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8.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showInkAnnotation="0" hidePivotFieldList="1"/>
  <mc:AlternateContent xmlns:mc="http://schemas.openxmlformats.org/markup-compatibility/2006">
    <mc:Choice Requires="x15">
      <x15ac:absPath xmlns:x15ac="http://schemas.microsoft.com/office/spreadsheetml/2010/11/ac" url="C:\Users\moe-29444i\Desktop\Updates\"/>
    </mc:Choice>
  </mc:AlternateContent>
  <xr:revisionPtr revIDLastSave="0" documentId="13_ncr:1_{D3FB77B0-7018-4BA0-80BF-275DB8335A60}" xr6:coauthVersionLast="47" xr6:coauthVersionMax="47" xr10:uidLastSave="{00000000-0000-0000-0000-000000000000}"/>
  <bookViews>
    <workbookView xWindow="-120" yWindow="-120" windowWidth="29040" windowHeight="15840" tabRatio="897" xr2:uid="{00000000-000D-0000-FFFF-FFFF00000000}"/>
  </bookViews>
  <sheets>
    <sheet name="Content" sheetId="43" r:id="rId1"/>
    <sheet name="A" sheetId="45" r:id="rId2"/>
    <sheet name="B" sheetId="47" r:id="rId3"/>
    <sheet name="1" sheetId="46" r:id="rId4"/>
    <sheet name="2" sheetId="65454" r:id="rId5"/>
    <sheet name="3" sheetId="23" r:id="rId6"/>
    <sheet name="4" sheetId="65404" r:id="rId7"/>
    <sheet name="5" sheetId="65455" r:id="rId8"/>
    <sheet name="6" sheetId="65456" r:id="rId9"/>
    <sheet name="7" sheetId="65534" r:id="rId10"/>
    <sheet name="8" sheetId="24" r:id="rId11"/>
    <sheet name="9" sheetId="25" r:id="rId12"/>
    <sheet name="10" sheetId="33" r:id="rId13"/>
    <sheet name="11" sheetId="27" r:id="rId14"/>
    <sheet name="12" sheetId="6" r:id="rId15"/>
    <sheet name="13.1" sheetId="7" r:id="rId16"/>
    <sheet name="13.2" sheetId="26" r:id="rId17"/>
    <sheet name="14" sheetId="8" r:id="rId18"/>
    <sheet name="15" sheetId="9" r:id="rId19"/>
    <sheet name="Notes on GES (T16-T19)" sheetId="42" r:id="rId20"/>
    <sheet name="16" sheetId="65530" r:id="rId21"/>
    <sheet name="17" sheetId="65531" r:id="rId22"/>
    <sheet name="18" sheetId="41" r:id="rId23"/>
    <sheet name="19" sheetId="65533" r:id="rId24"/>
    <sheet name="20" sheetId="65467" r:id="rId25"/>
    <sheet name="Table 21 (old)" sheetId="65411" state="hidden" r:id="rId26"/>
    <sheet name="21" sheetId="37" r:id="rId27"/>
    <sheet name="22" sheetId="10" r:id="rId28"/>
    <sheet name="23" sheetId="12" r:id="rId29"/>
    <sheet name="24" sheetId="65471" r:id="rId30"/>
    <sheet name="25" sheetId="13" r:id="rId31"/>
    <sheet name="26" sheetId="65473" r:id="rId32"/>
    <sheet name="Table 27 (small)" sheetId="3" state="hidden" r:id="rId33"/>
    <sheet name="27" sheetId="11" r:id="rId34"/>
    <sheet name="28" sheetId="35" r:id="rId35"/>
    <sheet name="29" sheetId="4" r:id="rId36"/>
    <sheet name="30" sheetId="65488" r:id="rId37"/>
    <sheet name="31" sheetId="34" r:id="rId38"/>
    <sheet name="32" sheetId="65490" r:id="rId39"/>
    <sheet name="33" sheetId="65525" r:id="rId40"/>
    <sheet name="34" sheetId="1" r:id="rId41"/>
    <sheet name="35" sheetId="2" r:id="rId42"/>
    <sheet name="36" sheetId="5" r:id="rId43"/>
    <sheet name="37" sheetId="14" r:id="rId44"/>
    <sheet name="38" sheetId="15" r:id="rId45"/>
    <sheet name="39" sheetId="16" r:id="rId46"/>
    <sheet name="40" sheetId="17" r:id="rId47"/>
    <sheet name="41" sheetId="18" r:id="rId48"/>
    <sheet name="42" sheetId="19" r:id="rId49"/>
    <sheet name="43" sheetId="20" r:id="rId50"/>
    <sheet name="44" sheetId="21" r:id="rId51"/>
    <sheet name="45" sheetId="22" r:id="rId52"/>
    <sheet name="46" sheetId="28" r:id="rId53"/>
    <sheet name="47" sheetId="29" r:id="rId54"/>
    <sheet name="48" sheetId="30" r:id="rId55"/>
    <sheet name="49" sheetId="31" r:id="rId56"/>
    <sheet name="50" sheetId="32" r:id="rId57"/>
    <sheet name="51" sheetId="36" r:id="rId58"/>
    <sheet name="52" sheetId="38" r:id="rId59"/>
    <sheet name="53" sheetId="39" r:id="rId60"/>
    <sheet name="54" sheetId="40" r:id="rId61"/>
  </sheets>
  <definedNames>
    <definedName name="_xlnm.Print_Area" localSheetId="3">'1'!$A$1:$L$10</definedName>
    <definedName name="_xlnm.Print_Area" localSheetId="12">'10'!$A$1:$J$20</definedName>
    <definedName name="_xlnm.Print_Area" localSheetId="13">'11'!$A$1:$G$11</definedName>
    <definedName name="_xlnm.Print_Area" localSheetId="14">'12'!$A$1:$H$12</definedName>
    <definedName name="_xlnm.Print_Area" localSheetId="15">'13.1'!$A$1:$H$12</definedName>
    <definedName name="_xlnm.Print_Area" localSheetId="16">'13.2'!$A$1:$H$12</definedName>
    <definedName name="_xlnm.Print_Area" localSheetId="17">'14'!$A$1:$H$20</definedName>
    <definedName name="_xlnm.Print_Area" localSheetId="18">'15'!$A$1:$H$24</definedName>
    <definedName name="_xlnm.Print_Area" localSheetId="20">'16'!$A$1:$F$10</definedName>
    <definedName name="_xlnm.Print_Area" localSheetId="21">'17'!$A$1:$K$12</definedName>
    <definedName name="_xlnm.Print_Area" localSheetId="22">'18'!$A$1:$L$14</definedName>
    <definedName name="_xlnm.Print_Area" localSheetId="23">'19'!$A$1:$K$11</definedName>
    <definedName name="_xlnm.Print_Area" localSheetId="4">'2'!$A$1:$L$12</definedName>
    <definedName name="_xlnm.Print_Area" localSheetId="24">'20'!$A$1:$V$28</definedName>
    <definedName name="_xlnm.Print_Area" localSheetId="26">'21'!$A$1:$Q$41</definedName>
    <definedName name="_xlnm.Print_Area" localSheetId="27">'22'!$A$1:$O$42</definedName>
    <definedName name="_xlnm.Print_Area" localSheetId="28">'23'!$A$1:$AB$39</definedName>
    <definedName name="_xlnm.Print_Area" localSheetId="29">'24'!$A$1:$N$38</definedName>
    <definedName name="_xlnm.Print_Area" localSheetId="30">'25'!$A$1:$R$40</definedName>
    <definedName name="_xlnm.Print_Area" localSheetId="31">'26'!$A$1:$P$42</definedName>
    <definedName name="_xlnm.Print_Area" localSheetId="33">'27'!$A$1:$V$43</definedName>
    <definedName name="_xlnm.Print_Area" localSheetId="34">'28'!$A$1:$V$42</definedName>
    <definedName name="_xlnm.Print_Area" localSheetId="35">'29'!$A$1:$V$42</definedName>
    <definedName name="_xlnm.Print_Area" localSheetId="5">'3'!$A$1:$J$21</definedName>
    <definedName name="_xlnm.Print_Area" localSheetId="36">'30'!$A$1:$M$20</definedName>
    <definedName name="_xlnm.Print_Area" localSheetId="37">'31'!$A$1:$M$20</definedName>
    <definedName name="_xlnm.Print_Area" localSheetId="38">'32'!$A$1:$H$24</definedName>
    <definedName name="_xlnm.Print_Area" localSheetId="39">'33'!$A$1:$L$13</definedName>
    <definedName name="_xlnm.Print_Area" localSheetId="40">'34'!$A$1:$M$9</definedName>
    <definedName name="_xlnm.Print_Area" localSheetId="41">'35'!$A$1:$M$9</definedName>
    <definedName name="_xlnm.Print_Area" localSheetId="42">'36'!$A$1:$M$9</definedName>
    <definedName name="_xlnm.Print_Area" localSheetId="43">'37'!$A$1:$M$9</definedName>
    <definedName name="_xlnm.Print_Area" localSheetId="44">'38'!$A$1:$L$10</definedName>
    <definedName name="_xlnm.Print_Area" localSheetId="45">'39'!$A$1:$L$10</definedName>
    <definedName name="_xlnm.Print_Area" localSheetId="6">'4'!$A$1:$E$23</definedName>
    <definedName name="_xlnm.Print_Area" localSheetId="46">'40'!$A$1:$L$10</definedName>
    <definedName name="_xlnm.Print_Area" localSheetId="47">'41'!$A$1:$L$10</definedName>
    <definedName name="_xlnm.Print_Area" localSheetId="48">'42'!$A$1:$L$9</definedName>
    <definedName name="_xlnm.Print_Area" localSheetId="49">'43'!$A$1:$L$9</definedName>
    <definedName name="_xlnm.Print_Area" localSheetId="50">'44'!$A$1:$L$9</definedName>
    <definedName name="_xlnm.Print_Area" localSheetId="51">'45'!$A$1:$L$9</definedName>
    <definedName name="_xlnm.Print_Area" localSheetId="52">'46'!$A$1:$L$10</definedName>
    <definedName name="_xlnm.Print_Area" localSheetId="53">'47'!$A$1:$L$10</definedName>
    <definedName name="_xlnm.Print_Area" localSheetId="54">'48'!$A$1:$L$10</definedName>
    <definedName name="_xlnm.Print_Area" localSheetId="55">'49'!$A$1:$L$10</definedName>
    <definedName name="_xlnm.Print_Area" localSheetId="7">'5'!$A$1:$M$19</definedName>
    <definedName name="_xlnm.Print_Area" localSheetId="56">'50'!$A$1:$L$10</definedName>
    <definedName name="_xlnm.Print_Area" localSheetId="57">'51'!$A$1:$L$10</definedName>
    <definedName name="_xlnm.Print_Area" localSheetId="58">'52'!$A$1:$L$8</definedName>
    <definedName name="_xlnm.Print_Area" localSheetId="59">'53'!$A$1:$L$8</definedName>
    <definedName name="_xlnm.Print_Area" localSheetId="60">'54'!$A$1:$L$8</definedName>
    <definedName name="_xlnm.Print_Area" localSheetId="8">'6'!$A$1:$M$45</definedName>
    <definedName name="_xlnm.Print_Area" localSheetId="9">'7'!$A$1:$I$15</definedName>
    <definedName name="_xlnm.Print_Area" localSheetId="10">'8'!$A$1:$J$23</definedName>
    <definedName name="_xlnm.Print_Area" localSheetId="11">'9'!$A$1:$J$20</definedName>
    <definedName name="_xlnm.Print_Area" localSheetId="1">A!$A$1:$H$16</definedName>
    <definedName name="_xlnm.Print_Area" localSheetId="2">B!$A$1:$H$7</definedName>
    <definedName name="_xlnm.Print_Area" localSheetId="19">'Notes on GES (T16-T19)'!$A$1:$C$22</definedName>
    <definedName name="_xlnm.Print_Area" localSheetId="25">'Table 21 (old)'!$B$1:$R$77</definedName>
    <definedName name="_xlnm.Print_Area" localSheetId="32">'Table 27 (small)'!$A$1:$V$91</definedName>
    <definedName name="Z_81E5D7E7_16ED_4014_84DC_4F821D3604F8_.wvu.PrintArea" localSheetId="3" hidden="1">'1'!$A$1:$L$10</definedName>
    <definedName name="Z_81E5D7E7_16ED_4014_84DC_4F821D3604F8_.wvu.PrintArea" localSheetId="12" hidden="1">'10'!$A$1:$J$20</definedName>
    <definedName name="Z_81E5D7E7_16ED_4014_84DC_4F821D3604F8_.wvu.PrintArea" localSheetId="13" hidden="1">'11'!$A$1:$G$11</definedName>
    <definedName name="Z_81E5D7E7_16ED_4014_84DC_4F821D3604F8_.wvu.PrintArea" localSheetId="14" hidden="1">'12'!$A$1:$H$12</definedName>
    <definedName name="Z_81E5D7E7_16ED_4014_84DC_4F821D3604F8_.wvu.PrintArea" localSheetId="15" hidden="1">'13.1'!$A$1:$H$12</definedName>
    <definedName name="Z_81E5D7E7_16ED_4014_84DC_4F821D3604F8_.wvu.PrintArea" localSheetId="16" hidden="1">'13.2'!$A$1:$H$12</definedName>
    <definedName name="Z_81E5D7E7_16ED_4014_84DC_4F821D3604F8_.wvu.PrintArea" localSheetId="17" hidden="1">'14'!$A$1:$H$20</definedName>
    <definedName name="Z_81E5D7E7_16ED_4014_84DC_4F821D3604F8_.wvu.PrintArea" localSheetId="18" hidden="1">'15'!$A$1:$H$23</definedName>
    <definedName name="Z_81E5D7E7_16ED_4014_84DC_4F821D3604F8_.wvu.PrintArea" localSheetId="4" hidden="1">'2'!$A$1:$L$12</definedName>
    <definedName name="Z_81E5D7E7_16ED_4014_84DC_4F821D3604F8_.wvu.PrintArea" localSheetId="24" hidden="1">'20'!$A$1:$V$28</definedName>
    <definedName name="Z_81E5D7E7_16ED_4014_84DC_4F821D3604F8_.wvu.PrintArea" localSheetId="26" hidden="1">'21'!$A$1:$Q$41</definedName>
    <definedName name="Z_81E5D7E7_16ED_4014_84DC_4F821D3604F8_.wvu.PrintArea" localSheetId="27" hidden="1">'22'!$A$1:$O$41</definedName>
    <definedName name="Z_81E5D7E7_16ED_4014_84DC_4F821D3604F8_.wvu.PrintArea" localSheetId="28" hidden="1">'23'!$A$1:$Q$40</definedName>
    <definedName name="Z_81E5D7E7_16ED_4014_84DC_4F821D3604F8_.wvu.PrintArea" localSheetId="29" hidden="1">'24'!$A$1:$N$38</definedName>
    <definedName name="Z_81E5D7E7_16ED_4014_84DC_4F821D3604F8_.wvu.PrintArea" localSheetId="30" hidden="1">'25'!$A$1:$R$40</definedName>
    <definedName name="Z_81E5D7E7_16ED_4014_84DC_4F821D3604F8_.wvu.PrintArea" localSheetId="31" hidden="1">'26'!$A$1:$P$42</definedName>
    <definedName name="Z_81E5D7E7_16ED_4014_84DC_4F821D3604F8_.wvu.PrintArea" localSheetId="33" hidden="1">'27'!$A$1:$V$44</definedName>
    <definedName name="Z_81E5D7E7_16ED_4014_84DC_4F821D3604F8_.wvu.PrintArea" localSheetId="34" hidden="1">'28'!$A$1:$V$42</definedName>
    <definedName name="Z_81E5D7E7_16ED_4014_84DC_4F821D3604F8_.wvu.PrintArea" localSheetId="35" hidden="1">'29'!$A$1:$V$43</definedName>
    <definedName name="Z_81E5D7E7_16ED_4014_84DC_4F821D3604F8_.wvu.PrintArea" localSheetId="5" hidden="1">'3'!$A$1:$J$21</definedName>
    <definedName name="Z_81E5D7E7_16ED_4014_84DC_4F821D3604F8_.wvu.PrintArea" localSheetId="36" hidden="1">'30'!$A$1:$M$20</definedName>
    <definedName name="Z_81E5D7E7_16ED_4014_84DC_4F821D3604F8_.wvu.PrintArea" localSheetId="37" hidden="1">'31'!$A$1:$M$20</definedName>
    <definedName name="Z_81E5D7E7_16ED_4014_84DC_4F821D3604F8_.wvu.PrintArea" localSheetId="38" hidden="1">'32'!$A$1:$H$25</definedName>
    <definedName name="Z_81E5D7E7_16ED_4014_84DC_4F821D3604F8_.wvu.PrintArea" localSheetId="39" hidden="1">'33'!$A$1:$L$13</definedName>
    <definedName name="Z_81E5D7E7_16ED_4014_84DC_4F821D3604F8_.wvu.PrintArea" localSheetId="40" hidden="1">'34'!$A$1:$M$8</definedName>
    <definedName name="Z_81E5D7E7_16ED_4014_84DC_4F821D3604F8_.wvu.PrintArea" localSheetId="41" hidden="1">'35'!$A$1:$M$8</definedName>
    <definedName name="Z_81E5D7E7_16ED_4014_84DC_4F821D3604F8_.wvu.PrintArea" localSheetId="42" hidden="1">'36'!$A$1:$M$8</definedName>
    <definedName name="Z_81E5D7E7_16ED_4014_84DC_4F821D3604F8_.wvu.PrintArea" localSheetId="43" hidden="1">'37'!$A$1:$M$8</definedName>
    <definedName name="Z_81E5D7E7_16ED_4014_84DC_4F821D3604F8_.wvu.PrintArea" localSheetId="44" hidden="1">'38'!$A$1:$L$10</definedName>
    <definedName name="Z_81E5D7E7_16ED_4014_84DC_4F821D3604F8_.wvu.PrintArea" localSheetId="45" hidden="1">'39'!$A$1:$L$10</definedName>
    <definedName name="Z_81E5D7E7_16ED_4014_84DC_4F821D3604F8_.wvu.PrintArea" localSheetId="6" hidden="1">'4'!$A$1:$E$23</definedName>
    <definedName name="Z_81E5D7E7_16ED_4014_84DC_4F821D3604F8_.wvu.PrintArea" localSheetId="46" hidden="1">'40'!$A$1:$L$10</definedName>
    <definedName name="Z_81E5D7E7_16ED_4014_84DC_4F821D3604F8_.wvu.PrintArea" localSheetId="47" hidden="1">'41'!$A$1:$L$10</definedName>
    <definedName name="Z_81E5D7E7_16ED_4014_84DC_4F821D3604F8_.wvu.PrintArea" localSheetId="48" hidden="1">'42'!$A$1:$L$9</definedName>
    <definedName name="Z_81E5D7E7_16ED_4014_84DC_4F821D3604F8_.wvu.PrintArea" localSheetId="49" hidden="1">'43'!$A$1:$L$9</definedName>
    <definedName name="Z_81E5D7E7_16ED_4014_84DC_4F821D3604F8_.wvu.PrintArea" localSheetId="50" hidden="1">'44'!$A$1:$L$9</definedName>
    <definedName name="Z_81E5D7E7_16ED_4014_84DC_4F821D3604F8_.wvu.PrintArea" localSheetId="51" hidden="1">'45'!$A$1:$L$9</definedName>
    <definedName name="Z_81E5D7E7_16ED_4014_84DC_4F821D3604F8_.wvu.PrintArea" localSheetId="52" hidden="1">'46'!$A$1:$L$10</definedName>
    <definedName name="Z_81E5D7E7_16ED_4014_84DC_4F821D3604F8_.wvu.PrintArea" localSheetId="53" hidden="1">'47'!$A$1:$L$10</definedName>
    <definedName name="Z_81E5D7E7_16ED_4014_84DC_4F821D3604F8_.wvu.PrintArea" localSheetId="54" hidden="1">'48'!$A$1:$L$10</definedName>
    <definedName name="Z_81E5D7E7_16ED_4014_84DC_4F821D3604F8_.wvu.PrintArea" localSheetId="55" hidden="1">'49'!$A$1:$L$10</definedName>
    <definedName name="Z_81E5D7E7_16ED_4014_84DC_4F821D3604F8_.wvu.PrintArea" localSheetId="7" hidden="1">'5'!$A$1:$M$19</definedName>
    <definedName name="Z_81E5D7E7_16ED_4014_84DC_4F821D3604F8_.wvu.PrintArea" localSheetId="56" hidden="1">'50'!$A$1:$L$10</definedName>
    <definedName name="Z_81E5D7E7_16ED_4014_84DC_4F821D3604F8_.wvu.PrintArea" localSheetId="57" hidden="1">'51'!$A$1:$L$10</definedName>
    <definedName name="Z_81E5D7E7_16ED_4014_84DC_4F821D3604F8_.wvu.PrintArea" localSheetId="58" hidden="1">'52'!$A$1:$L$10</definedName>
    <definedName name="Z_81E5D7E7_16ED_4014_84DC_4F821D3604F8_.wvu.PrintArea" localSheetId="59" hidden="1">'53'!$A$1:$L$9</definedName>
    <definedName name="Z_81E5D7E7_16ED_4014_84DC_4F821D3604F8_.wvu.PrintArea" localSheetId="60" hidden="1">'54'!$A$1:$L$9</definedName>
    <definedName name="Z_81E5D7E7_16ED_4014_84DC_4F821D3604F8_.wvu.PrintArea" localSheetId="8" hidden="1">'6'!$A$1:$M$45</definedName>
    <definedName name="Z_81E5D7E7_16ED_4014_84DC_4F821D3604F8_.wvu.PrintArea" localSheetId="9" hidden="1">'7'!$A$1:$I$15</definedName>
    <definedName name="Z_81E5D7E7_16ED_4014_84DC_4F821D3604F8_.wvu.PrintArea" localSheetId="10" hidden="1">'8'!$A$1:$J$23</definedName>
    <definedName name="Z_81E5D7E7_16ED_4014_84DC_4F821D3604F8_.wvu.PrintArea" localSheetId="11" hidden="1">'9'!$A$1:$J$20</definedName>
    <definedName name="Z_81E5D7E7_16ED_4014_84DC_4F821D3604F8_.wvu.PrintArea" localSheetId="1" hidden="1">A!$A$1:$H$16</definedName>
    <definedName name="Z_81E5D7E7_16ED_4014_84DC_4F821D3604F8_.wvu.PrintArea" localSheetId="2" hidden="1">B!$A$1:$H$7</definedName>
    <definedName name="Z_81E5D7E7_16ED_4014_84DC_4F821D3604F8_.wvu.PrintArea" localSheetId="25" hidden="1">'Table 21 (old)'!$B$1:$R$77</definedName>
    <definedName name="Z_81E5D7E7_16ED_4014_84DC_4F821D3604F8_.wvu.PrintArea" localSheetId="32" hidden="1">'Table 27 (small)'!$A$1:$V$91</definedName>
  </definedNames>
  <calcPr calcId="191028"/>
  <customWorkbookViews>
    <customWorkbookView name="Print Test" guid="{81E5D7E7-16ED-4014-84DC-4F821D3604F8}" includeHiddenRowCol="0" xWindow="149" yWindow="2" windowWidth="1692" windowHeight="1020" tabRatio="897" activeSheetId="3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9" l="1"/>
  <c r="C3" i="46"/>
  <c r="E3" i="46"/>
  <c r="G3" i="46"/>
  <c r="I3" i="46"/>
  <c r="K7" i="46"/>
  <c r="K6" i="46"/>
  <c r="K5" i="46"/>
  <c r="K4" i="46"/>
  <c r="V4" i="12"/>
  <c r="AB4" i="12"/>
  <c r="V5" i="12"/>
  <c r="AB5" i="12"/>
  <c r="V6" i="12"/>
  <c r="AB6" i="12"/>
  <c r="V7" i="12"/>
  <c r="AB7" i="12"/>
  <c r="V8" i="12"/>
  <c r="AB8" i="12"/>
  <c r="V9" i="12"/>
  <c r="AB9" i="12"/>
  <c r="V10" i="12"/>
  <c r="AB10" i="12"/>
  <c r="V11" i="12"/>
  <c r="AB11" i="12"/>
  <c r="V14" i="12"/>
  <c r="V15" i="12"/>
  <c r="V17" i="12"/>
  <c r="Y17" i="12"/>
  <c r="Z17" i="12"/>
  <c r="AA17" i="12"/>
  <c r="AB17" i="12"/>
  <c r="V18" i="12"/>
  <c r="Y18" i="12"/>
  <c r="Z18" i="12"/>
  <c r="AA18" i="12"/>
  <c r="V19" i="12"/>
  <c r="Y19" i="12"/>
  <c r="Z19" i="12"/>
  <c r="AA19" i="12"/>
  <c r="V20" i="12"/>
  <c r="Y20" i="12"/>
  <c r="AB20" i="12" s="1"/>
  <c r="Z20" i="12"/>
  <c r="AA20" i="12"/>
  <c r="V21" i="12"/>
  <c r="Y21" i="12"/>
  <c r="Z21" i="12"/>
  <c r="AA21" i="12"/>
  <c r="V22" i="12"/>
  <c r="Y22" i="12"/>
  <c r="Z22" i="12"/>
  <c r="AA22" i="12"/>
  <c r="V23" i="12"/>
  <c r="Y23" i="12"/>
  <c r="Z23" i="12"/>
  <c r="AA23" i="12"/>
  <c r="V24" i="12"/>
  <c r="Y24" i="12"/>
  <c r="AB24" i="12" s="1"/>
  <c r="Z24" i="12"/>
  <c r="AA24" i="12"/>
  <c r="V25" i="12"/>
  <c r="Y25" i="12"/>
  <c r="Z25" i="12"/>
  <c r="AA25" i="12"/>
  <c r="AB25" i="12" s="1"/>
  <c r="V26" i="12"/>
  <c r="Y26" i="12"/>
  <c r="Z26" i="12"/>
  <c r="AA26" i="12"/>
  <c r="V27" i="12"/>
  <c r="Y27" i="12"/>
  <c r="Z27" i="12"/>
  <c r="AA27" i="12"/>
  <c r="V28" i="12"/>
  <c r="Y28" i="12"/>
  <c r="AB28" i="12" s="1"/>
  <c r="Z28" i="12"/>
  <c r="AA28" i="12"/>
  <c r="V29" i="12"/>
  <c r="Y29" i="12"/>
  <c r="Z29" i="12"/>
  <c r="AA29" i="12"/>
  <c r="V30" i="12"/>
  <c r="Y30" i="12"/>
  <c r="Z30" i="12"/>
  <c r="AA30" i="12"/>
  <c r="V31" i="12"/>
  <c r="Y31" i="12"/>
  <c r="Z31" i="12"/>
  <c r="AA31" i="12"/>
  <c r="V32" i="12"/>
  <c r="Y32" i="12"/>
  <c r="AB32" i="12" s="1"/>
  <c r="Z32" i="12"/>
  <c r="AA32" i="12"/>
  <c r="Y35" i="12"/>
  <c r="Z35" i="12"/>
  <c r="AA35" i="12"/>
  <c r="Y36" i="12"/>
  <c r="Z36" i="12"/>
  <c r="AA36" i="12"/>
  <c r="AB29" i="12" l="1"/>
  <c r="AB23" i="12"/>
  <c r="AB21" i="12"/>
  <c r="AB35" i="12"/>
  <c r="AB31" i="12"/>
  <c r="AB18" i="12"/>
  <c r="AB30" i="12"/>
  <c r="AB19" i="12"/>
  <c r="AB36" i="12"/>
  <c r="AB26" i="12"/>
  <c r="AB22" i="12"/>
  <c r="AB27" i="12"/>
  <c r="K3" i="46"/>
  <c r="C4" i="27"/>
  <c r="C4" i="24"/>
  <c r="C5" i="23"/>
  <c r="D5" i="23"/>
  <c r="E5" i="23"/>
  <c r="F5" i="23"/>
  <c r="G5" i="23"/>
  <c r="H5" i="23"/>
  <c r="I5" i="23"/>
  <c r="J5" i="23"/>
  <c r="C8" i="23"/>
  <c r="D8" i="23"/>
  <c r="E8" i="23"/>
  <c r="F8" i="23"/>
  <c r="G8" i="23"/>
  <c r="H8" i="23"/>
  <c r="I8" i="23"/>
  <c r="J8" i="23"/>
  <c r="C14" i="23"/>
  <c r="D14" i="23"/>
  <c r="E14" i="23"/>
  <c r="F14" i="23"/>
  <c r="G14" i="23"/>
  <c r="H14" i="23"/>
  <c r="I14" i="23"/>
  <c r="J14" i="23"/>
  <c r="J36" i="4"/>
  <c r="J35" i="4"/>
  <c r="J36" i="35"/>
  <c r="J35" i="35"/>
  <c r="J36" i="11"/>
  <c r="J35" i="11"/>
  <c r="D18" i="65467"/>
  <c r="D21" i="65467"/>
  <c r="D19" i="65467"/>
  <c r="D20" i="65467"/>
  <c r="T18" i="65467"/>
  <c r="T19" i="65467"/>
  <c r="T20" i="65467"/>
  <c r="T21" i="65467"/>
  <c r="T15" i="65467"/>
  <c r="T16" i="65467"/>
  <c r="T17" i="65467"/>
  <c r="J18" i="65467"/>
  <c r="J19" i="65467"/>
  <c r="J20" i="65467"/>
  <c r="J21" i="65467"/>
  <c r="O18" i="65467"/>
  <c r="O19" i="65467"/>
  <c r="O20" i="65467"/>
  <c r="O21" i="65467"/>
  <c r="O37" i="65473"/>
  <c r="O36" i="65473"/>
  <c r="E37" i="65473"/>
  <c r="E36" i="65473"/>
  <c r="K37" i="65473"/>
  <c r="K36" i="65473"/>
  <c r="E4" i="24"/>
  <c r="D4" i="24"/>
  <c r="L4" i="65454"/>
  <c r="K4" i="65454"/>
  <c r="O38" i="10"/>
  <c r="O37" i="10"/>
  <c r="E18" i="37"/>
  <c r="Q15" i="4"/>
  <c r="J15" i="4"/>
  <c r="Q14" i="4"/>
  <c r="J14" i="4"/>
  <c r="Q11" i="4"/>
  <c r="J11" i="4"/>
  <c r="Q10" i="4"/>
  <c r="J10" i="4"/>
  <c r="Q9" i="4"/>
  <c r="J9" i="4"/>
  <c r="Q8" i="4"/>
  <c r="J8" i="4"/>
  <c r="Q7" i="4"/>
  <c r="J7" i="4"/>
  <c r="Q6" i="4"/>
  <c r="J6" i="4"/>
  <c r="J5" i="4"/>
  <c r="J4" i="4"/>
  <c r="Q15" i="35"/>
  <c r="J15" i="35"/>
  <c r="Q14" i="35"/>
  <c r="J14" i="35"/>
  <c r="Q11" i="35"/>
  <c r="J11" i="35"/>
  <c r="Q10" i="35"/>
  <c r="J10" i="35"/>
  <c r="Q9" i="35"/>
  <c r="J9" i="35"/>
  <c r="Q8" i="35"/>
  <c r="J8" i="35"/>
  <c r="Q7" i="35"/>
  <c r="J7" i="35"/>
  <c r="Q6" i="35"/>
  <c r="J6" i="35"/>
  <c r="Q5" i="35"/>
  <c r="J5" i="35"/>
  <c r="Q4" i="35"/>
  <c r="J4" i="35"/>
  <c r="E4" i="27"/>
  <c r="D4" i="27"/>
  <c r="J32" i="11"/>
  <c r="J31" i="11"/>
  <c r="J30" i="11"/>
  <c r="J29" i="11"/>
  <c r="J28" i="11"/>
  <c r="J27" i="11"/>
  <c r="J26" i="11"/>
  <c r="J25" i="11"/>
  <c r="J24" i="11"/>
  <c r="J23" i="11"/>
  <c r="J22" i="11"/>
  <c r="J21" i="11"/>
  <c r="J20" i="11"/>
  <c r="J19" i="11"/>
  <c r="J18" i="11"/>
  <c r="J17" i="11"/>
  <c r="J15" i="11"/>
  <c r="J14" i="11"/>
  <c r="J13" i="11"/>
  <c r="J12" i="11"/>
  <c r="Q11" i="11"/>
  <c r="J11" i="11"/>
  <c r="Q10" i="11"/>
  <c r="J10" i="11"/>
  <c r="Q9" i="11"/>
  <c r="J9" i="11"/>
  <c r="Q8" i="11"/>
  <c r="J8" i="11"/>
  <c r="Q7" i="11"/>
  <c r="J7" i="11"/>
  <c r="Q6" i="11"/>
  <c r="J6" i="11"/>
  <c r="Q5" i="11"/>
  <c r="J5" i="11"/>
  <c r="Q4" i="11"/>
  <c r="J4" i="11"/>
  <c r="Q32" i="12"/>
  <c r="L32" i="12"/>
  <c r="G32" i="12"/>
  <c r="Q31" i="12"/>
  <c r="L31" i="12"/>
  <c r="G31" i="12"/>
  <c r="O36" i="10"/>
  <c r="O35" i="10"/>
  <c r="O34" i="10"/>
  <c r="O33" i="10"/>
  <c r="O32" i="10"/>
  <c r="O31" i="10"/>
  <c r="H4" i="26"/>
  <c r="G4" i="26"/>
  <c r="F4" i="26"/>
  <c r="E4" i="26"/>
  <c r="D4" i="26"/>
  <c r="C4" i="26"/>
  <c r="D4" i="6"/>
  <c r="V37" i="3" s="1"/>
  <c r="E4" i="6"/>
  <c r="F4" i="6"/>
  <c r="G4" i="6"/>
  <c r="H4" i="6"/>
  <c r="C4" i="6"/>
  <c r="C4" i="65404"/>
  <c r="H4" i="33"/>
  <c r="G4" i="33"/>
  <c r="F4" i="33"/>
  <c r="E4" i="33"/>
  <c r="D4" i="33"/>
  <c r="C4" i="33"/>
  <c r="P31" i="37"/>
  <c r="K31" i="37"/>
  <c r="E31" i="37"/>
  <c r="Q31" i="37" s="1"/>
  <c r="P30" i="37"/>
  <c r="Q30" i="37" s="1"/>
  <c r="K30" i="37"/>
  <c r="E30" i="37"/>
  <c r="P29" i="37"/>
  <c r="K29" i="37"/>
  <c r="E29" i="37"/>
  <c r="P28" i="37"/>
  <c r="K28" i="37"/>
  <c r="E28" i="37"/>
  <c r="P27" i="37"/>
  <c r="K27" i="37"/>
  <c r="E27" i="37"/>
  <c r="P26" i="37"/>
  <c r="K26" i="37"/>
  <c r="E26" i="37"/>
  <c r="P25" i="37"/>
  <c r="K25" i="37"/>
  <c r="E25" i="37"/>
  <c r="P24" i="37"/>
  <c r="K24" i="37"/>
  <c r="E24" i="37"/>
  <c r="P23" i="37"/>
  <c r="K23" i="37"/>
  <c r="E23" i="37"/>
  <c r="Q23" i="37" s="1"/>
  <c r="P22" i="37"/>
  <c r="Q22" i="37" s="1"/>
  <c r="K22" i="37"/>
  <c r="E22" i="37"/>
  <c r="P21" i="37"/>
  <c r="K21" i="37"/>
  <c r="E21" i="37"/>
  <c r="P20" i="37"/>
  <c r="K20" i="37"/>
  <c r="E20" i="37"/>
  <c r="P19" i="37"/>
  <c r="Q19" i="37" s="1"/>
  <c r="K19" i="37"/>
  <c r="E19" i="37"/>
  <c r="P18" i="37"/>
  <c r="K18" i="37"/>
  <c r="P16" i="37"/>
  <c r="K16" i="37"/>
  <c r="E16" i="37"/>
  <c r="P15" i="37"/>
  <c r="K15" i="37"/>
  <c r="E15" i="37"/>
  <c r="P13" i="37"/>
  <c r="K13" i="37"/>
  <c r="E13" i="37"/>
  <c r="P12" i="37"/>
  <c r="K12" i="37"/>
  <c r="E12" i="37"/>
  <c r="P11" i="37"/>
  <c r="K11" i="37"/>
  <c r="E11" i="37"/>
  <c r="P10" i="37"/>
  <c r="K10" i="37"/>
  <c r="E10" i="37"/>
  <c r="Q10" i="37" s="1"/>
  <c r="P9" i="37"/>
  <c r="K9" i="37"/>
  <c r="E9" i="37"/>
  <c r="P8" i="37"/>
  <c r="K8" i="37"/>
  <c r="E8" i="37"/>
  <c r="Q8" i="37" s="1"/>
  <c r="P7" i="37"/>
  <c r="K7" i="37"/>
  <c r="E7" i="37"/>
  <c r="P6" i="37"/>
  <c r="K6" i="37"/>
  <c r="E6" i="37"/>
  <c r="P5" i="37"/>
  <c r="K5" i="37"/>
  <c r="E5" i="37"/>
  <c r="P4" i="37"/>
  <c r="K4" i="37"/>
  <c r="E4" i="37"/>
  <c r="K5" i="65473"/>
  <c r="K6" i="65473"/>
  <c r="K7" i="65473"/>
  <c r="K8" i="65473"/>
  <c r="K9" i="65473"/>
  <c r="K10" i="65473"/>
  <c r="K11" i="65473"/>
  <c r="K12" i="65473"/>
  <c r="K13" i="65473"/>
  <c r="K4" i="65473"/>
  <c r="G4" i="9"/>
  <c r="H4" i="8"/>
  <c r="G4" i="8"/>
  <c r="F4" i="9"/>
  <c r="E4" i="9"/>
  <c r="F4" i="8"/>
  <c r="E4" i="8"/>
  <c r="D4" i="9"/>
  <c r="C4" i="9"/>
  <c r="D4" i="8"/>
  <c r="C4" i="8"/>
  <c r="AA36" i="3" s="1"/>
  <c r="Z37" i="3"/>
  <c r="Z36" i="3"/>
  <c r="F31" i="65456"/>
  <c r="G31" i="65456"/>
  <c r="H31" i="65456"/>
  <c r="F32" i="65456"/>
  <c r="G32" i="65456"/>
  <c r="H32" i="65456"/>
  <c r="Z27" i="3"/>
  <c r="AA27" i="3"/>
  <c r="AB27" i="3"/>
  <c r="AC27" i="3"/>
  <c r="AD27" i="3"/>
  <c r="Q38" i="65411"/>
  <c r="W56" i="65411" s="1"/>
  <c r="Q39" i="65411"/>
  <c r="L38" i="65411"/>
  <c r="V56" i="65411" s="1"/>
  <c r="L39" i="65411"/>
  <c r="F39" i="65411"/>
  <c r="R39" i="65411"/>
  <c r="F38" i="65411"/>
  <c r="N35" i="65471"/>
  <c r="AA26" i="3"/>
  <c r="J34" i="3"/>
  <c r="Z26" i="3"/>
  <c r="J35" i="3"/>
  <c r="Q34" i="3"/>
  <c r="AB26" i="3" s="1"/>
  <c r="Q35" i="3"/>
  <c r="M14" i="65488"/>
  <c r="Q37" i="65411"/>
  <c r="Q36" i="65411"/>
  <c r="W55" i="65411"/>
  <c r="L36" i="65411"/>
  <c r="L37" i="65411"/>
  <c r="R37" i="65411"/>
  <c r="F37" i="65411"/>
  <c r="F36" i="65411"/>
  <c r="U55" i="65411"/>
  <c r="L24" i="65456"/>
  <c r="L23" i="65456"/>
  <c r="AC26" i="3"/>
  <c r="AD26" i="3"/>
  <c r="R32" i="13"/>
  <c r="R31" i="13"/>
  <c r="E32" i="65471"/>
  <c r="N32" i="65471" s="1"/>
  <c r="E31" i="65471"/>
  <c r="I32" i="65471"/>
  <c r="I31" i="65471"/>
  <c r="O30" i="65473"/>
  <c r="O31" i="65473"/>
  <c r="E31" i="65473"/>
  <c r="E30" i="65473"/>
  <c r="K31" i="65473"/>
  <c r="K30" i="65473"/>
  <c r="F4" i="27"/>
  <c r="AD25" i="3"/>
  <c r="AC25" i="3"/>
  <c r="AA25" i="3"/>
  <c r="Q33" i="3"/>
  <c r="Q32" i="3"/>
  <c r="AB25" i="3"/>
  <c r="J33" i="3"/>
  <c r="J32" i="3"/>
  <c r="Z25" i="3" s="1"/>
  <c r="M13" i="65488"/>
  <c r="E32" i="65473"/>
  <c r="O32" i="65473"/>
  <c r="E33" i="65473"/>
  <c r="O33" i="65473"/>
  <c r="K32" i="65473"/>
  <c r="K33" i="65473"/>
  <c r="P33" i="65473"/>
  <c r="R29" i="13"/>
  <c r="R30" i="13"/>
  <c r="K16" i="65456"/>
  <c r="K15" i="65456"/>
  <c r="Q35" i="65411"/>
  <c r="Q34" i="65411"/>
  <c r="W54" i="65411"/>
  <c r="L35" i="65411"/>
  <c r="L34" i="65411"/>
  <c r="V54" i="65411" s="1"/>
  <c r="F35" i="65411"/>
  <c r="F34" i="65411"/>
  <c r="U54" i="65411"/>
  <c r="J17" i="65467"/>
  <c r="I30" i="65471"/>
  <c r="I29" i="65471"/>
  <c r="N29" i="65471" s="1"/>
  <c r="E30" i="65471"/>
  <c r="E29" i="65471"/>
  <c r="E28" i="65471"/>
  <c r="Q30" i="12"/>
  <c r="Q29" i="12"/>
  <c r="L30" i="12"/>
  <c r="L29" i="12"/>
  <c r="G30" i="12"/>
  <c r="G29" i="12"/>
  <c r="G4" i="27"/>
  <c r="G4" i="25"/>
  <c r="F4" i="25"/>
  <c r="C4" i="25"/>
  <c r="E4" i="25"/>
  <c r="D4" i="25"/>
  <c r="H4" i="25"/>
  <c r="G4" i="24"/>
  <c r="H4" i="24"/>
  <c r="F4" i="24"/>
  <c r="J31" i="3"/>
  <c r="J30" i="3"/>
  <c r="Q31" i="3"/>
  <c r="Q30" i="3"/>
  <c r="O29" i="65473"/>
  <c r="O28" i="65473"/>
  <c r="K29" i="65473"/>
  <c r="E29" i="65473"/>
  <c r="E28" i="65473"/>
  <c r="K28" i="65473"/>
  <c r="Q28" i="12"/>
  <c r="Q27" i="12"/>
  <c r="Q25" i="12"/>
  <c r="L28" i="12"/>
  <c r="L27" i="12"/>
  <c r="G28" i="12"/>
  <c r="G27" i="12"/>
  <c r="Q33" i="65411"/>
  <c r="Q32" i="65411"/>
  <c r="W53" i="65411"/>
  <c r="L33" i="65411"/>
  <c r="L32" i="65411"/>
  <c r="V53" i="65411" s="1"/>
  <c r="F33" i="65411"/>
  <c r="F32" i="65411"/>
  <c r="R28" i="13"/>
  <c r="R27" i="13"/>
  <c r="I28" i="65471"/>
  <c r="N28" i="65471" s="1"/>
  <c r="I27" i="65471"/>
  <c r="E27" i="65471"/>
  <c r="N27" i="65471" s="1"/>
  <c r="E24" i="65456"/>
  <c r="E23" i="65456"/>
  <c r="O30" i="10"/>
  <c r="O29" i="10"/>
  <c r="O17" i="65467"/>
  <c r="D17" i="65467"/>
  <c r="F26" i="65473"/>
  <c r="G26" i="65473"/>
  <c r="H26" i="65473"/>
  <c r="I26" i="65473"/>
  <c r="J26" i="65473"/>
  <c r="L26" i="65473"/>
  <c r="O26" i="65473" s="1"/>
  <c r="E26" i="65473"/>
  <c r="O27" i="65473"/>
  <c r="E27" i="65473"/>
  <c r="F27" i="65473"/>
  <c r="G27" i="65473"/>
  <c r="H27" i="65473"/>
  <c r="I27" i="65473"/>
  <c r="J27" i="65473"/>
  <c r="J29" i="3"/>
  <c r="J28" i="3"/>
  <c r="Z23" i="3" s="1"/>
  <c r="Q29" i="3"/>
  <c r="Q28" i="3"/>
  <c r="AB23" i="3"/>
  <c r="AA23" i="3"/>
  <c r="AC23" i="3"/>
  <c r="AD23" i="3"/>
  <c r="AE23" i="3"/>
  <c r="M12" i="65488"/>
  <c r="M11" i="65488"/>
  <c r="Q30" i="65411"/>
  <c r="W52" i="65411"/>
  <c r="Q31" i="65411"/>
  <c r="L31" i="65411"/>
  <c r="R31" i="65411" s="1"/>
  <c r="L30" i="65411"/>
  <c r="F31" i="65411"/>
  <c r="F30" i="65411"/>
  <c r="U52" i="65411"/>
  <c r="R25" i="13"/>
  <c r="R26" i="13"/>
  <c r="I25" i="65471"/>
  <c r="I26" i="65471"/>
  <c r="E26" i="65471"/>
  <c r="N26" i="65471" s="1"/>
  <c r="E25" i="65471"/>
  <c r="N25" i="65471" s="1"/>
  <c r="Q26" i="12"/>
  <c r="L26" i="12"/>
  <c r="L25" i="12"/>
  <c r="G26" i="12"/>
  <c r="G25" i="12"/>
  <c r="O28" i="10"/>
  <c r="O27" i="10"/>
  <c r="D15" i="65456"/>
  <c r="D16" i="65456"/>
  <c r="J8" i="65456"/>
  <c r="K8" i="65456"/>
  <c r="J7" i="65456"/>
  <c r="K7" i="65456"/>
  <c r="I8" i="65456"/>
  <c r="I7" i="65456"/>
  <c r="O16" i="65467"/>
  <c r="J16" i="65467"/>
  <c r="D16" i="65467"/>
  <c r="R24" i="13"/>
  <c r="R23" i="13"/>
  <c r="R22" i="13"/>
  <c r="R21" i="13"/>
  <c r="R20" i="13"/>
  <c r="R19" i="13"/>
  <c r="R18" i="13"/>
  <c r="R17" i="13"/>
  <c r="R15" i="13"/>
  <c r="R14" i="13"/>
  <c r="R13" i="13"/>
  <c r="R12" i="13"/>
  <c r="R11" i="13"/>
  <c r="R10" i="13"/>
  <c r="R9" i="13"/>
  <c r="R8" i="13"/>
  <c r="R7" i="13"/>
  <c r="R6" i="13"/>
  <c r="Q24" i="12"/>
  <c r="L24" i="12"/>
  <c r="G24" i="12"/>
  <c r="Q23" i="12"/>
  <c r="L23" i="12"/>
  <c r="G23" i="12"/>
  <c r="Q22" i="12"/>
  <c r="L22" i="12"/>
  <c r="G22" i="12"/>
  <c r="Q21" i="12"/>
  <c r="L21" i="12"/>
  <c r="G21" i="12"/>
  <c r="Q20" i="12"/>
  <c r="L20" i="12"/>
  <c r="G20" i="12"/>
  <c r="Q19" i="12"/>
  <c r="L19" i="12"/>
  <c r="G19" i="12"/>
  <c r="Q18" i="12"/>
  <c r="L18" i="12"/>
  <c r="G18" i="12"/>
  <c r="Q17" i="12"/>
  <c r="L17" i="12"/>
  <c r="G17" i="12"/>
  <c r="Q15" i="12"/>
  <c r="L15" i="12"/>
  <c r="G15" i="12"/>
  <c r="Q14" i="12"/>
  <c r="L14" i="12"/>
  <c r="G14" i="12"/>
  <c r="Q11" i="12"/>
  <c r="L11" i="12"/>
  <c r="G11" i="12"/>
  <c r="Q10" i="12"/>
  <c r="L10" i="12"/>
  <c r="G10" i="12"/>
  <c r="Q9" i="12"/>
  <c r="L9" i="12"/>
  <c r="G9" i="12"/>
  <c r="Q8" i="12"/>
  <c r="L8" i="12"/>
  <c r="G8" i="12"/>
  <c r="Q7" i="12"/>
  <c r="L7" i="12"/>
  <c r="G7" i="12"/>
  <c r="Q6" i="12"/>
  <c r="L6" i="12"/>
  <c r="G6" i="12"/>
  <c r="Q5" i="12"/>
  <c r="L5" i="12"/>
  <c r="G5" i="12"/>
  <c r="Q4" i="12"/>
  <c r="L4" i="12"/>
  <c r="G4" i="12"/>
  <c r="O26" i="10"/>
  <c r="O25" i="10"/>
  <c r="O24" i="10"/>
  <c r="O23" i="10"/>
  <c r="O22" i="10"/>
  <c r="O21" i="10"/>
  <c r="O20" i="10"/>
  <c r="O19" i="10"/>
  <c r="O17" i="10"/>
  <c r="O16" i="10"/>
  <c r="O14" i="10"/>
  <c r="O13" i="10"/>
  <c r="O9" i="10"/>
  <c r="O8" i="10"/>
  <c r="O7" i="10"/>
  <c r="O6" i="10"/>
  <c r="O5" i="10"/>
  <c r="O4" i="10"/>
  <c r="AA22" i="3"/>
  <c r="J27" i="3"/>
  <c r="J26" i="3"/>
  <c r="Z22" i="3"/>
  <c r="AD22" i="3"/>
  <c r="AD21" i="3"/>
  <c r="AD20" i="3"/>
  <c r="AD19" i="3"/>
  <c r="AD18" i="3"/>
  <c r="AC22" i="3"/>
  <c r="AC21" i="3"/>
  <c r="AC20" i="3"/>
  <c r="AC19" i="3"/>
  <c r="AC18" i="3"/>
  <c r="AE22" i="3"/>
  <c r="Q26" i="3"/>
  <c r="AB22" i="3" s="1"/>
  <c r="Q27" i="3"/>
  <c r="K25" i="65473"/>
  <c r="K24" i="65473"/>
  <c r="E25" i="65473"/>
  <c r="P25" i="65473" s="1"/>
  <c r="E24" i="65473"/>
  <c r="O24" i="65473"/>
  <c r="O25" i="65473"/>
  <c r="I24" i="65471"/>
  <c r="I23" i="65471"/>
  <c r="E24" i="65471"/>
  <c r="E23" i="65471"/>
  <c r="Q28" i="65411"/>
  <c r="W51" i="65411" s="1"/>
  <c r="Q29" i="65411"/>
  <c r="L29" i="65411"/>
  <c r="L28" i="65411"/>
  <c r="V51" i="65411" s="1"/>
  <c r="F29" i="65411"/>
  <c r="F28" i="65411"/>
  <c r="O15" i="65467"/>
  <c r="J15" i="65467"/>
  <c r="D15" i="65467"/>
  <c r="Q15" i="3"/>
  <c r="Q16" i="3"/>
  <c r="J32" i="65456"/>
  <c r="M10" i="65488"/>
  <c r="H4" i="7"/>
  <c r="G4" i="7"/>
  <c r="F4" i="7"/>
  <c r="E4" i="7"/>
  <c r="D4" i="7"/>
  <c r="C4" i="7"/>
  <c r="Y36" i="3" s="1"/>
  <c r="Q25" i="3"/>
  <c r="J25" i="3"/>
  <c r="Q24" i="3"/>
  <c r="AB21" i="3" s="1"/>
  <c r="J24" i="3"/>
  <c r="Z21" i="3" s="1"/>
  <c r="Q23" i="3"/>
  <c r="J23" i="3"/>
  <c r="Q22" i="3"/>
  <c r="AB20" i="3"/>
  <c r="J22" i="3"/>
  <c r="Z20" i="3" s="1"/>
  <c r="Q21" i="3"/>
  <c r="J21" i="3"/>
  <c r="Q20" i="3"/>
  <c r="AB19" i="3" s="1"/>
  <c r="J20" i="3"/>
  <c r="Z19" i="3"/>
  <c r="Q19" i="3"/>
  <c r="J19" i="3"/>
  <c r="Q18" i="3"/>
  <c r="AB18" i="3" s="1"/>
  <c r="J18" i="3"/>
  <c r="Z18" i="3" s="1"/>
  <c r="AE21" i="3"/>
  <c r="AA21" i="3"/>
  <c r="J16" i="3"/>
  <c r="AE20" i="3"/>
  <c r="AA20" i="3"/>
  <c r="J15" i="3"/>
  <c r="AE19" i="3"/>
  <c r="AA19" i="3"/>
  <c r="AE18" i="3"/>
  <c r="AA18" i="3"/>
  <c r="Q14" i="3"/>
  <c r="J14" i="3"/>
  <c r="Q13" i="3"/>
  <c r="J13" i="3"/>
  <c r="Q12" i="3"/>
  <c r="J12" i="3"/>
  <c r="Q11" i="3"/>
  <c r="J11" i="3"/>
  <c r="Q10" i="3"/>
  <c r="J10" i="3"/>
  <c r="Q9" i="3"/>
  <c r="J9" i="3"/>
  <c r="Q8" i="3"/>
  <c r="J8" i="3"/>
  <c r="Q7" i="3"/>
  <c r="J7" i="3"/>
  <c r="Q6" i="3"/>
  <c r="J6" i="3"/>
  <c r="Q5" i="3"/>
  <c r="J5" i="3"/>
  <c r="O22" i="65473"/>
  <c r="K22" i="65473"/>
  <c r="I21" i="65471"/>
  <c r="I22" i="65471"/>
  <c r="E22" i="65471"/>
  <c r="E21" i="65471"/>
  <c r="Q26" i="65411"/>
  <c r="W50" i="65411" s="1"/>
  <c r="Q27" i="65411"/>
  <c r="L26" i="65411"/>
  <c r="V50" i="65411"/>
  <c r="L27" i="65411"/>
  <c r="F27" i="65411"/>
  <c r="R27" i="65411" s="1"/>
  <c r="S27" i="65411" s="1"/>
  <c r="F26" i="65411"/>
  <c r="T14" i="65467"/>
  <c r="O14" i="65467"/>
  <c r="J14" i="65467"/>
  <c r="D14" i="65467"/>
  <c r="K24" i="65456"/>
  <c r="K23" i="65456"/>
  <c r="T13" i="65467"/>
  <c r="O13" i="65467"/>
  <c r="J13" i="65467"/>
  <c r="D13" i="65467"/>
  <c r="J16" i="65456"/>
  <c r="J15" i="65456"/>
  <c r="M3" i="65488"/>
  <c r="M4" i="65488"/>
  <c r="M5" i="65488"/>
  <c r="M6" i="65488"/>
  <c r="M7" i="65488"/>
  <c r="M8" i="65488"/>
  <c r="M9" i="65488"/>
  <c r="E4" i="65473"/>
  <c r="E5" i="65473"/>
  <c r="E6" i="65473"/>
  <c r="E7" i="65473"/>
  <c r="P7" i="65473" s="1"/>
  <c r="E8" i="65473"/>
  <c r="P8" i="65473" s="1"/>
  <c r="E9" i="65473"/>
  <c r="P9" i="65473" s="1"/>
  <c r="E10" i="65473"/>
  <c r="P10" i="65473" s="1"/>
  <c r="O10" i="65473"/>
  <c r="E11" i="65473"/>
  <c r="O11" i="65473"/>
  <c r="E12" i="65473"/>
  <c r="P12" i="65473" s="1"/>
  <c r="O12" i="65473"/>
  <c r="E13" i="65473"/>
  <c r="O13" i="65473"/>
  <c r="E15" i="65473"/>
  <c r="K15" i="65473"/>
  <c r="O15" i="65473"/>
  <c r="E16" i="65473"/>
  <c r="K16" i="65473"/>
  <c r="O16" i="65473"/>
  <c r="E18" i="65473"/>
  <c r="K18" i="65473"/>
  <c r="O18" i="65473"/>
  <c r="E19" i="65473"/>
  <c r="K19" i="65473"/>
  <c r="O19" i="65473"/>
  <c r="K20" i="65473"/>
  <c r="O20" i="65473"/>
  <c r="E21" i="65473"/>
  <c r="O21" i="65473"/>
  <c r="M4" i="65471"/>
  <c r="N4" i="65471" s="1"/>
  <c r="M5" i="65471"/>
  <c r="N5" i="65471" s="1"/>
  <c r="E6" i="65471"/>
  <c r="M6" i="65471"/>
  <c r="N6" i="65471" s="1"/>
  <c r="E7" i="65471"/>
  <c r="M7" i="65471"/>
  <c r="E8" i="65471"/>
  <c r="M8" i="65471"/>
  <c r="E9" i="65471"/>
  <c r="N9" i="65471" s="1"/>
  <c r="M9" i="65471"/>
  <c r="E10" i="65471"/>
  <c r="N10" i="65471" s="1"/>
  <c r="I10" i="65471"/>
  <c r="M10" i="65471"/>
  <c r="E11" i="65471"/>
  <c r="N11" i="65471" s="1"/>
  <c r="I11" i="65471"/>
  <c r="M11" i="65471"/>
  <c r="E12" i="65471"/>
  <c r="I12" i="65471"/>
  <c r="N12" i="65471" s="1"/>
  <c r="E13" i="65471"/>
  <c r="N13" i="65471" s="1"/>
  <c r="I13" i="65471"/>
  <c r="E14" i="65471"/>
  <c r="I14" i="65471"/>
  <c r="N14" i="65471" s="1"/>
  <c r="E15" i="65471"/>
  <c r="I15" i="65471"/>
  <c r="E17" i="65471"/>
  <c r="N17" i="65471" s="1"/>
  <c r="I17" i="65471"/>
  <c r="E18" i="65471"/>
  <c r="I18" i="65471"/>
  <c r="E19" i="65471"/>
  <c r="I19" i="65471"/>
  <c r="E20" i="65471"/>
  <c r="I20" i="65471"/>
  <c r="F6" i="65411"/>
  <c r="R6" i="65411" s="1"/>
  <c r="L6" i="65411"/>
  <c r="Q6" i="65411"/>
  <c r="F7" i="65411"/>
  <c r="L7" i="65411"/>
  <c r="Q7" i="65411"/>
  <c r="F8" i="65411"/>
  <c r="L8" i="65411"/>
  <c r="R8" i="65411" s="1"/>
  <c r="Q8" i="65411"/>
  <c r="F9" i="65411"/>
  <c r="R9" i="65411"/>
  <c r="L9" i="65411"/>
  <c r="Q9" i="65411"/>
  <c r="F10" i="65411"/>
  <c r="R10" i="65411" s="1"/>
  <c r="L10" i="65411"/>
  <c r="Q10" i="65411"/>
  <c r="F11" i="65411"/>
  <c r="R11" i="65411" s="1"/>
  <c r="L11" i="65411"/>
  <c r="Q11" i="65411"/>
  <c r="F12" i="65411"/>
  <c r="L12" i="65411"/>
  <c r="Q12" i="65411"/>
  <c r="F13" i="65411"/>
  <c r="L13" i="65411"/>
  <c r="Q13" i="65411"/>
  <c r="F14" i="65411"/>
  <c r="L14" i="65411"/>
  <c r="Q14" i="65411"/>
  <c r="F15" i="65411"/>
  <c r="R15" i="65411" s="1"/>
  <c r="L15" i="65411"/>
  <c r="Q15" i="65411"/>
  <c r="F16" i="65411"/>
  <c r="L16" i="65411"/>
  <c r="Q16" i="65411"/>
  <c r="R16" i="65411" s="1"/>
  <c r="S17" i="65411" s="1"/>
  <c r="F17" i="65411"/>
  <c r="L17" i="65411"/>
  <c r="Q17" i="65411"/>
  <c r="F20" i="65411"/>
  <c r="L20" i="65411"/>
  <c r="R20" i="65411" s="1"/>
  <c r="Q20" i="65411"/>
  <c r="W47" i="65411" s="1"/>
  <c r="F21" i="65411"/>
  <c r="R21" i="65411" s="1"/>
  <c r="S21" i="65411" s="1"/>
  <c r="L21" i="65411"/>
  <c r="Q21" i="65411"/>
  <c r="F22" i="65411"/>
  <c r="U48" i="65411" s="1"/>
  <c r="L22" i="65411"/>
  <c r="V48" i="65411" s="1"/>
  <c r="Q22" i="65411"/>
  <c r="W48" i="65411" s="1"/>
  <c r="F23" i="65411"/>
  <c r="L23" i="65411"/>
  <c r="Q23" i="65411"/>
  <c r="F24" i="65411"/>
  <c r="U49" i="65411" s="1"/>
  <c r="L24" i="65411"/>
  <c r="V49" i="65411" s="1"/>
  <c r="Q24" i="65411"/>
  <c r="W49" i="65411" s="1"/>
  <c r="F25" i="65411"/>
  <c r="L25" i="65411"/>
  <c r="Q25" i="65411"/>
  <c r="D5" i="65467"/>
  <c r="J5" i="65467"/>
  <c r="O5" i="65467"/>
  <c r="D6" i="65467"/>
  <c r="J6" i="65467"/>
  <c r="O6" i="65467"/>
  <c r="D7" i="65467"/>
  <c r="J7" i="65467"/>
  <c r="O7" i="65467"/>
  <c r="D8" i="65467"/>
  <c r="J8" i="65467"/>
  <c r="O8" i="65467"/>
  <c r="D9" i="65467"/>
  <c r="J9" i="65467"/>
  <c r="O9" i="65467"/>
  <c r="D10" i="65467"/>
  <c r="J10" i="65467"/>
  <c r="O10" i="65467"/>
  <c r="T10" i="65467"/>
  <c r="D12" i="65467"/>
  <c r="J12" i="65467"/>
  <c r="O12" i="65467"/>
  <c r="T12" i="65467"/>
  <c r="D7" i="65456"/>
  <c r="D5" i="65456" s="1"/>
  <c r="E7" i="65456"/>
  <c r="F7" i="65456"/>
  <c r="G7" i="65456"/>
  <c r="H7" i="65456"/>
  <c r="D8" i="65456"/>
  <c r="D6" i="65456"/>
  <c r="E8" i="65456"/>
  <c r="F8" i="65456"/>
  <c r="G8" i="65456"/>
  <c r="H8" i="65456"/>
  <c r="E15" i="65456"/>
  <c r="F15" i="65456"/>
  <c r="G15" i="65456"/>
  <c r="H15" i="65456"/>
  <c r="I15" i="65456"/>
  <c r="E16" i="65456"/>
  <c r="F16" i="65456"/>
  <c r="G16" i="65456"/>
  <c r="H16" i="65456"/>
  <c r="I16" i="65456"/>
  <c r="F23" i="65456"/>
  <c r="F5" i="65456" s="1"/>
  <c r="G23" i="65456"/>
  <c r="G5" i="65456" s="1"/>
  <c r="H23" i="65456"/>
  <c r="I23" i="65456"/>
  <c r="J23" i="65456"/>
  <c r="F24" i="65456"/>
  <c r="G24" i="65456"/>
  <c r="H24" i="65456"/>
  <c r="I24" i="65456"/>
  <c r="J24" i="65456"/>
  <c r="I31" i="65456"/>
  <c r="J31" i="65456"/>
  <c r="K31" i="65456"/>
  <c r="L31" i="65456"/>
  <c r="I32" i="65456"/>
  <c r="K32" i="65456"/>
  <c r="L32" i="65456"/>
  <c r="L6" i="65456" s="1"/>
  <c r="C4" i="65455"/>
  <c r="C5" i="65455"/>
  <c r="D4" i="65455"/>
  <c r="E4" i="65455"/>
  <c r="F4" i="65455"/>
  <c r="G4" i="65455"/>
  <c r="H4" i="65455"/>
  <c r="I4" i="65455"/>
  <c r="J4" i="65455"/>
  <c r="K4" i="65455"/>
  <c r="L4" i="65455"/>
  <c r="D5" i="65455"/>
  <c r="E5" i="65455"/>
  <c r="F5" i="65455"/>
  <c r="G5" i="65455"/>
  <c r="H5" i="65455"/>
  <c r="I5" i="65455"/>
  <c r="J5" i="65455"/>
  <c r="K5" i="65455"/>
  <c r="L5" i="65455"/>
  <c r="D4" i="65404"/>
  <c r="C11" i="65404"/>
  <c r="C3" i="65404" s="1"/>
  <c r="D11" i="65404"/>
  <c r="C17" i="65404"/>
  <c r="D17" i="65404"/>
  <c r="K21" i="65473"/>
  <c r="E20" i="65473"/>
  <c r="P20" i="65473" s="1"/>
  <c r="K23" i="65473"/>
  <c r="E23" i="65473"/>
  <c r="E22" i="65473"/>
  <c r="O23" i="65473"/>
  <c r="AE25" i="3"/>
  <c r="AE26" i="3"/>
  <c r="N36" i="65471"/>
  <c r="V36" i="3"/>
  <c r="AE27" i="3" s="1"/>
  <c r="J4" i="33"/>
  <c r="I4" i="33"/>
  <c r="I4" i="25"/>
  <c r="J4" i="25"/>
  <c r="I4" i="24"/>
  <c r="J4" i="24"/>
  <c r="M4" i="65455"/>
  <c r="M5" i="65455"/>
  <c r="Q15" i="37"/>
  <c r="Y37" i="3"/>
  <c r="N18" i="65471"/>
  <c r="U50" i="65411"/>
  <c r="R34" i="65411"/>
  <c r="R7" i="65411"/>
  <c r="N31" i="65471"/>
  <c r="W36" i="65411"/>
  <c r="R35" i="65411"/>
  <c r="S35" i="65411" s="1"/>
  <c r="R26" i="65411"/>
  <c r="R24" i="65411"/>
  <c r="P22" i="65473"/>
  <c r="R33" i="65411"/>
  <c r="S33" i="65411" s="1"/>
  <c r="U47" i="65411"/>
  <c r="Q6" i="37"/>
  <c r="R25" i="65411"/>
  <c r="AB36" i="3"/>
  <c r="AB37" i="3"/>
  <c r="S11" i="65411"/>
  <c r="S25" i="65411"/>
  <c r="V37" i="65411"/>
  <c r="R17" i="65411"/>
  <c r="K5" i="65456"/>
  <c r="R12" i="65411"/>
  <c r="U53" i="65411"/>
  <c r="R32" i="65411"/>
  <c r="R22" i="65411"/>
  <c r="S7" i="65411"/>
  <c r="N19" i="65471"/>
  <c r="P30" i="65473"/>
  <c r="R36" i="65411"/>
  <c r="S37" i="65411" s="1"/>
  <c r="V5" i="65467"/>
  <c r="R13" i="65411"/>
  <c r="R29" i="65411"/>
  <c r="N30" i="65471"/>
  <c r="Q27" i="37"/>
  <c r="X36" i="3" l="1"/>
  <c r="E17" i="65404"/>
  <c r="P21" i="65473"/>
  <c r="P16" i="65473"/>
  <c r="P32" i="65473"/>
  <c r="P11" i="65473"/>
  <c r="N7" i="65471"/>
  <c r="N22" i="65471"/>
  <c r="N23" i="65471"/>
  <c r="N20" i="65471"/>
  <c r="N24" i="65471"/>
  <c r="N8" i="65471"/>
  <c r="N21" i="65471"/>
  <c r="U36" i="65411"/>
  <c r="Q20" i="37"/>
  <c r="U37" i="65411"/>
  <c r="Q7" i="37"/>
  <c r="Q5" i="37"/>
  <c r="Q9" i="37"/>
  <c r="Q4" i="37"/>
  <c r="V9" i="65467"/>
  <c r="V14" i="65467"/>
  <c r="V16" i="65467"/>
  <c r="V12" i="65467"/>
  <c r="V19" i="65467"/>
  <c r="V18" i="65467"/>
  <c r="E5" i="65456"/>
  <c r="L5" i="65456"/>
  <c r="M16" i="65456"/>
  <c r="H6" i="65456"/>
  <c r="I5" i="65456"/>
  <c r="M8" i="65456"/>
  <c r="M32" i="65456"/>
  <c r="E11" i="65404"/>
  <c r="H4" i="23"/>
  <c r="G4" i="23"/>
  <c r="F4" i="23"/>
  <c r="E4" i="23"/>
  <c r="D4" i="23"/>
  <c r="C4" i="23"/>
  <c r="J4" i="23"/>
  <c r="I4" i="23"/>
  <c r="P18" i="65473"/>
  <c r="P15" i="65473"/>
  <c r="K27" i="65473"/>
  <c r="P4" i="65473"/>
  <c r="P13" i="65473"/>
  <c r="P23" i="65473"/>
  <c r="P31" i="65473"/>
  <c r="P6" i="65473"/>
  <c r="Q21" i="37"/>
  <c r="Q29" i="37"/>
  <c r="Q12" i="37"/>
  <c r="Q25" i="37"/>
  <c r="Q16" i="37"/>
  <c r="V7" i="65467"/>
  <c r="V6" i="65467"/>
  <c r="V21" i="65467"/>
  <c r="V13" i="65467"/>
  <c r="V17" i="65467"/>
  <c r="V15" i="65467"/>
  <c r="J6" i="65456"/>
  <c r="M31" i="65456"/>
  <c r="E6" i="65456"/>
  <c r="G6" i="65456"/>
  <c r="J5" i="65456"/>
  <c r="K6" i="65456"/>
  <c r="H5" i="65456"/>
  <c r="M7" i="65456"/>
  <c r="F6" i="65456"/>
  <c r="P37" i="65473"/>
  <c r="S31" i="65411"/>
  <c r="AA37" i="3"/>
  <c r="X37" i="3"/>
  <c r="P19" i="65473"/>
  <c r="Q18" i="37"/>
  <c r="V8" i="65467"/>
  <c r="Q11" i="37"/>
  <c r="P28" i="65473"/>
  <c r="Q28" i="37"/>
  <c r="S13" i="65411"/>
  <c r="M15" i="65456"/>
  <c r="D3" i="65404"/>
  <c r="E4" i="65404"/>
  <c r="V10" i="65467"/>
  <c r="R23" i="65411"/>
  <c r="S23" i="65411" s="1"/>
  <c r="R14" i="65411"/>
  <c r="S15" i="65411" s="1"/>
  <c r="U51" i="65411"/>
  <c r="R28" i="65411"/>
  <c r="S29" i="65411" s="1"/>
  <c r="P27" i="65473"/>
  <c r="K26" i="65473"/>
  <c r="M24" i="65456"/>
  <c r="U56" i="65411"/>
  <c r="R38" i="65411"/>
  <c r="S39" i="65411" s="1"/>
  <c r="Q26" i="37"/>
  <c r="E3" i="65404"/>
  <c r="W37" i="65411"/>
  <c r="I6" i="65456"/>
  <c r="V47" i="65411"/>
  <c r="Q24" i="37"/>
  <c r="V20" i="65467"/>
  <c r="M23" i="65456"/>
  <c r="N15" i="65471"/>
  <c r="P24" i="65473"/>
  <c r="V55" i="65411"/>
  <c r="V36" i="65411"/>
  <c r="P36" i="65473"/>
  <c r="S9" i="65411"/>
  <c r="V52" i="65411"/>
  <c r="R30" i="65411"/>
  <c r="P29" i="65473"/>
  <c r="Q13" i="37"/>
  <c r="P26" i="65473" l="1"/>
  <c r="M6" i="65456"/>
  <c r="M5" i="65456"/>
</calcChain>
</file>

<file path=xl/sharedStrings.xml><?xml version="1.0" encoding="utf-8"?>
<sst xmlns="http://schemas.openxmlformats.org/spreadsheetml/2006/main" count="3319" uniqueCount="530">
  <si>
    <t>CONTENTS</t>
  </si>
  <si>
    <t>KEY EDUCATIONAL INDICATORS</t>
  </si>
  <si>
    <t>TABLE</t>
  </si>
  <si>
    <t>A</t>
  </si>
  <si>
    <t>PERCENTAGE OF PRIMARY 1 (P1) COHORT</t>
  </si>
  <si>
    <t>B</t>
  </si>
  <si>
    <t xml:space="preserve">RATIO OF STUDENTS TO TEACHING STAFF </t>
  </si>
  <si>
    <t>SECTION 1: PRIMARY, SECONDARY AND PRE-UNIVERSITY EDUCATION</t>
  </si>
  <si>
    <t xml:space="preserve">NUMBER OF SCHOOLS BY LEVEL AND TYPE </t>
  </si>
  <si>
    <t xml:space="preserve">STUDENTS, EDUCATION OFFICERS AND EDUCATION PARTNERS IN SCHOOLS BY LEVEL </t>
  </si>
  <si>
    <t xml:space="preserve">SUMMARY STATISTICS ON EDUCATION OFFICERS </t>
  </si>
  <si>
    <t xml:space="preserve">ENROLMENT, NUMBER OF CLASSES AND CLASS SIZE BY LEVEL </t>
  </si>
  <si>
    <t xml:space="preserve">PRIMARY ENROLMENT BY AGE AND LEVEL </t>
  </si>
  <si>
    <t xml:space="preserve">SECONDARY ENROLMENT BY AGE, LEVEL AND COURSE </t>
  </si>
  <si>
    <t xml:space="preserve">JUNIOR COLLEGE / CENTRALISED INSTITUTE ENROLMENT BY AGE AND LEVEL </t>
  </si>
  <si>
    <t xml:space="preserve">TEACHERS' LENGTH OF SERVICE AND AGE BY LEVEL </t>
  </si>
  <si>
    <t xml:space="preserve">VICE-PRINCIPALS' LENGTH OF SERVICE AND AGE BY LEVEL </t>
  </si>
  <si>
    <t xml:space="preserve">PRINCIPALS' LENGTH OF SERVICE AND AGE BY LEVEL </t>
  </si>
  <si>
    <t xml:space="preserve">STATISTICS ON PRIVATE SCHOOLS </t>
  </si>
  <si>
    <t>SECTION 2: POST-SECONDARY EDUCATION</t>
  </si>
  <si>
    <t xml:space="preserve">INTAKE, ENROLMENT AND GRADUATES OF ITE BY COURSE (FULL-TIME) </t>
  </si>
  <si>
    <t xml:space="preserve">INTAKE, ENROLMENT AND GRADUATES OF LASALLE AND NAFA BY COURSE: DIPLOMA (FULL-TIME) </t>
  </si>
  <si>
    <t xml:space="preserve">INTAKE, ENROLMENT AND GRADUATES OF LASALLE AND NAFA BY COURSE: DEGREE (FULL-TIME) </t>
  </si>
  <si>
    <t xml:space="preserve">INTAKE, ENROLMENT AND GRADUATES OF POLYTECHNICS BY COURSE (FULL-TIME) </t>
  </si>
  <si>
    <t xml:space="preserve">INTAKE, ENROLMENT AND GRADUATES OF UNIVERSITIES BY COURSE (FULL-TIME) </t>
  </si>
  <si>
    <t>NOTES ON GRADUATE EMPLOYMENT SURVEY (T16-T19)</t>
  </si>
  <si>
    <t>EMPLOYMENT OUTCOMES OF AUTONOMOUS UNIVERSITY GRADUATES</t>
  </si>
  <si>
    <t>EMPLOYMENT OUTCOMES OF POLYTECHNIC FRESH AND POST-NS GRADUATES</t>
  </si>
  <si>
    <t>EMPLOYMENT OUTCOMES OF ITE FRESH AND POST-NS GRADUATES</t>
  </si>
  <si>
    <t>EMPLOYMENT OUTCOMES OF AI DEGREE AND DIPLOMA GRADUATES</t>
  </si>
  <si>
    <t>SECTION 3: STATISTICAL SERIES</t>
  </si>
  <si>
    <t>NUMBER OF SCHOOLS BY LEVEL AND TYPE</t>
  </si>
  <si>
    <t>ENROLMENT BY LEVEL AND SCHOOL TYPE</t>
  </si>
  <si>
    <t>PRIMARY ENROLMENT BY LEVEL AND STREAM</t>
  </si>
  <si>
    <t>SECONDARY ENROLMENT BY LEVEL AND COURSE</t>
  </si>
  <si>
    <t>PRE-UNIVERSITY ENROLMENT BY LEVEL</t>
  </si>
  <si>
    <t xml:space="preserve">PRE-UNIVERSITY ENROLMENT BY COURSE AND LEVEL </t>
  </si>
  <si>
    <t>NUMBER OF TEACHERS BY LEVEL AND SCHOOL TYPE</t>
  </si>
  <si>
    <t>INTAKE: UNIVERSITIES, POLYTECHNICS, LASALLE, NAFA AND ITE (FULL-TIME)</t>
  </si>
  <si>
    <t>ENROLMENT: UNIVERSITIES, POLYTECHNICS, LASALLE, NAFA AND ITE (FULL-TIME)</t>
  </si>
  <si>
    <t>GRADUATES: UNIVERSITIES, POLYTECHNICS, LASALLE, NAFA AND ITE (FULL-TIME)</t>
  </si>
  <si>
    <t>GOVERNMENT DEVELOPMENT EXPENDITURE ON EDUCATION ('000 SGD)</t>
  </si>
  <si>
    <t>GOVERNMENT RECURRENT EXPENDITURE ON EDUCATION ('000 SGD)</t>
  </si>
  <si>
    <t>GOVERNMENT RECURRENT EXPENDITURE ON EDUCATION PER STUDENT (SGD)</t>
  </si>
  <si>
    <t>PERCENTAGE OF P1 COHORT THAT PROGRESSED TO POST-SECONDARY EDUCATION</t>
  </si>
  <si>
    <t>PERCENTAGE OF PSLE STUDENTS WHO SCORED AL 1-6 IN STANDARD ENGLISH LANGUAGE</t>
  </si>
  <si>
    <t>PERCENTAGE OF PSLE STUDENTS WHO SCORED AL 1-6 IN STANDARD MOTHER TONGUE LANGUAGE</t>
  </si>
  <si>
    <t>PERCENTAGE OF PSLE STUDENTS WHO SCORED AL 1-6 IN STANDARD MATHEMATICS</t>
  </si>
  <si>
    <t>PERCENTAGE OF PSLE STUDENTS WHO SCORED AL 1-6 IN STANDARD SCIENCE</t>
  </si>
  <si>
    <t>PERCENTAGE OF N-LEVEL STUDENTS WHO PROGRESSED TO POST-SECONDARY EDUCATION</t>
  </si>
  <si>
    <t>PERCENTAGE OF N(A)-LEVEL STUDENTS WHO PASSED ENGLISH LANGUAGE</t>
  </si>
  <si>
    <t>PERCENTAGE OF N(A)-LEVEL STUDENTS WHO PASSED MOTHER TONGUE LANGUAGE</t>
  </si>
  <si>
    <t>PERCENTAGE OF N(A)-LEVEL STUDENTS WHO PASSED MATHEMATICS</t>
  </si>
  <si>
    <t>PERCENTAGE OF N(T)-LEVEL STUDENTS WHO PROGRESSED TO ITE</t>
  </si>
  <si>
    <t>PERCENTAGE OF N(T)-LEVEL STUDENTS WHO PASSED ENGLISH LANGUAGE</t>
  </si>
  <si>
    <t>PERCENTAGE OF N(T)-LEVEL STUDENTS WHO PASSED MOTHER TONGUE LANGUAGE</t>
  </si>
  <si>
    <t>PERCENTAGE OF N(T)-LEVEL STUDENTS WHO PASSED MATHEMATICS</t>
  </si>
  <si>
    <t>PERCENTAGE OF O-LEVEL STUDENTS WHO PROGRESSED TO POST-SECONDARY EDUCATION</t>
  </si>
  <si>
    <t>PERCENTAGE OF O-LEVEL STUDENTS WITH AT LEAST 3 O-LEVEL PASSES</t>
  </si>
  <si>
    <t xml:space="preserve">PERCENTAGE OF O-LEVEL STUDENTS WITH AT LEAST 5 O-LEVEL PASSES </t>
  </si>
  <si>
    <t xml:space="preserve">PERCENTAGE OF O-LEVEL STUDENTS WHO PASSED ENGLISH LANGUAGE </t>
  </si>
  <si>
    <t>PERCENTAGE OF O-LEVEL STUDENTS WHO PASSED MOTHER TONGUE LANGUAGE</t>
  </si>
  <si>
    <t>PERCENTAGE OF O-LEVEL STUDENTS WHO PASSED MATHEMATICS</t>
  </si>
  <si>
    <t>PERCENTAGE OF A-LEVEL STUDENTS WITH AT LEAST 3 H2 PASSES &amp; PASS IN GENERAL PAPER OR KNOWLEDGE AND INQUIRY</t>
  </si>
  <si>
    <t>PERCENTAGE OF A-LEVEL STUDENTS WHO PASSED GENERAL PAPER OR KNOWLEDGE AND INQUIRY</t>
  </si>
  <si>
    <t>PERCENTAGE OF A-LEVEL STUDENTS WHO PASSED MOTHER TONGUE LANGUAGE AT H1 LEVEL</t>
  </si>
  <si>
    <t>A   PERCENTAGE OF PRIMARY 1 (P1) COHORT</t>
  </si>
  <si>
    <r>
      <t>Percentage of P1 Cohort:</t>
    </r>
    <r>
      <rPr>
        <b/>
        <vertAlign val="superscript"/>
        <sz val="10"/>
        <rFont val="Arial"/>
        <family val="2"/>
      </rPr>
      <t>1</t>
    </r>
  </si>
  <si>
    <r>
      <t>(a) Eligible for Secondary School</t>
    </r>
    <r>
      <rPr>
        <vertAlign val="superscript"/>
        <sz val="10"/>
        <rFont val="Arial"/>
        <family val="2"/>
      </rPr>
      <t>2</t>
    </r>
    <r>
      <rPr>
        <sz val="10"/>
        <rFont val="Arial"/>
        <family val="2"/>
      </rPr>
      <t xml:space="preserve"> (Refers to students who sat for PSLE and qualified for Express, Normal (Academic) or Normal (Technical) courses)</t>
    </r>
  </si>
  <si>
    <r>
      <t xml:space="preserve">(b) Who had at least 5 N-Level passes or 3 O-Level passes </t>
    </r>
    <r>
      <rPr>
        <vertAlign val="superscript"/>
        <sz val="10"/>
        <rFont val="Arial"/>
        <family val="2"/>
      </rPr>
      <t>2, 3</t>
    </r>
  </si>
  <si>
    <r>
      <t>(c) Admitted to:</t>
    </r>
    <r>
      <rPr>
        <vertAlign val="superscript"/>
        <sz val="10"/>
        <rFont val="Arial"/>
        <family val="2"/>
      </rPr>
      <t xml:space="preserve"> 4</t>
    </r>
  </si>
  <si>
    <t>(i) Nitec / Higher Nitec Courses (full-time)</t>
  </si>
  <si>
    <r>
      <t xml:space="preserve">(ii) Publicly-Funded Diploma Courses (full-time) </t>
    </r>
    <r>
      <rPr>
        <vertAlign val="superscript"/>
        <sz val="10"/>
        <rFont val="Arial"/>
        <family val="2"/>
      </rPr>
      <t>5</t>
    </r>
  </si>
  <si>
    <t>(iii) Pre-University Courses</t>
  </si>
  <si>
    <r>
      <t xml:space="preserve">(iv) Publicly-Funded Degree Courses (full-time) </t>
    </r>
    <r>
      <rPr>
        <vertAlign val="superscript"/>
        <sz val="10"/>
        <rFont val="Arial"/>
        <family val="2"/>
      </rPr>
      <t>6</t>
    </r>
  </si>
  <si>
    <t>Note:   1)</t>
  </si>
  <si>
    <t>For indicators (a) and (b), figures for the last three years are preliminary. For indicators c(i) to c(iv), figures for the last five years are preliminary.</t>
  </si>
  <si>
    <t>2)</t>
  </si>
  <si>
    <t>For a given year, the statistics are calculated based on the P1 cohort that would typically sit for these exams in that year. For example, for 2022, the percentage of the P1 cohort eligible for secondary school is calculated based on the cohort that entered P1 in 2017, and the percentage of the P1 cohort that had at least 5 N-Level or 3 O-Level passes is calculated based on the cohort that entered P1 in 2013. These figures may be different from those shown in Tables 34 to 54 as the latter are based on exam candidatures and not P1 cohorts, i.e., they would include students who enter the school system after P1 and exclude those who left the country after P1.</t>
  </si>
  <si>
    <t>3)</t>
  </si>
  <si>
    <t>Figures include students who passed an equivalent of 5 distinct subjects based on a combination of N- and O-Level subjects.  For students offering ITE Skills Certificate courses, the equivalent N-Level grades are also taken into consideration.</t>
  </si>
  <si>
    <t>4)</t>
  </si>
  <si>
    <t xml:space="preserve">Students who enrol in one course may progress subsequently to another course and are accounted for under both types of courses. For example, polytechnic students who progress to university will be accounted for under both publicly-funded diploma and degree courses. Figures for indicators c(i) to c(iii) are based on the P1 cohort from 10 years prior to the year of reporting, while indicator c(iv) is based on the P1 cohort from 12 years prior to the year of reporting. </t>
  </si>
  <si>
    <t>5)</t>
  </si>
  <si>
    <t>Publicly-funded diploma courses are offered by the five polytechnics, ITE, LASALLE and NAFA.</t>
  </si>
  <si>
    <t>6)</t>
  </si>
  <si>
    <t>Publicly-funded degree courses are offered by NUS, NTU, SMU, SUTD, SIT, SUSS, LASALLE and NAFA.</t>
  </si>
  <si>
    <t>Back to Content Page</t>
  </si>
  <si>
    <t xml:space="preserve">B   RATIO OF STUDENTS TO TEACHING STAFF </t>
  </si>
  <si>
    <t>Level</t>
  </si>
  <si>
    <t>Primary</t>
  </si>
  <si>
    <t>Secondary</t>
  </si>
  <si>
    <t>Figures for secondary schools include students and teachers in Government, Government-aided, Independent, Specialised Independent and Specialised schools.</t>
  </si>
  <si>
    <t xml:space="preserve">The ratio of students to teaching staff or what is known as the Pupil-Teacher Ratio (PTR), is the number of primary/secondary students divided by the number of teachers in primary/secondary schools. </t>
  </si>
  <si>
    <t>1   NUMBER OF SCHOOLS BY LEVEL AND TYPE, 2022</t>
  </si>
  <si>
    <t>Type of School</t>
  </si>
  <si>
    <r>
      <t>Mixed Level</t>
    </r>
    <r>
      <rPr>
        <b/>
        <vertAlign val="superscript"/>
        <sz val="10"/>
        <color indexed="8"/>
        <rFont val="Arial"/>
        <family val="2"/>
      </rPr>
      <t>1</t>
    </r>
  </si>
  <si>
    <t>Junior College / Centralised Institute</t>
  </si>
  <si>
    <t>Total</t>
  </si>
  <si>
    <t>Government</t>
  </si>
  <si>
    <t>Government-Aided</t>
  </si>
  <si>
    <t>Independent</t>
  </si>
  <si>
    <t>Specialised Independent</t>
  </si>
  <si>
    <t>Specialised</t>
  </si>
  <si>
    <t>Mixed Level schools comprise primary &amp; secondary schools (P1-S4/5) and secondary &amp; junior college schools 
(S1-JC2). For type of school, Mixed Level schools are reflected according to their secondary sections. For example, if the secondary section is an Independent school and its primary section is Government-aided, the school will be reflected in the table above as an Independent Mixed Level school.</t>
  </si>
  <si>
    <t xml:space="preserve">                 </t>
  </si>
  <si>
    <r>
      <t>2   STUDENTS, EDUCATION OFFICERS AND EDUCATION PARTNERS</t>
    </r>
    <r>
      <rPr>
        <b/>
        <vertAlign val="superscript"/>
        <sz val="10"/>
        <color theme="0"/>
        <rFont val="Arial"/>
        <family val="2"/>
      </rPr>
      <t>1</t>
    </r>
    <r>
      <rPr>
        <b/>
        <sz val="10"/>
        <color theme="0"/>
        <rFont val="Arial"/>
        <family val="2"/>
      </rPr>
      <t xml:space="preserve"> IN SCHOOLS BY LEVEL, 2022</t>
    </r>
  </si>
  <si>
    <r>
      <t>Mixed Level</t>
    </r>
    <r>
      <rPr>
        <b/>
        <vertAlign val="superscript"/>
        <sz val="10"/>
        <color indexed="8"/>
        <rFont val="Arial"/>
        <family val="2"/>
      </rPr>
      <t>2</t>
    </r>
  </si>
  <si>
    <t xml:space="preserve">                  </t>
  </si>
  <si>
    <t>Female</t>
  </si>
  <si>
    <t xml:space="preserve">Enrolment         </t>
  </si>
  <si>
    <t xml:space="preserve">Teacher           </t>
  </si>
  <si>
    <t xml:space="preserve">Vice-Principal    </t>
  </si>
  <si>
    <t xml:space="preserve">Principal        </t>
  </si>
  <si>
    <t>Education Partners</t>
  </si>
  <si>
    <t>Education Partners are non-Education Officers such as Vice-Principals (Admin), Administrative Managers, Administrative Executives, Allied Educators, Technical Support Officers, Operations Managers, Operations Support Officers and Corporate Support Officers. It excludes contract cleaners and security guards.</t>
  </si>
  <si>
    <t>Mixed Level schools comprise primary &amp; secondary schools (P1-S4/5) and secondary &amp; junior college schools
(S1-JC2).</t>
  </si>
  <si>
    <t xml:space="preserve">Staff strength data as at Dec 2022, which might include transitional staff movements/deployments. </t>
  </si>
  <si>
    <t>3   SUMMARY STATISTICS ON EDUCATION OFFICERS, 2022</t>
  </si>
  <si>
    <t>Level / Type of School</t>
  </si>
  <si>
    <t>Teacher</t>
  </si>
  <si>
    <t>Vice-Principal</t>
  </si>
  <si>
    <t>Principal</t>
  </si>
  <si>
    <t>All</t>
  </si>
  <si>
    <t xml:space="preserve">Female </t>
  </si>
  <si>
    <t xml:space="preserve">   Government</t>
  </si>
  <si>
    <t xml:space="preserve">   Government-Aided</t>
  </si>
  <si>
    <t xml:space="preserve">   Independent</t>
  </si>
  <si>
    <t xml:space="preserve">   Specialised Independent</t>
  </si>
  <si>
    <t xml:space="preserve">   Specialised </t>
  </si>
  <si>
    <t>The above excludes 1,592 officers in HQ (of whom 1,045 are female), 1,287 on various leave (of whom 1,162 are female), 301 on secondment to other institutions (of whom 192 are female) and 64 studying at NIE (of whom 50 are female).</t>
  </si>
  <si>
    <t>Officers in Mixed Level schools are classified according to the level they teach or the level they are trained in.</t>
  </si>
  <si>
    <t xml:space="preserve">Include Education Officers on part-time employment scheme. </t>
  </si>
  <si>
    <t>4   ENROLMENT, NUMBER OF CLASSES AND CLASS SIZE BY LEVEL, 2022</t>
  </si>
  <si>
    <t xml:space="preserve">Level </t>
  </si>
  <si>
    <t xml:space="preserve"> Enrolment  </t>
  </si>
  <si>
    <t>No. of Classes</t>
  </si>
  <si>
    <t xml:space="preserve"> Average Class Size </t>
  </si>
  <si>
    <t>Pri 1</t>
  </si>
  <si>
    <t>Pri 2</t>
  </si>
  <si>
    <t>Pri 3</t>
  </si>
  <si>
    <t>Pri 4</t>
  </si>
  <si>
    <t>Pri 5</t>
  </si>
  <si>
    <t>Pri 6</t>
  </si>
  <si>
    <t>Sec 1</t>
  </si>
  <si>
    <t>Sec 2</t>
  </si>
  <si>
    <t>Sec 3</t>
  </si>
  <si>
    <t>Sec 4</t>
  </si>
  <si>
    <t>Sec 5</t>
  </si>
  <si>
    <t>Junior College / 
Centralised Institute</t>
  </si>
  <si>
    <t>JC 1 / Pre-U 1</t>
  </si>
  <si>
    <t>JC 2 / Pre-U 2</t>
  </si>
  <si>
    <t>Pre-U 3</t>
  </si>
  <si>
    <t>Class size is the average number of students per class, calculated by dividing the number of students enrolled by the number of classes in that level. The classes here refer to form classes only. The actual class size can be smaller for some subjects and lessons, depending on the learning needs of the students or programme considerations. For instance, levelling-up programmes such as the Learning Support Programme for lower primary students, School-based Dyslexia Remediation programme and coursework subjects like Design and Technology at secondary level are conducted in smaller classes.</t>
  </si>
  <si>
    <t>Students in Mixed Level schools are classified according to the level they are in.</t>
  </si>
  <si>
    <t>5   PRIMARY ENROLMENT BY AGE AND LEVEL, 2022</t>
  </si>
  <si>
    <t xml:space="preserve">Level  </t>
  </si>
  <si>
    <t>Sex</t>
  </si>
  <si>
    <t>Age (in years)</t>
  </si>
  <si>
    <t>≤ 6</t>
  </si>
  <si>
    <t>≥ 15</t>
  </si>
  <si>
    <t xml:space="preserve"> Total </t>
  </si>
  <si>
    <t xml:space="preserve">Total </t>
  </si>
  <si>
    <t>MF</t>
  </si>
  <si>
    <t>F</t>
  </si>
  <si>
    <t>Age is as at the start of the year.</t>
  </si>
  <si>
    <t xml:space="preserve">           </t>
  </si>
  <si>
    <t>6   SECONDARY ENROLMENT BY AGE, LEVEL AND COURSE, 2022</t>
  </si>
  <si>
    <t>Level &amp; Course</t>
  </si>
  <si>
    <t>≤ 12</t>
  </si>
  <si>
    <t>≥ 20</t>
  </si>
  <si>
    <t xml:space="preserve"> </t>
  </si>
  <si>
    <t>Express</t>
  </si>
  <si>
    <t>N(A)</t>
  </si>
  <si>
    <t>N(T)</t>
  </si>
  <si>
    <t>N(T) figures include students in Specialised Schools. These students are taking the ITE Skills Certificate (ISC) course or are in a 2-year work-study programme after completing ISC.</t>
  </si>
  <si>
    <t>All Secondary 5 students are in the N(A) course.</t>
  </si>
  <si>
    <t xml:space="preserve">Include Government, Government-aided, Independent, Specialised Independent and Specialised schools.  </t>
  </si>
  <si>
    <t>7   JUNIOR COLLEGE / CENTRALISED INSTITUTE ENROLMENT BY AGE AND LEVEL, 2022</t>
  </si>
  <si>
    <r>
      <t>≤ 16</t>
    </r>
    <r>
      <rPr>
        <sz val="11"/>
        <color theme="1"/>
        <rFont val="Calibri"/>
        <family val="2"/>
        <scheme val="minor"/>
      </rPr>
      <t/>
    </r>
  </si>
  <si>
    <t>Include students in Years 5 and 6 of the Integrated Programme.</t>
  </si>
  <si>
    <t xml:space="preserve">Include Government, Government-aided, Independent and Specialised Independent schools. </t>
  </si>
  <si>
    <t>8   TEACHERS' LENGTH OF SERVICE AND AGE BY LEVEL, 2022</t>
  </si>
  <si>
    <t xml:space="preserve"> Total</t>
  </si>
  <si>
    <t xml:space="preserve">  Total</t>
  </si>
  <si>
    <t xml:space="preserve">Total             </t>
  </si>
  <si>
    <r>
      <t>Length of Service (in years)</t>
    </r>
    <r>
      <rPr>
        <b/>
        <vertAlign val="superscript"/>
        <sz val="10"/>
        <color indexed="8"/>
        <rFont val="Arial"/>
        <family val="2"/>
      </rPr>
      <t>1</t>
    </r>
  </si>
  <si>
    <t xml:space="preserve">     0 - 4</t>
  </si>
  <si>
    <t xml:space="preserve">     5 - 9</t>
  </si>
  <si>
    <t xml:space="preserve">   10 - 14</t>
  </si>
  <si>
    <t xml:space="preserve">   15 - 19</t>
  </si>
  <si>
    <t xml:space="preserve">   20 - 24</t>
  </si>
  <si>
    <t xml:space="preserve">   25 - 29</t>
  </si>
  <si>
    <t xml:space="preserve">   30 &amp; Above</t>
  </si>
  <si>
    <t xml:space="preserve">   24 &amp; Below        </t>
  </si>
  <si>
    <t xml:space="preserve">   30 - 34           </t>
  </si>
  <si>
    <t xml:space="preserve">   35 - 39           </t>
  </si>
  <si>
    <t xml:space="preserve">   40 - 44           </t>
  </si>
  <si>
    <t xml:space="preserve">   45 - 49           </t>
  </si>
  <si>
    <t xml:space="preserve">   50 - 54           </t>
  </si>
  <si>
    <t xml:space="preserve">   55 &amp; Above        </t>
  </si>
  <si>
    <t xml:space="preserve">Length of Service is calculated based on officers' latest employment episode (i.e., for officers who are 
re-appointed/re-employed, their length of service is zeroised and calculated based on the date of their 
re-appointment/re-employment). </t>
  </si>
  <si>
    <t>9   VICE-PRINCIPALS' LENGTH OF SERVICE AND AGE BY LEVEL, 2022</t>
  </si>
  <si>
    <t xml:space="preserve">     0 - 9</t>
  </si>
  <si>
    <t>10   PRINCIPALS' LENGTH OF SERVICE AND AGE BY LEVEL, 2022</t>
  </si>
  <si>
    <r>
      <t>11   STATISTICS ON PRIVATE SCHOOLS</t>
    </r>
    <r>
      <rPr>
        <b/>
        <vertAlign val="superscript"/>
        <sz val="10"/>
        <color theme="0"/>
        <rFont val="Arial"/>
        <family val="2"/>
      </rPr>
      <t>1</t>
    </r>
    <r>
      <rPr>
        <b/>
        <sz val="10"/>
        <color theme="0"/>
        <rFont val="Arial"/>
        <family val="2"/>
      </rPr>
      <t>, 2022</t>
    </r>
  </si>
  <si>
    <t>Type of Institution</t>
  </si>
  <si>
    <t>Number of Institutions</t>
  </si>
  <si>
    <t>Student Enrolment</t>
  </si>
  <si>
    <t>Teaching Staff</t>
  </si>
  <si>
    <t>Full-time Islamic Religious School (Madrasah)</t>
  </si>
  <si>
    <r>
      <t>Privately-Funded School</t>
    </r>
    <r>
      <rPr>
        <vertAlign val="superscript"/>
        <sz val="10"/>
        <rFont val="Arial"/>
        <family val="2"/>
      </rPr>
      <t>2</t>
    </r>
  </si>
  <si>
    <r>
      <t>Special Education School</t>
    </r>
    <r>
      <rPr>
        <vertAlign val="superscript"/>
        <sz val="10"/>
        <rFont val="Arial"/>
        <family val="2"/>
      </rPr>
      <t>3</t>
    </r>
  </si>
  <si>
    <t>The figures include only private schools registered with MOE. Private kindergartens are not included in this table.</t>
  </si>
  <si>
    <t>Privately-Funded Schools offer education at the secondary and/or junior college levels and are aimed primarily at Singapore residents who may prefer an alternative curriculum and qualification.</t>
  </si>
  <si>
    <t>The figures include only government-funded special education schools.</t>
  </si>
  <si>
    <t>12   INTAKE, ENROLMENT AND GRADUATES OF ITE BY COURSE (FULL-TIME), 2022</t>
  </si>
  <si>
    <t>Courses</t>
  </si>
  <si>
    <t>Intake</t>
  </si>
  <si>
    <t>Enrolment</t>
  </si>
  <si>
    <t>Graduates</t>
  </si>
  <si>
    <t>Applied &amp; Health Sciences</t>
  </si>
  <si>
    <t>Business &amp; Services</t>
  </si>
  <si>
    <t>Design &amp; Media</t>
  </si>
  <si>
    <t>Electronics &amp; Infocomm Technology</t>
  </si>
  <si>
    <t>Engineering</t>
  </si>
  <si>
    <t>Hospitality</t>
  </si>
  <si>
    <t xml:space="preserve">Refer to the Appendix for the classification of courses. </t>
  </si>
  <si>
    <t>13.1   INTAKE, ENROLMENT AND GRADUATES OF LASALLE AND NAFA BY COURSE: DIPLOMA (FULL-TIME), 2022</t>
  </si>
  <si>
    <t xml:space="preserve">Business &amp; Administration </t>
  </si>
  <si>
    <t>Design &amp; Applied Arts</t>
  </si>
  <si>
    <t>Fine &amp; Performing Arts</t>
  </si>
  <si>
    <t>Media Production</t>
  </si>
  <si>
    <t>Figures for LASALLE College of the Arts (LASALLE) and the Nanyang Academy of Fine Arts (NAFA) are for full-time diploma courses only. Intake excludes 65 students on NAFA Foundation Programme (of which 48 are female).</t>
  </si>
  <si>
    <t>Intake includes direct entry to second and subsequent years.</t>
  </si>
  <si>
    <t>Refer to the Appendix for the classification of courses. Courses are classified according to course content of the highest weighting.</t>
  </si>
  <si>
    <t>13.2   INTAKE, ENROLMENT AND GRADUATES OF LASALLE AND NAFA BY COURSE: DEGREE (FULL-TIME), 2022</t>
  </si>
  <si>
    <t>Fine &amp; Applied Arts</t>
  </si>
  <si>
    <t>Figures for LASALLE College of the Arts (LASALLE) and the Nanyang Academy of Fine Arts (NAFA) are for full-time degree courses only.</t>
  </si>
  <si>
    <t xml:space="preserve"> 14   INTAKE, ENROLMENT AND GRADUATES OF POLYTECHNICS BY COURSE (FULL-TIME), 2022</t>
  </si>
  <si>
    <t>Applied Arts</t>
  </si>
  <si>
    <t>Architecture, Building &amp; Real Estate</t>
  </si>
  <si>
    <t>Business &amp; Administration</t>
  </si>
  <si>
    <t>Education</t>
  </si>
  <si>
    <t>Engineering Sciences</t>
  </si>
  <si>
    <t>Health Sciences</t>
  </si>
  <si>
    <t>Humanities &amp; Social Sciences</t>
  </si>
  <si>
    <t>Information Technology</t>
  </si>
  <si>
    <t>Law</t>
  </si>
  <si>
    <t>Mass Communication</t>
  </si>
  <si>
    <t>Natural &amp; Mathematical Sciences</t>
  </si>
  <si>
    <t>Services</t>
  </si>
  <si>
    <t>Intake, enrolment and graduate figures refer to full-time diploma courses only. Excludes 1,685 students (of which 815 are female) on the Polytechnic Foundation Programme.</t>
  </si>
  <si>
    <t>Intake includes direct entry to second year.</t>
  </si>
  <si>
    <r>
      <t>15   INTAKE, ENROLMENT AND GRADUATES OF UNIVERSITIES</t>
    </r>
    <r>
      <rPr>
        <b/>
        <vertAlign val="superscript"/>
        <sz val="10"/>
        <color theme="0"/>
        <rFont val="Arial"/>
        <family val="2"/>
      </rPr>
      <t xml:space="preserve">1 </t>
    </r>
    <r>
      <rPr>
        <b/>
        <sz val="10"/>
        <color theme="0"/>
        <rFont val="Arial"/>
        <family val="2"/>
      </rPr>
      <t>BY COURSE (FULL-TIME), 2022</t>
    </r>
  </si>
  <si>
    <t>Accountancy</t>
  </si>
  <si>
    <t>Dentistry</t>
  </si>
  <si>
    <t>Medicine</t>
  </si>
  <si>
    <t>Refers to National University of Singapore, Nanyang Technological University, Singapore Management University, Singapore Institute of Technology, Singapore University of Technology &amp; Design and Singapore University of Social Sciences.</t>
  </si>
  <si>
    <t>Intake, enrolment and graduates figures refer to full-time first degree only.</t>
  </si>
  <si>
    <t>Intake figures include students who entered directly into second and subsequent years.</t>
  </si>
  <si>
    <t>Notes on Graduate Employment Survey (Tables 16 to 19)</t>
  </si>
  <si>
    <t>The employment rates refer to the number of graduates employed as a proportion of graduates in the labour force (i.e., those who were working, or not working but actively looking and available for work) approximately six months after completing their final examinations.</t>
  </si>
  <si>
    <t>Full-time permanent employment refers to employment of at least 35 hours a week and where the employment is not temporary. It includes those on contracts of one year or more.</t>
  </si>
  <si>
    <t>Freelancers refer to those who operate their own business without employing any paid workers in the conduct of their business or trade.</t>
  </si>
  <si>
    <t>Involuntary part-time/temporary employment refers to those who indicated that they were in part-time/temporary employment as they tried but were unable to obtain a full-time permanent job offer so far.</t>
  </si>
  <si>
    <t>Voluntary part-time/temporary employment refers to those who indicated that they were in part-time/temporary employment as they were pursuing/ preparing to commence further studies, taking active steps to start a business venture, due to personal choice and other reasons.</t>
  </si>
  <si>
    <t>Gross monthly salary pertains only to full-time permanently employed graduates. It comprises basic salary, overtime payments, commissions, fixed allowances and other regular cash payments, before deductions of the employee’s CPF contributions and personal income tax. Employer’s CPF contributions, bonuses, stock options, lump sum payments, and payments-in-kind are excluded.</t>
  </si>
  <si>
    <t>Fresh graduates refer to those who had completed their studies in the year, comprising mostly females who are not liable for National Service (NS) after graduation and males who defer NS for further studies. Post-NS graduates refer to male graduates who had completed their studies about 2 years earlier. For example, 2022 data refers to male graduates who completed their full-time NS between April 2021 and March 2022 for polytechnic and ITE graduates.</t>
  </si>
  <si>
    <t>Starting from 2021, ITE graduates on full-time further studies are considered to be in the labour force if they indicate that they are working or seeking work. In previous years, such graduates were assumed to be outside the labour force.</t>
  </si>
  <si>
    <t>Starting from 2021, NS-liable ITE graduates who enrolled in polytechnics immediately after graduation and before serving NS are surveyed around six months after graduation, before they enrol in polytechnics, and included as fresh graduates. In previous years, such ITE graduates were surveyed after they completed their full-time NS, and included as post-NS graduates.</t>
  </si>
  <si>
    <t>Figures might not add up due to rounding.</t>
  </si>
  <si>
    <t>16  EMPLOYMENT OUTCOMES OF AUTONOMOUS UNIVERSITY GRADUATES</t>
  </si>
  <si>
    <t>Proportion Of AU Graduates In The Labour Force Who Are Employed</t>
  </si>
  <si>
    <t>Part-Time/Temporary Employment (Involuntary)</t>
  </si>
  <si>
    <t>Part-Time/Temporary Employment (Voluntary)</t>
  </si>
  <si>
    <t>Freelance</t>
  </si>
  <si>
    <t>Full-Time Permanent Employment</t>
  </si>
  <si>
    <t>Median Gross Monthly Salary of FTP Employed AU Graduates</t>
  </si>
  <si>
    <t>Source: Graduate Employment Survey jointly conducted by NUS, NTU, SMU, SUTD, SIT and SUSS</t>
  </si>
  <si>
    <t>17  EMPLOYMENT OUTCOMES OF POLYTECHNIC FRESH AND POST-NS GRADUATES</t>
  </si>
  <si>
    <t>Fresh Graduates</t>
  </si>
  <si>
    <t>Post-NS Graduates</t>
  </si>
  <si>
    <t>Proportion Of Polytechnic Graduates In The Labour Force Who Are Employed</t>
  </si>
  <si>
    <t>Median Gross Monthly Salary of FTP Employed Polytechnic Graduates</t>
  </si>
  <si>
    <t>Source: Graduate Employment Survey jointly conducted by NP, NYP, RP, SP and TP</t>
  </si>
  <si>
    <t>Note: Of the polytechnic graduates in part-time/temporary employment or freelancing arrangements, about half are pursuing or preparing to begin further studies.</t>
  </si>
  <si>
    <t>18  EMPLOYMENT OUTCOMES OF ITE FRESH AND POST-NS GRADUATES</t>
  </si>
  <si>
    <t>Proportion Of ITE Graduates In The Labour Force Who Are Employed</t>
  </si>
  <si>
    <t>Median Gross Monthly Salary of FTP Employed ITE Graduates</t>
  </si>
  <si>
    <t>Source: Graduate Employment Survey conducted by ITE</t>
  </si>
  <si>
    <t>Note:       1)</t>
  </si>
  <si>
    <t>ITE’s graduate employment outcomes should not be compared year-on-year because some definitions were changed from 2021 to align with definitions for polytechnics’ and AUs’ Graduate Employment Surveys (see notes 8 and 9 on page 22).</t>
  </si>
  <si>
    <t>For ITE fresh graduates, the decrease in full-time permanent (FTP) employment rate and increase in part-time/temporary/freelance (PT/T/F) employment rate between 2020 and 2021 are mainly due to the changes in definitions. Without these changes, the FTP employment rate would be 44.9% and the PT/T/F employment rate would be 38.0% in 2021.</t>
  </si>
  <si>
    <t>Of the ITE graduates in part-time/temporary employment or freelancing arrangements, about half are pursuing or preparing to begin further studies.</t>
  </si>
  <si>
    <t>19  EMPLOYMENT OUTCOMES OF AI DEGREE AND DIPLOMA GRADUATES</t>
  </si>
  <si>
    <t>Degree</t>
  </si>
  <si>
    <t>Diploma</t>
  </si>
  <si>
    <t>Proportion Of AI Graduates In The Labour Force Who Are Employed</t>
  </si>
  <si>
    <t>Median Gross Monthly Salary of FTP Employed AI Graduates</t>
  </si>
  <si>
    <t>Source: Graduate Employment Survey jointly conducted by LASALLE and NAFA</t>
  </si>
  <si>
    <t>20   NUMBER OF SCHOOLS BY LEVEL AND TYPE</t>
  </si>
  <si>
    <t>Year</t>
  </si>
  <si>
    <t>Mixed Level</t>
  </si>
  <si>
    <t>Pre-University</t>
  </si>
  <si>
    <t>Grand Total</t>
  </si>
  <si>
    <t>Govt</t>
  </si>
  <si>
    <t>Aided</t>
  </si>
  <si>
    <t>Indep</t>
  </si>
  <si>
    <t>Spec Indep</t>
  </si>
  <si>
    <t>Spec</t>
  </si>
  <si>
    <t>Junior College</t>
  </si>
  <si>
    <t>Centralised Institute</t>
  </si>
  <si>
    <t>-</t>
  </si>
  <si>
    <t>(19)</t>
  </si>
  <si>
    <t>(25)</t>
  </si>
  <si>
    <t>2022</t>
  </si>
  <si>
    <t>Mixed Level comprises primary &amp; secondary schools (P1-S4/5), and secondary &amp; junior college schools (S1-JC2 or S3-JC2). Mixed Level schools are classified by type according to their secondary sections.</t>
  </si>
  <si>
    <t>The types of schools comprise Government (Govt), Government-aided (Aided), Independent (Indep), Specialised Independent (Spec Indep), and Specialised (Spec).</t>
  </si>
  <si>
    <t xml:space="preserve">The first junior college (National Junior College) was opened in 1969. </t>
  </si>
  <si>
    <t>Introduced in 1987, centralised institutes provide a 3-year pre-university course leading to A-Level certification.</t>
  </si>
  <si>
    <t>Figures exclude the number of Pre-U centres, which are indicated in parentheses. Introduced in 1979, Pre-U centres are schools that offer a 3-year pre-university course leading to 
A-Level certification. They were phased out in 1995 due to falling demand.</t>
  </si>
  <si>
    <t>21   ENROLMENT BY LEVEL AND SCHOOL TYPE (OLD)</t>
  </si>
  <si>
    <r>
      <t xml:space="preserve">Pre-University </t>
    </r>
    <r>
      <rPr>
        <b/>
        <vertAlign val="superscript"/>
        <sz val="9"/>
        <rFont val="Arial"/>
        <family val="2"/>
      </rPr>
      <t>1</t>
    </r>
  </si>
  <si>
    <t xml:space="preserve"> Govt</t>
  </si>
  <si>
    <t xml:space="preserve"> Aided</t>
  </si>
  <si>
    <r>
      <t xml:space="preserve">Auto </t>
    </r>
    <r>
      <rPr>
        <b/>
        <vertAlign val="superscript"/>
        <sz val="9"/>
        <rFont val="Arial"/>
        <family val="2"/>
      </rPr>
      <t>2</t>
    </r>
  </si>
  <si>
    <r>
      <t>Auto</t>
    </r>
    <r>
      <rPr>
        <b/>
        <vertAlign val="superscript"/>
        <sz val="9"/>
        <rFont val="Arial"/>
        <family val="2"/>
      </rPr>
      <t xml:space="preserve"> 2</t>
    </r>
  </si>
  <si>
    <t>F: M</t>
  </si>
  <si>
    <t xml:space="preserve">   F</t>
  </si>
  <si>
    <t xml:space="preserve">Govt </t>
  </si>
  <si>
    <t xml:space="preserve">Aided </t>
  </si>
  <si>
    <t xml:space="preserve">Spec </t>
  </si>
  <si>
    <r>
      <t>Spec'd</t>
    </r>
    <r>
      <rPr>
        <b/>
        <vertAlign val="superscript"/>
        <sz val="9"/>
        <rFont val="Arial"/>
        <family val="2"/>
      </rPr>
      <t xml:space="preserve"> 3</t>
    </r>
  </si>
  <si>
    <r>
      <t>Indep</t>
    </r>
    <r>
      <rPr>
        <b/>
        <vertAlign val="superscript"/>
        <sz val="9"/>
        <rFont val="Arial"/>
        <family val="2"/>
      </rPr>
      <t>3</t>
    </r>
  </si>
  <si>
    <t>Chk Pri</t>
  </si>
  <si>
    <t>Chk Sec</t>
  </si>
  <si>
    <t>Chk Pre-U</t>
  </si>
  <si>
    <t xml:space="preserve">Note: </t>
  </si>
  <si>
    <t>1) Pre-University includes Junior Colleges, Centralised Institute and Pre-U centres.</t>
  </si>
  <si>
    <t>2) Since 2008, Autonomous schools (Auto) have been grouped under Government and Government-aided schools.</t>
  </si>
  <si>
    <t>3)  "Spec Indep" refers to "Specialised Independent" and "Spec'd" refers to "Specialised".</t>
  </si>
  <si>
    <t>ENROLMENT BY LEVEL (Refer to Table 21)</t>
  </si>
  <si>
    <t>21   ENROLMENT BY LEVEL AND SCHOOL TYPE</t>
  </si>
  <si>
    <t>Auto</t>
  </si>
  <si>
    <t xml:space="preserve"> -</t>
  </si>
  <si>
    <t>Spec
Indep</t>
  </si>
  <si>
    <t>Since 2008, Autonomous schools (Auto) have been grouped under Government and Government-aided schools.</t>
  </si>
  <si>
    <t xml:space="preserve">Pre-University includes junior colleges, centralised institutes and Pre-U centres. </t>
  </si>
  <si>
    <t>22   PRIMARY ENROLMENT BY LEVEL AND STREAM</t>
  </si>
  <si>
    <t>Norm</t>
  </si>
  <si>
    <t>Extd</t>
  </si>
  <si>
    <t>Mono</t>
  </si>
  <si>
    <t xml:space="preserve"> Norm</t>
  </si>
  <si>
    <t xml:space="preserve"> Extd</t>
  </si>
  <si>
    <t xml:space="preserve">   -</t>
  </si>
  <si>
    <t xml:space="preserve">    -</t>
  </si>
  <si>
    <r>
      <t xml:space="preserve">257,757 </t>
    </r>
    <r>
      <rPr>
        <b/>
        <vertAlign val="superscript"/>
        <sz val="10"/>
        <rFont val="Arial"/>
        <family val="2"/>
      </rPr>
      <t>2</t>
    </r>
  </si>
  <si>
    <t xml:space="preserve">   EM1</t>
  </si>
  <si>
    <t xml:space="preserve">EM2 </t>
  </si>
  <si>
    <t xml:space="preserve">EM3 </t>
  </si>
  <si>
    <t xml:space="preserve">EM1 </t>
  </si>
  <si>
    <t>The channelling of Primary 3 students into Primary 4 Normal (Norm), Extended (Extd), and Monolingual (Mono) streams was replaced in 1992 by channelling of Primary 4 students into Primary 5 EM1, EM2 and EM3 streams.</t>
  </si>
  <si>
    <t>Total primary enrolment includes Primary 7 and Primary 8 students from the Extended and Monolingual streams.</t>
  </si>
  <si>
    <t>Since 2004, the distinction between the EM1 and EM2 streams have been removed and schools were given the autonomy to decide on how best to band their students by ability, in ways that added the most educational value. Since 2008, Subject-based Banding was introduced for the Primary 5 cohort and streaming was removed. With Subject-based Banding, students are able to offer a mix of Standard- or Foundation-level subjects depending on their aptitude in each subject.</t>
  </si>
  <si>
    <t>23   SECONDARY ENROLMENT BY LEVEL AND COURSE</t>
  </si>
  <si>
    <t>Grand 
Total</t>
  </si>
  <si>
    <t>Special</t>
  </si>
  <si>
    <t>As cohorts progress over the years, the numbers across courses may fluctuate as students have opportunities to transfer laterally across courses.</t>
  </si>
  <si>
    <t>Special and Express courses have been merged since the 2008 Secondary 1 cohort.</t>
  </si>
  <si>
    <t>24   PRE-UNIVERSITY ENROLMENT BY LEVEL</t>
  </si>
  <si>
    <t>Pre-U Centre</t>
  </si>
  <si>
    <t>JC 1</t>
  </si>
  <si>
    <t>JC 2</t>
  </si>
  <si>
    <t>Pre-U 1</t>
  </si>
  <si>
    <t>Pre-U 2</t>
  </si>
  <si>
    <t xml:space="preserve">   Pre-U 1</t>
  </si>
  <si>
    <t xml:space="preserve">   Pre-U 2</t>
  </si>
  <si>
    <t xml:space="preserve">  F</t>
  </si>
  <si>
    <t xml:space="preserve">Note:   1) </t>
  </si>
  <si>
    <t xml:space="preserve">Pre-U centres were phased out in 1995. </t>
  </si>
  <si>
    <t xml:space="preserve">25   PRE-UNIVERSITY ENROLMENT BY COURSE AND LEVEL </t>
  </si>
  <si>
    <t>Arts</t>
  </si>
  <si>
    <t>Science</t>
  </si>
  <si>
    <t>Commerce</t>
  </si>
  <si>
    <t xml:space="preserve"> JC 1</t>
  </si>
  <si>
    <t xml:space="preserve"> JC 2</t>
  </si>
  <si>
    <t xml:space="preserve">  JC 2</t>
  </si>
  <si>
    <t xml:space="preserve"> Pre-U 1</t>
  </si>
  <si>
    <t xml:space="preserve"> Pre-U 2</t>
  </si>
  <si>
    <t xml:space="preserve">  Pre-U 3</t>
  </si>
  <si>
    <t>NA</t>
  </si>
  <si>
    <t>x</t>
  </si>
  <si>
    <t xml:space="preserve">Note:    1) </t>
  </si>
  <si>
    <t>"NA" - Courses for 1960 are not available.</t>
  </si>
  <si>
    <t>"x" - Figures for JC are included under Pre-U 1 &amp; Pre-U 2.</t>
  </si>
  <si>
    <t>Since 2006, as part of a new broad-based JC education, students are required to do at least one subject outside their area of specialisation. For example, a Science course student is required to take at least one Humanities subject and an Arts course student is required to take at least one Science subject.</t>
  </si>
  <si>
    <t>26   NUMBER OF TEACHERS BY LEVEL AND SCHOOL TYPE</t>
  </si>
  <si>
    <t xml:space="preserve"> Note:   1)</t>
  </si>
  <si>
    <t>Data is correct as at 31 December in each year. Prior to 1996, data is correct as at June in each year.</t>
  </si>
  <si>
    <t xml:space="preserve"> "x" - figures for JC section are included under Secondary.</t>
  </si>
  <si>
    <t>The types of schools comprise Government (Govt), Government-aided (Aided), Independent (Indep), Specialised Independent (Spec Indep), and Specialised (Spec). Since 2008, Autonomous schools (Auto) have been grouped under Government and Government-aided schools.</t>
  </si>
  <si>
    <r>
      <t>27  INTAKE</t>
    </r>
    <r>
      <rPr>
        <b/>
        <vertAlign val="superscript"/>
        <sz val="10"/>
        <color theme="0"/>
        <rFont val="Arial"/>
        <family val="2"/>
      </rPr>
      <t>1</t>
    </r>
    <r>
      <rPr>
        <b/>
        <sz val="10"/>
        <color theme="0"/>
        <rFont val="Arial"/>
        <family val="2"/>
      </rPr>
      <t>: UNIVERSITIES, POLYTECHNICS, LASALLE, NAFA AND ITE (FULL-TIME)</t>
    </r>
  </si>
  <si>
    <r>
      <t>Universities</t>
    </r>
    <r>
      <rPr>
        <b/>
        <vertAlign val="superscript"/>
        <sz val="9"/>
        <rFont val="Arial"/>
        <family val="2"/>
      </rPr>
      <t>2</t>
    </r>
  </si>
  <si>
    <r>
      <t>NIE</t>
    </r>
    <r>
      <rPr>
        <b/>
        <vertAlign val="superscript"/>
        <sz val="9"/>
        <rFont val="Arial"/>
        <family val="2"/>
      </rPr>
      <t>3</t>
    </r>
  </si>
  <si>
    <r>
      <t>Polytechnics</t>
    </r>
    <r>
      <rPr>
        <b/>
        <vertAlign val="superscript"/>
        <sz val="9"/>
        <rFont val="Arial"/>
        <family val="2"/>
      </rPr>
      <t>4</t>
    </r>
  </si>
  <si>
    <t>LASALLE</t>
  </si>
  <si>
    <t>NAFA</t>
  </si>
  <si>
    <r>
      <t>ITE</t>
    </r>
    <r>
      <rPr>
        <b/>
        <vertAlign val="superscript"/>
        <sz val="9"/>
        <rFont val="Arial"/>
        <family val="2"/>
      </rPr>
      <t>6</t>
    </r>
  </si>
  <si>
    <t>NUS</t>
  </si>
  <si>
    <t>Nanyang University</t>
  </si>
  <si>
    <t>NTU</t>
  </si>
  <si>
    <t>SMU</t>
  </si>
  <si>
    <t>SIT</t>
  </si>
  <si>
    <t>SUTD</t>
  </si>
  <si>
    <t>SUSS</t>
  </si>
  <si>
    <t>S'pore</t>
  </si>
  <si>
    <t>Ngee Ann</t>
  </si>
  <si>
    <t>Temasek</t>
  </si>
  <si>
    <t>Nanyang</t>
  </si>
  <si>
    <t>Republic</t>
  </si>
  <si>
    <r>
      <t>Degree</t>
    </r>
    <r>
      <rPr>
        <b/>
        <vertAlign val="superscript"/>
        <sz val="9"/>
        <rFont val="Arial"/>
        <family val="2"/>
      </rPr>
      <t>5</t>
    </r>
  </si>
  <si>
    <t>Universities</t>
  </si>
  <si>
    <t>NIE</t>
  </si>
  <si>
    <t>Polytechnics</t>
  </si>
  <si>
    <t>ITE</t>
  </si>
  <si>
    <t>Chk T12</t>
  </si>
  <si>
    <t>Chk T13.1</t>
  </si>
  <si>
    <t>Chk T13.2</t>
  </si>
  <si>
    <t>Chk T14</t>
  </si>
  <si>
    <t>Chk T15</t>
  </si>
  <si>
    <t>1) Intake figures include students who entered directly into the second and subsequent years.</t>
  </si>
  <si>
    <t xml:space="preserve">2) University figures are for first degree only. </t>
  </si>
  <si>
    <t>3) National Institute of Education (NIE) figures are for Diplomas and Post-graduate Diplomas in education-related subjects. BA / BSc (Education) figures are included under Nanyang Technological University.</t>
  </si>
  <si>
    <t>4) Polytechnic figures are for full-time diploma courses only.</t>
  </si>
  <si>
    <t>5) LASALLE College of the Arts (LASALLE) and Nanyang Academy of Fine Arts (NAFA) first degree figures are for publicly-funded full-time courses (started in 2012 and 2011 respectively) only.</t>
  </si>
  <si>
    <t>6) Institute of Technical Education (ITE) was established in 1992 to replace the former Vocational &amp; Industrial Training Board. ITE figures exclude apprentices.</t>
  </si>
  <si>
    <t>INTAKE: UNIVERSITIES, POLYTECHNICS, LASALLE, NAFA AND ITE (FULL-TIME) (Refer to Table 27)</t>
  </si>
  <si>
    <t>Intake figures include students who entered directly into the second and subsequent years.</t>
  </si>
  <si>
    <t xml:space="preserve">University figures are for first degree only. </t>
  </si>
  <si>
    <t>National Institute of Education (NIE) figures are for Diplomas and Post-graduate Diplomas in education-related subjects as well as selected in-service programmes. BA / BSc (Education) figures are included under Nanyang Technological University (NTU).</t>
  </si>
  <si>
    <t>Polytechnic figures are for full-time diploma courses only.</t>
  </si>
  <si>
    <t>LASALLE College of the Arts (LASALLE) and Nanyang Academy of Fine Arts (NAFA) first degree figures are for publicly-funded full-time courses (started in 2012 and 2011 respectively) only.</t>
  </si>
  <si>
    <t>Institute of Technical Education (ITE) was established in 1992 to replace the former Vocational &amp; Industrial Training Board. ITE figures exclude apprentices.</t>
  </si>
  <si>
    <t>28   ENROLMENT: UNIVERSITIES, POLYTECHNICS, LASALLE, NAFA AND ITE (FULL-TIME)</t>
  </si>
  <si>
    <t>University figures are for full-time first degree only.</t>
  </si>
  <si>
    <t>LASALLE College of the Arts (LASELLE) and Nanyang Academy of Fine Arts (NAFA) first degree figures are for publicly-funded full-time courses (started in 2012 and 2011 respectively) only.</t>
  </si>
  <si>
    <t>29   GRADUATES: UNIVERSITIES, POLYTECHNICS, LASALLE, NAFA AND ITE (FULL-TIME)</t>
  </si>
  <si>
    <t>30   GOVERNMENT DEVELOPMENT EXPENDITURE ON EDUCATION ('000 SGD)</t>
  </si>
  <si>
    <t>Financial Year</t>
  </si>
  <si>
    <t>MOE HQ</t>
  </si>
  <si>
    <t>Institute of Technical Education</t>
  </si>
  <si>
    <t>Polytechnic</t>
  </si>
  <si>
    <t>National Institute of Education</t>
  </si>
  <si>
    <t xml:space="preserve">University </t>
  </si>
  <si>
    <t>Special Education</t>
  </si>
  <si>
    <r>
      <t>Others</t>
    </r>
    <r>
      <rPr>
        <b/>
        <vertAlign val="superscript"/>
        <sz val="10"/>
        <rFont val="Arial"/>
        <family val="2"/>
      </rPr>
      <t>2</t>
    </r>
  </si>
  <si>
    <t>2008/09</t>
  </si>
  <si>
    <t>2009/10</t>
  </si>
  <si>
    <t>2010/11</t>
  </si>
  <si>
    <t>2011/12</t>
  </si>
  <si>
    <t>2012/13</t>
  </si>
  <si>
    <t>2013/14</t>
  </si>
  <si>
    <t>2014/15</t>
  </si>
  <si>
    <t>2015/16</t>
  </si>
  <si>
    <t>2016/17</t>
  </si>
  <si>
    <t>2017/18</t>
  </si>
  <si>
    <t>2018/19</t>
  </si>
  <si>
    <t>2019/20</t>
  </si>
  <si>
    <t>2020/21</t>
  </si>
  <si>
    <t>2021/22</t>
  </si>
  <si>
    <r>
      <t>2022/23</t>
    </r>
    <r>
      <rPr>
        <vertAlign val="superscript"/>
        <sz val="10"/>
        <rFont val="Arial"/>
        <family val="2"/>
      </rPr>
      <t>1</t>
    </r>
  </si>
  <si>
    <t>Preliminary figures.</t>
  </si>
  <si>
    <t>Includes ISEAS - Yusof Ishak Institute, Science Centre Board, Nanyang Academy of Fine Arts, LASALLE College of the Arts, Singapore Examinations and Assessment Board and SkillsFuture Singapore Agency.</t>
  </si>
  <si>
    <t>31   GOVERNMENT RECURRENT EXPENDITURE ON EDUCATION ('000 SGD)</t>
  </si>
  <si>
    <t>32  GOVERNMENT RECURRENT EXPENDITURE ON EDUCATION PER STUDENT (SGD)</t>
  </si>
  <si>
    <r>
      <t>Secondary</t>
    </r>
    <r>
      <rPr>
        <b/>
        <vertAlign val="superscript"/>
        <sz val="10"/>
        <rFont val="Arial"/>
        <family val="2"/>
      </rPr>
      <t>2</t>
    </r>
  </si>
  <si>
    <t>University</t>
  </si>
  <si>
    <r>
      <t xml:space="preserve">Full-time </t>
    </r>
    <r>
      <rPr>
        <b/>
        <i/>
        <sz val="10"/>
        <rFont val="Arial"/>
        <family val="2"/>
      </rPr>
      <t xml:space="preserve">Nitec / Higher Nitec </t>
    </r>
    <r>
      <rPr>
        <b/>
        <sz val="10"/>
        <rFont val="Arial"/>
        <family val="2"/>
      </rPr>
      <t>courses</t>
    </r>
    <r>
      <rPr>
        <b/>
        <vertAlign val="superscript"/>
        <sz val="10"/>
        <rFont val="Arial"/>
        <family val="2"/>
      </rPr>
      <t>3</t>
    </r>
  </si>
  <si>
    <r>
      <t>Publicly-funded full-time diploma courses</t>
    </r>
    <r>
      <rPr>
        <b/>
        <vertAlign val="superscript"/>
        <sz val="10"/>
        <rFont val="Arial"/>
        <family val="2"/>
      </rPr>
      <t>4</t>
    </r>
  </si>
  <si>
    <r>
      <t>Publicly-funded full-time degree courses</t>
    </r>
    <r>
      <rPr>
        <b/>
        <vertAlign val="superscript"/>
        <sz val="10"/>
        <rFont val="Arial"/>
        <family val="2"/>
      </rPr>
      <t>5</t>
    </r>
  </si>
  <si>
    <t>Figures exclude Independent Schools.</t>
  </si>
  <si>
    <r>
      <t xml:space="preserve">Refers to full-time </t>
    </r>
    <r>
      <rPr>
        <i/>
        <sz val="10"/>
        <color theme="1"/>
        <rFont val="Arial"/>
        <family val="2"/>
      </rPr>
      <t>Nitec / Higher Nitec</t>
    </r>
    <r>
      <rPr>
        <sz val="10"/>
        <color theme="1"/>
        <rFont val="Arial"/>
        <family val="2"/>
      </rPr>
      <t xml:space="preserve"> courses offered by the Institute of Technical Education (ITE). Publicly-funded full-time diploma courses offered by ITE are included under “Publicly-funded full-time diploma courses" from FY2012 onwards. From revised FY2018, it also includes funding to National Institute of Early Childhood Development (NIEC) offering publicly-funded full-time </t>
    </r>
    <r>
      <rPr>
        <i/>
        <sz val="10"/>
        <color theme="1"/>
        <rFont val="Arial"/>
        <family val="2"/>
      </rPr>
      <t>Higher Nitec</t>
    </r>
    <r>
      <rPr>
        <sz val="10"/>
        <color theme="1"/>
        <rFont val="Arial"/>
        <family val="2"/>
      </rPr>
      <t xml:space="preserve"> courses.       </t>
    </r>
  </si>
  <si>
    <t>Refers to publicly-funded full-time diploma courses offered by Singapore Polytechnic, Ngee Ann Polytechnic, Temasek Polytechnic, Nanyang Polytechnic and Republic Polytechnic. Since FY2012, it includes publicly-funded full-time diploma courses offered by ITE, LASALLE College of the Arts (LASALLE) and Nanyang Academy of Fine Arts (NAFA). From revised FY2018, it also includes funding to NIEC offerring publicly-funded full-time diploma courses.</t>
  </si>
  <si>
    <t>Refers to publicly-funded full-time degree courses offered by National University of Singapore, Nanyang Technological University, Singapore Management University, Singapore Institute of Technology, Singapore University of Technology and Design, LASALLE, NAFA and SIM University (renamed as Singapore University of Social Sciences wef 2016) from FY2014.</t>
  </si>
  <si>
    <t>33   PERCENTAGE OF P1 COHORT THAT PROGRESSED TO POST-SECONDARY EDUCATION</t>
  </si>
  <si>
    <t>Ethnic Group</t>
  </si>
  <si>
    <r>
      <t>Year</t>
    </r>
    <r>
      <rPr>
        <b/>
        <vertAlign val="superscript"/>
        <sz val="10"/>
        <rFont val="Arial"/>
        <family val="2"/>
      </rPr>
      <t>1</t>
    </r>
  </si>
  <si>
    <t>P1 cohort</t>
  </si>
  <si>
    <t>Malay</t>
  </si>
  <si>
    <t xml:space="preserve">% </t>
  </si>
  <si>
    <t>Chinese</t>
  </si>
  <si>
    <t>Indian</t>
  </si>
  <si>
    <t>Others</t>
  </si>
  <si>
    <t>Overall</t>
  </si>
  <si>
    <t>Refers to the year in which a typical student in that particular cohort would progress to post-secondary education programmes (i.e., 10 years after P1).</t>
  </si>
  <si>
    <t>The figures include Singapore Citizens (SC) and Permanent Residents (PR) only, and exclude International Students (IS).</t>
  </si>
  <si>
    <t>Figures include participation in Junior Colleges, Millennia Institute, Polytechnics, Institute of Technical Education, LASALLE College of the Arts, Nanyang Academy of Fine Arts and other private education institutions, and take into account students who have left the country. From 2015 onwards, figures also include participation in Privately-Funded Schools and Foreign System Schools. </t>
  </si>
  <si>
    <t>Figures for 2018 – 2022 are preliminary estimates as these cohorts have not been fully tracked.</t>
  </si>
  <si>
    <t>34   PERCENTAGE OF PSLE STUDENTS WHO SCORED AL 1-6 IN STANDARD ENGLISH LANGUAGE</t>
  </si>
  <si>
    <t>%</t>
  </si>
  <si>
    <t>The first year that students sat for the PSLE under the new Achievement Level (AL) scoring system was in 2021. Under the new system, there are eight ALs, AL 1-8. The new AL scoring differs from the T-score system and results from the two systems are not comparable. As such, the ESD has started a new series of statistics from 2021 PSLE. The T-score series before 2021 PSLE are available on Data.gov.sg.</t>
  </si>
  <si>
    <t>35   PERCENTAGE OF PSLE STUDENTS WHO SCORED AL 1-6 IN STANDARD MOTHER TONGUE LANGUAGE</t>
  </si>
  <si>
    <t>36   PERCENTAGE OF PSLE STUDENTS WHO SCORED AL 1-6 IN STANDARD MATHEMATICS</t>
  </si>
  <si>
    <t>37   PERCENTAGE OF PSLE STUDENTS WHO SCORED AL 1-6 IN STANDARD SCIENCE</t>
  </si>
  <si>
    <t>38   PERCENTAGE OF N-LEVEL STUDENTS WHO PROGRESSED TO POST-SECONDARY EDUCATION</t>
  </si>
  <si>
    <t xml:space="preserve">Figures include participation in Junior Colleges, Millennia Institute, Polytechnics, Institute of Technical Education (ITE), LASALLE College of the Arts, Nanyang Academy of Fine Arts and other private education institutions, and take into account of students who have left the country. From 2015 onwards, figures also include participation in Privately-Funded Schools and Foreign System Schools. </t>
  </si>
  <si>
    <t>Figures for 2017 - 2021 are preliminary estimates as these cohorts have not been fully tracked. Data for 2022 is not available as the 2022 S4N(A) students progressing to S5 have not been tracked to post-secondary education.</t>
  </si>
  <si>
    <t>39   PERCENTAGE OF N(A)-LEVEL STUDENTS WHO PASSED ENGLISH LANGUAGE</t>
  </si>
  <si>
    <t>Figures exclude N(A) students on the Through-train Programme who progress to Secondary 5 N(A) without taking the N(A)-Level Examination.</t>
  </si>
  <si>
    <t>Students who offer the subject at a more demanding level are also taken into consideration.</t>
  </si>
  <si>
    <t>40   PERCENTAGE OF N(A)-LEVEL STUDENTS WHO PASSED MOTHER TONGUE LANGUAGE</t>
  </si>
  <si>
    <t>41   PERCENTAGE OF N(A)-LEVEL STUDENTS WHO PASSED MATHEMATICS</t>
  </si>
  <si>
    <t>42   PERCENTAGE OF N(T)-LEVEL STUDENTS WHO PROGRESSED TO ITE</t>
  </si>
  <si>
    <t>Figures refer to students who progress to ITE in the immediate year after the N(T)-Level Examination.</t>
  </si>
  <si>
    <t>43   PERCENTAGE OF N(T)-LEVEL STUDENTS WHO PASSED ENGLISH LANGUAGE</t>
  </si>
  <si>
    <t>44   PERCENTAGE OF N(T)-LEVEL STUDENTS WHO PASSED MOTHER TONGUE LANGUAGE</t>
  </si>
  <si>
    <t>45   PERCENTAGE OF N(T)-LEVEL STUDENTS WHO PASSED MATHEMATICS</t>
  </si>
  <si>
    <t>46   PERCENTAGE OF O-LEVEL STUDENTS WHO PROGRESSED TO POST-SECONDARY EDUCATION</t>
  </si>
  <si>
    <t>Figures for 2018 - 2022 are preliminary estimates as these cohorts have not been fully tracked. Data for 2022 may be under-estimates as admissions data for 2023 into private education institutions is not available yet.</t>
  </si>
  <si>
    <t>47   PERCENTAGE OF O-LEVEL STUDENTS WITH AT LEAST 3 O-LEVEL PASSES</t>
  </si>
  <si>
    <t>Figures exclude Integrated Programme (IP) students.</t>
  </si>
  <si>
    <t>Figures include all school candidates except those who took O-Level subjects not in their graduating year.</t>
  </si>
  <si>
    <t xml:space="preserve">48   PERCENTAGE OF O-LEVEL STUDENTS WITH AT LEAST 5 O-LEVEL PASSES </t>
  </si>
  <si>
    <t xml:space="preserve">49   PERCENTAGE OF O-LEVEL STUDENTS WHO PASSED ENGLISH LANGUAGE </t>
  </si>
  <si>
    <t>50   PERCENTAGE OF O-LEVEL STUDENTS WHO PASSED MOTHER TONGUE LANGUAGE</t>
  </si>
  <si>
    <t>51   PERCENTAGE OF O-LEVEL STUDENTS WHO PASSED MATHEMATICS</t>
  </si>
  <si>
    <t>52   PERCENTAGE OF A-LEVEL STUDENTS WITH AT LEAST 3 H2 PASSES &amp; PASS IN GENERAL PAPER OR KNOWLEDGE AND INQUIRY</t>
  </si>
  <si>
    <t>53   PERCENTAGE OF A-LEVEL STUDENTS WHO PASSED GENERAL PAPER OR KNOWLEDGE AND INQUIRY</t>
  </si>
  <si>
    <t>54   PERCENTAGE OF A-LEVEL STUDENTS WHO PASSED MOTHER TONGUE LANGUAGE AT H1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</si>
</sst>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0">
    <numFmt numFmtId="164" formatCode="&quot;$&quot;#,##0;[Red]\-&quot;$&quot;#,##0"/>
    <numFmt numFmtId="165" formatCode="_-* #,##0.00_-;\-* #,##0.00_-;_-* &quot;-&quot;??_-;_-@_-"/>
    <numFmt numFmtId="166" formatCode="0.0"/>
    <numFmt numFmtId="167" formatCode="0\ \ \ \ \ \ \ "/>
    <numFmt numFmtId="168" formatCode="0.0\ \ \ \ \ \ \ "/>
    <numFmt numFmtId="169" formatCode="@\ \ "/>
    <numFmt numFmtId="170" formatCode="0.0\ \ "/>
    <numFmt numFmtId="171" formatCode="\ @"/>
    <numFmt numFmtId="172" formatCode="0.0%"/>
    <numFmt numFmtId="173" formatCode="\ \ 0\ \ \ \ \ \ \ \ \ "/>
    <numFmt numFmtId="174" formatCode="\ \ \ 0\ \ \ \ \ \ \ "/>
    <numFmt numFmtId="175" formatCode="\ \ 0\ \ \ \ \ \ \ \ "/>
    <numFmt numFmtId="176" formatCode="0\ \ "/>
    <numFmt numFmtId="177" formatCode="0\ "/>
    <numFmt numFmtId="178" formatCode="0\ \ \ "/>
    <numFmt numFmtId="179" formatCode="0\ \ \ \ \ "/>
    <numFmt numFmtId="180" formatCode="0\ \ \ \ "/>
    <numFmt numFmtId="181" formatCode="0\ \ \ \ \ \ "/>
    <numFmt numFmtId="182" formatCode="General\ \ \ "/>
    <numFmt numFmtId="183" formatCode="General\ \ "/>
    <numFmt numFmtId="184" formatCode="0.00\ \ "/>
    <numFmt numFmtId="185" formatCode="_-* #,##0_-;\-* #,##0_-;_-* &quot;-&quot;??_-;_-@_-"/>
    <numFmt numFmtId="186" formatCode="\ \ \ 0\ \ \ "/>
    <numFmt numFmtId="187" formatCode="#,##0\ \ "/>
    <numFmt numFmtId="188" formatCode="#,##0\ "/>
    <numFmt numFmtId="189" formatCode="#,##0\ \ \ \ "/>
    <numFmt numFmtId="190" formatCode="#,##0\ \ \ "/>
    <numFmt numFmtId="191" formatCode="#,##0_ ;\-#,##0\ "/>
    <numFmt numFmtId="192" formatCode="#,##0.0_ ;\-#,##0.0\ "/>
    <numFmt numFmtId="193" formatCode="#,##0.0\ "/>
  </numFmts>
  <fonts count="94">
    <font>
      <sz val="10"/>
      <name val="Arial"/>
    </font>
    <font>
      <sz val="11"/>
      <color theme="1"/>
      <name val="Calibri"/>
      <family val="2"/>
      <scheme val="minor"/>
    </font>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b/>
      <sz val="10"/>
      <name val="Arial"/>
      <family val="2"/>
    </font>
    <font>
      <sz val="10"/>
      <name val="Arial"/>
      <family val="2"/>
    </font>
    <font>
      <b/>
      <sz val="1"/>
      <color indexed="8"/>
      <name val="Courier"/>
      <family val="3"/>
    </font>
    <font>
      <sz val="1"/>
      <color indexed="8"/>
      <name val="Courier"/>
      <family val="3"/>
    </font>
    <font>
      <i/>
      <sz val="1"/>
      <color indexed="8"/>
      <name val="Courier"/>
      <family val="3"/>
    </font>
    <font>
      <sz val="10"/>
      <name val="Times New Roman"/>
      <family val="1"/>
    </font>
    <font>
      <sz val="8"/>
      <name val="Arial"/>
      <family val="2"/>
    </font>
    <font>
      <b/>
      <sz val="9"/>
      <name val="Arial"/>
      <family val="2"/>
    </font>
    <font>
      <sz val="9"/>
      <name val="Arial"/>
      <family val="2"/>
    </font>
    <font>
      <sz val="10"/>
      <color indexed="9"/>
      <name val="Times New Roman"/>
      <family val="1"/>
    </font>
    <font>
      <b/>
      <sz val="8"/>
      <name val="Arial"/>
      <family val="2"/>
    </font>
    <font>
      <sz val="12"/>
      <name val="Times New Roman"/>
      <family val="1"/>
    </font>
    <font>
      <b/>
      <sz val="9"/>
      <name val="Arial"/>
      <family val="2"/>
    </font>
    <font>
      <b/>
      <sz val="10"/>
      <name val="Times New Roman"/>
      <family val="1"/>
    </font>
    <font>
      <b/>
      <sz val="9"/>
      <color indexed="8"/>
      <name val="Arial"/>
      <family val="2"/>
    </font>
    <font>
      <sz val="9"/>
      <color indexed="8"/>
      <name val="Arial"/>
      <family val="2"/>
    </font>
    <font>
      <sz val="9"/>
      <color indexed="62"/>
      <name val="Arial"/>
      <family val="2"/>
    </font>
    <font>
      <b/>
      <vertAlign val="superscript"/>
      <sz val="9"/>
      <name val="Arial"/>
      <family val="2"/>
    </font>
    <font>
      <sz val="10"/>
      <color indexed="9"/>
      <name val="Arial"/>
      <family val="2"/>
    </font>
    <font>
      <b/>
      <sz val="11"/>
      <name val="Arial"/>
      <family val="2"/>
    </font>
    <font>
      <b/>
      <vertAlign val="superscript"/>
      <sz val="10"/>
      <name val="Arial"/>
      <family val="2"/>
    </font>
    <font>
      <sz val="10"/>
      <color indexed="62"/>
      <name val="Arial"/>
      <family val="2"/>
    </font>
    <font>
      <b/>
      <sz val="10"/>
      <color indexed="9"/>
      <name val="Arial"/>
      <family val="2"/>
    </font>
    <font>
      <sz val="11"/>
      <color indexed="9"/>
      <name val="Arial"/>
      <family val="2"/>
    </font>
    <font>
      <sz val="10"/>
      <color indexed="8"/>
      <name val="Arial"/>
      <family val="2"/>
    </font>
    <font>
      <b/>
      <sz val="10"/>
      <color indexed="8"/>
      <name val="Arial"/>
      <family val="2"/>
    </font>
    <font>
      <sz val="11"/>
      <name val="Arial"/>
      <family val="2"/>
    </font>
    <font>
      <sz val="9"/>
      <color indexed="10"/>
      <name val="Arial"/>
      <family val="2"/>
    </font>
    <font>
      <b/>
      <sz val="9"/>
      <color indexed="10"/>
      <name val="Arial"/>
      <family val="2"/>
    </font>
    <font>
      <b/>
      <sz val="9"/>
      <color indexed="62"/>
      <name val="Arial"/>
      <family val="2"/>
    </font>
    <font>
      <b/>
      <vertAlign val="superscrip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scheme val="minor"/>
    </font>
    <font>
      <b/>
      <sz val="10"/>
      <color theme="0"/>
      <name val="Arial"/>
      <family val="2"/>
    </font>
    <font>
      <sz val="9"/>
      <color theme="1"/>
      <name val="Arial"/>
      <family val="2"/>
    </font>
    <font>
      <b/>
      <sz val="11"/>
      <color theme="0"/>
      <name val="Arial"/>
      <family val="2"/>
    </font>
    <font>
      <sz val="9"/>
      <color rgb="FF00B050"/>
      <name val="Arial"/>
      <family val="2"/>
    </font>
    <font>
      <sz val="10"/>
      <color rgb="FFFF0000"/>
      <name val="Arial"/>
      <family val="2"/>
    </font>
    <font>
      <b/>
      <i/>
      <sz val="10"/>
      <name val="Arial"/>
      <family val="2"/>
    </font>
    <font>
      <sz val="12"/>
      <name val="Arial"/>
      <family val="2"/>
    </font>
    <font>
      <sz val="10"/>
      <color theme="0"/>
      <name val="Arial"/>
      <family val="2"/>
    </font>
    <font>
      <sz val="10"/>
      <color indexed="18"/>
      <name val="Arial"/>
      <family val="2"/>
    </font>
    <font>
      <sz val="10"/>
      <color theme="0" tint="-0.34998626667073579"/>
      <name val="Times New Roman"/>
      <family val="1"/>
    </font>
    <font>
      <b/>
      <sz val="10"/>
      <color theme="1"/>
      <name val="Arial"/>
      <family val="2"/>
    </font>
    <font>
      <sz val="10"/>
      <name val="Arial"/>
      <family val="2"/>
    </font>
    <font>
      <sz val="10"/>
      <color theme="1"/>
      <name val="Arial"/>
      <family val="2"/>
    </font>
    <font>
      <b/>
      <sz val="9"/>
      <color rgb="FF000000"/>
      <name val="Arial"/>
      <family val="2"/>
    </font>
    <font>
      <sz val="8"/>
      <color theme="1"/>
      <name val="Arial"/>
      <family val="2"/>
    </font>
    <font>
      <b/>
      <sz val="8"/>
      <color rgb="FF000000"/>
      <name val="Arial"/>
      <family val="2"/>
    </font>
    <font>
      <b/>
      <sz val="8"/>
      <color theme="1"/>
      <name val="Arial"/>
      <family val="2"/>
    </font>
    <font>
      <sz val="8"/>
      <color rgb="FF000000"/>
      <name val="Arial"/>
      <family val="2"/>
    </font>
    <font>
      <b/>
      <vertAlign val="superscript"/>
      <sz val="10"/>
      <color theme="0"/>
      <name val="Arial"/>
      <family val="2"/>
    </font>
    <font>
      <i/>
      <sz val="8"/>
      <color theme="1"/>
      <name val="Arial"/>
      <family val="2"/>
    </font>
    <font>
      <sz val="8"/>
      <color indexed="8"/>
      <name val="Arial"/>
      <family val="2"/>
    </font>
    <font>
      <b/>
      <sz val="11"/>
      <color rgb="FFFF0000"/>
      <name val="Arial"/>
      <family val="2"/>
    </font>
    <font>
      <b/>
      <sz val="9"/>
      <color rgb="FFFF0000"/>
      <name val="Arial"/>
      <family val="2"/>
    </font>
    <font>
      <vertAlign val="superscript"/>
      <sz val="10"/>
      <name val="Arial"/>
      <family val="2"/>
    </font>
    <font>
      <sz val="11"/>
      <name val="Calibri"/>
      <family val="2"/>
    </font>
    <font>
      <sz val="11"/>
      <color rgb="FF0070C0"/>
      <name val="Calibri"/>
      <family val="2"/>
    </font>
    <font>
      <sz val="10"/>
      <color rgb="FF000000"/>
      <name val="Arial"/>
      <family val="2"/>
    </font>
    <font>
      <i/>
      <sz val="10"/>
      <color theme="1"/>
      <name val="Arial"/>
      <family val="2"/>
    </font>
    <font>
      <sz val="10"/>
      <name val="Calibri"/>
      <family val="2"/>
    </font>
    <font>
      <sz val="48"/>
      <name val="Arial"/>
      <family val="2"/>
    </font>
    <font>
      <sz val="9"/>
      <color rgb="FFFF0000"/>
      <name val="Arial"/>
      <family val="2"/>
    </font>
    <font>
      <sz val="9"/>
      <color rgb="FF000000"/>
      <name val="Arial"/>
      <family val="2"/>
    </font>
    <font>
      <b/>
      <sz val="9"/>
      <color theme="1"/>
      <name val="Arial"/>
      <family val="2"/>
    </font>
    <font>
      <sz val="8.5"/>
      <color theme="1"/>
      <name val="Arial"/>
      <family val="2"/>
    </font>
    <font>
      <sz val="8.5"/>
      <name val="Arial"/>
      <family val="2"/>
    </font>
    <font>
      <i/>
      <sz val="8.5"/>
      <color theme="1"/>
      <name val="Arial"/>
      <family val="2"/>
    </font>
    <font>
      <u/>
      <sz val="10"/>
      <color theme="10"/>
      <name val="Arial"/>
      <family val="2"/>
    </font>
    <font>
      <b/>
      <sz val="12"/>
      <name val="Arial"/>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8"/>
        <bgColor indexed="64"/>
      </patternFill>
    </fill>
    <fill>
      <patternFill patternType="solid">
        <fgColor rgb="FFFFFF00"/>
        <bgColor indexed="64"/>
      </patternFill>
    </fill>
    <fill>
      <patternFill patternType="solid">
        <fgColor theme="8"/>
        <bgColor indexed="46"/>
      </patternFill>
    </fill>
    <fill>
      <patternFill patternType="solid">
        <fgColor theme="0" tint="-0.14999847407452621"/>
        <bgColor indexed="64"/>
      </patternFill>
    </fill>
  </fills>
  <borders count="1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n">
        <color indexed="64"/>
      </left>
      <right style="thin">
        <color indexed="8"/>
      </right>
      <top/>
      <bottom style="thin">
        <color indexed="8"/>
      </bottom>
      <diagonal/>
    </border>
    <border>
      <left/>
      <right style="thin">
        <color indexed="64"/>
      </right>
      <top/>
      <bottom style="thin">
        <color indexed="8"/>
      </bottom>
      <diagonal/>
    </border>
    <border>
      <left style="thin">
        <color auto="1"/>
      </left>
      <right/>
      <top/>
      <bottom/>
      <diagonal/>
    </border>
    <border>
      <left style="thin">
        <color indexed="64"/>
      </left>
      <right style="thin">
        <color indexed="64"/>
      </right>
      <top/>
      <bottom style="thin">
        <color indexed="8"/>
      </bottom>
      <diagonal/>
    </border>
    <border>
      <left/>
      <right style="thin">
        <color auto="1"/>
      </right>
      <top/>
      <bottom/>
      <diagonal/>
    </border>
    <border>
      <left/>
      <right style="thin">
        <color indexed="8"/>
      </right>
      <top/>
      <bottom/>
      <diagonal/>
    </border>
    <border>
      <left/>
      <right style="thin">
        <color indexed="64"/>
      </right>
      <top/>
      <bottom/>
      <diagonal/>
    </border>
    <border>
      <left style="thin">
        <color indexed="10"/>
      </left>
      <right/>
      <top/>
      <bottom style="thin">
        <color indexed="64"/>
      </bottom>
      <diagonal/>
    </border>
    <border>
      <left style="thin">
        <color indexed="64"/>
      </left>
      <right/>
      <top/>
      <bottom style="thin">
        <color indexed="64"/>
      </bottom>
      <diagonal/>
    </border>
    <border>
      <left/>
      <right style="thin">
        <color indexed="10"/>
      </right>
      <top/>
      <bottom/>
      <diagonal/>
    </border>
    <border>
      <left/>
      <right style="thin">
        <color indexed="64"/>
      </right>
      <top/>
      <bottom style="thin">
        <color indexed="64"/>
      </bottom>
      <diagonal/>
    </border>
    <border>
      <left/>
      <right/>
      <top/>
      <bottom style="thin">
        <color indexed="64"/>
      </bottom>
      <diagonal/>
    </border>
    <border>
      <left/>
      <right style="thin">
        <color indexed="10"/>
      </right>
      <top/>
      <bottom style="thin">
        <color indexed="64"/>
      </bottom>
      <diagonal/>
    </border>
    <border>
      <left style="thin">
        <color indexed="64"/>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8"/>
      </right>
      <top/>
      <bottom/>
      <diagonal/>
    </border>
    <border>
      <left style="thin">
        <color auto="1"/>
      </left>
      <right style="thin">
        <color indexed="64"/>
      </right>
      <top/>
      <bottom style="thin">
        <color indexed="64"/>
      </bottom>
      <diagonal/>
    </border>
    <border>
      <left style="thin">
        <color auto="1"/>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64"/>
      </right>
      <top style="thin">
        <color indexed="8"/>
      </top>
      <bottom style="thin">
        <color indexed="8"/>
      </bottom>
      <diagonal/>
    </border>
    <border>
      <left/>
      <right/>
      <top style="thin">
        <color indexed="8"/>
      </top>
      <bottom style="thin">
        <color indexed="64"/>
      </bottom>
      <diagonal/>
    </border>
    <border>
      <left/>
      <right style="thin">
        <color indexed="64"/>
      </right>
      <top style="thin">
        <color indexed="8"/>
      </top>
      <bottom style="thin">
        <color indexed="64"/>
      </bottom>
      <diagonal/>
    </border>
    <border>
      <left style="thin">
        <color indexed="64"/>
      </left>
      <right style="thin">
        <color indexed="8"/>
      </right>
      <top style="thin">
        <color indexed="8"/>
      </top>
      <bottom/>
      <diagonal/>
    </border>
    <border>
      <left/>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64"/>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right/>
      <top style="thin">
        <color indexed="8"/>
      </top>
      <bottom/>
      <diagonal/>
    </border>
    <border>
      <left/>
      <right style="thin">
        <color indexed="64"/>
      </right>
      <top style="thin">
        <color indexed="64"/>
      </top>
      <bottom/>
      <diagonal/>
    </border>
    <border>
      <left style="thin">
        <color indexed="64"/>
      </left>
      <right style="thin">
        <color indexed="8"/>
      </right>
      <top style="thin">
        <color indexed="8"/>
      </top>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style="thin">
        <color indexed="8"/>
      </right>
      <top style="thin">
        <color indexed="64"/>
      </top>
      <bottom/>
      <diagonal/>
    </border>
    <border>
      <left style="thin">
        <color indexed="8"/>
      </left>
      <right/>
      <top style="thin">
        <color indexed="64"/>
      </top>
      <bottom/>
      <diagonal/>
    </border>
    <border>
      <left/>
      <right style="thin">
        <color indexed="8"/>
      </right>
      <top style="thin">
        <color indexed="8"/>
      </top>
      <bottom style="thin">
        <color indexed="8"/>
      </bottom>
      <diagonal/>
    </border>
    <border>
      <left/>
      <right style="thin">
        <color indexed="64"/>
      </right>
      <top style="thin">
        <color indexed="8"/>
      </top>
      <bottom/>
      <diagonal/>
    </border>
    <border>
      <left style="thin">
        <color indexed="8"/>
      </left>
      <right/>
      <top/>
      <bottom/>
      <diagonal/>
    </border>
    <border>
      <left style="thin">
        <color indexed="64"/>
      </left>
      <right/>
      <top/>
      <bottom/>
      <diagonal/>
    </border>
    <border>
      <left style="thin">
        <color indexed="8"/>
      </left>
      <right style="thin">
        <color indexed="64"/>
      </right>
      <top/>
      <bottom/>
      <diagonal/>
    </border>
    <border>
      <left style="thin">
        <color indexed="64"/>
      </left>
      <right style="thin">
        <color indexed="64"/>
      </right>
      <top/>
      <bottom/>
      <diagonal/>
    </border>
    <border>
      <left/>
      <right style="thin">
        <color auto="1"/>
      </right>
      <top style="thin">
        <color auto="1"/>
      </top>
      <bottom/>
      <diagonal/>
    </border>
    <border>
      <left style="thin">
        <color indexed="64"/>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10"/>
      </left>
      <right style="thin">
        <color indexed="64"/>
      </right>
      <top style="thin">
        <color indexed="64"/>
      </top>
      <bottom style="thin">
        <color indexed="64"/>
      </bottom>
      <diagonal/>
    </border>
    <border>
      <left style="thin">
        <color indexed="10"/>
      </left>
      <right style="thin">
        <color indexed="64"/>
      </right>
      <top/>
      <bottom/>
      <diagonal/>
    </border>
    <border>
      <left style="thin">
        <color indexed="8"/>
      </left>
      <right style="thin">
        <color indexed="8"/>
      </right>
      <top/>
      <bottom/>
      <diagonal/>
    </border>
    <border>
      <left/>
      <right/>
      <top style="thin">
        <color auto="1"/>
      </top>
      <bottom/>
      <diagonal/>
    </border>
    <border>
      <left style="thin">
        <color auto="1"/>
      </left>
      <right style="thin">
        <color indexed="64"/>
      </right>
      <top/>
      <bottom style="thin">
        <color indexed="64"/>
      </bottom>
      <diagonal/>
    </border>
    <border>
      <left style="thin">
        <color indexed="10"/>
      </left>
      <right/>
      <top/>
      <bottom/>
      <diagonal/>
    </border>
    <border>
      <left style="thin">
        <color indexed="64"/>
      </left>
      <right/>
      <top style="thin">
        <color indexed="8"/>
      </top>
      <bottom style="thin">
        <color indexed="8"/>
      </bottom>
      <diagonal/>
    </border>
    <border>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10"/>
      </top>
      <bottom style="thin">
        <color indexed="64"/>
      </bottom>
      <diagonal/>
    </border>
    <border>
      <left/>
      <right/>
      <top style="thin">
        <color indexed="64"/>
      </top>
      <bottom/>
      <diagonal/>
    </border>
    <border>
      <left/>
      <right style="thin">
        <color indexed="64"/>
      </right>
      <top style="thin">
        <color indexed="64"/>
      </top>
      <bottom/>
      <diagonal/>
    </border>
    <border>
      <left style="thin">
        <color indexed="10"/>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style="thin">
        <color indexed="64"/>
      </left>
      <right/>
      <top style="thin">
        <color indexed="64"/>
      </top>
      <bottom/>
      <diagonal/>
    </border>
    <border>
      <left style="thin">
        <color indexed="64"/>
      </left>
      <right style="thin">
        <color auto="1"/>
      </right>
      <top style="thin">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10"/>
      </top>
      <bottom style="thin">
        <color indexed="64"/>
      </bottom>
      <diagonal/>
    </border>
    <border>
      <left style="thin">
        <color indexed="64"/>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82">
    <xf numFmtId="0" fontId="0" fillId="0" borderId="0"/>
    <xf numFmtId="0" fontId="38" fillId="2" borderId="0" applyNumberFormat="0" applyBorder="0" applyAlignment="0" applyProtection="0"/>
    <xf numFmtId="0" fontId="38" fillId="3" borderId="0" applyNumberFormat="0" applyBorder="0" applyAlignment="0" applyProtection="0"/>
    <xf numFmtId="0" fontId="38" fillId="4" borderId="0" applyNumberFormat="0" applyBorder="0" applyAlignment="0" applyProtection="0"/>
    <xf numFmtId="0" fontId="38" fillId="5" borderId="0" applyNumberFormat="0" applyBorder="0" applyAlignment="0" applyProtection="0"/>
    <xf numFmtId="0" fontId="38" fillId="6" borderId="0" applyNumberFormat="0" applyBorder="0" applyAlignment="0" applyProtection="0"/>
    <xf numFmtId="0" fontId="38" fillId="7" borderId="0" applyNumberFormat="0" applyBorder="0" applyAlignment="0" applyProtection="0"/>
    <xf numFmtId="0" fontId="38" fillId="8"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5" borderId="0" applyNumberFormat="0" applyBorder="0" applyAlignment="0" applyProtection="0"/>
    <xf numFmtId="0" fontId="38" fillId="8" borderId="0" applyNumberFormat="0" applyBorder="0" applyAlignment="0" applyProtection="0"/>
    <xf numFmtId="0" fontId="38" fillId="11" borderId="0" applyNumberFormat="0" applyBorder="0" applyAlignment="0" applyProtection="0"/>
    <xf numFmtId="0" fontId="39" fillId="12"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5" borderId="0" applyNumberFormat="0" applyBorder="0" applyAlignment="0" applyProtection="0"/>
    <xf numFmtId="0" fontId="39" fillId="16" borderId="0" applyNumberFormat="0" applyBorder="0" applyAlignment="0" applyProtection="0"/>
    <xf numFmtId="0" fontId="39" fillId="17" borderId="0" applyNumberFormat="0" applyBorder="0" applyAlignment="0" applyProtection="0"/>
    <xf numFmtId="0" fontId="39" fillId="18"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39" fillId="19" borderId="0" applyNumberFormat="0" applyBorder="0" applyAlignment="0" applyProtection="0"/>
    <xf numFmtId="0" fontId="40" fillId="3" borderId="0" applyNumberFormat="0" applyBorder="0" applyAlignment="0" applyProtection="0"/>
    <xf numFmtId="0" fontId="41" fillId="20" borderId="1" applyNumberFormat="0" applyAlignment="0" applyProtection="0"/>
    <xf numFmtId="0" fontId="42" fillId="21" borderId="2" applyNumberFormat="0" applyAlignment="0" applyProtection="0"/>
    <xf numFmtId="165" fontId="8" fillId="0" borderId="0" applyFont="0" applyFill="0" applyBorder="0" applyAlignment="0" applyProtection="0"/>
    <xf numFmtId="0" fontId="43" fillId="0" borderId="0" applyNumberFormat="0" applyFill="0" applyBorder="0" applyAlignment="0" applyProtection="0"/>
    <xf numFmtId="0" fontId="9" fillId="0" borderId="0">
      <protection locked="0"/>
    </xf>
    <xf numFmtId="0" fontId="10" fillId="0" borderId="0">
      <protection locked="0"/>
    </xf>
    <xf numFmtId="0" fontId="11" fillId="0" borderId="0">
      <protection locked="0"/>
    </xf>
    <xf numFmtId="0" fontId="10" fillId="0" borderId="0">
      <protection locked="0"/>
    </xf>
    <xf numFmtId="0" fontId="10" fillId="0" borderId="0">
      <protection locked="0"/>
    </xf>
    <xf numFmtId="0" fontId="10" fillId="0" borderId="0">
      <protection locked="0"/>
    </xf>
    <xf numFmtId="0" fontId="11" fillId="0" borderId="0">
      <protection locked="0"/>
    </xf>
    <xf numFmtId="0" fontId="44" fillId="4" borderId="0" applyNumberFormat="0" applyBorder="0" applyAlignment="0" applyProtection="0"/>
    <xf numFmtId="0" fontId="45" fillId="0" borderId="3" applyNumberFormat="0" applyFill="0" applyAlignment="0" applyProtection="0"/>
    <xf numFmtId="0" fontId="46" fillId="0" borderId="4" applyNumberFormat="0" applyFill="0" applyAlignment="0" applyProtection="0"/>
    <xf numFmtId="0" fontId="47" fillId="0" borderId="5" applyNumberFormat="0" applyFill="0" applyAlignment="0" applyProtection="0"/>
    <xf numFmtId="0" fontId="47" fillId="0" borderId="0" applyNumberFormat="0" applyFill="0" applyBorder="0" applyAlignment="0" applyProtection="0"/>
    <xf numFmtId="0" fontId="48" fillId="7" borderId="1" applyNumberFormat="0" applyAlignment="0" applyProtection="0"/>
    <xf numFmtId="0" fontId="49" fillId="0" borderId="6" applyNumberFormat="0" applyFill="0" applyAlignment="0" applyProtection="0"/>
    <xf numFmtId="0" fontId="50" fillId="22" borderId="0" applyNumberFormat="0" applyBorder="0" applyAlignment="0" applyProtection="0"/>
    <xf numFmtId="0" fontId="8" fillId="0" borderId="0"/>
    <xf numFmtId="0" fontId="55" fillId="0" borderId="0"/>
    <xf numFmtId="0" fontId="8" fillId="0" borderId="0"/>
    <xf numFmtId="0" fontId="8"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8" fillId="23" borderId="7" applyNumberFormat="0" applyFont="0" applyAlignment="0" applyProtection="0"/>
    <xf numFmtId="0" fontId="51" fillId="20" borderId="8" applyNumberFormat="0" applyAlignment="0" applyProtection="0"/>
    <xf numFmtId="9" fontId="8" fillId="0" borderId="0" applyFont="0" applyFill="0" applyBorder="0" applyAlignment="0" applyProtection="0"/>
    <xf numFmtId="0" fontId="52" fillId="0" borderId="0" applyNumberFormat="0" applyFill="0" applyBorder="0" applyAlignment="0" applyProtection="0"/>
    <xf numFmtId="0" fontId="53" fillId="0" borderId="9" applyNumberFormat="0" applyFill="0" applyAlignment="0" applyProtection="0"/>
    <xf numFmtId="0" fontId="54" fillId="0" borderId="0" applyNumberFormat="0" applyFill="0" applyBorder="0" applyAlignment="0" applyProtection="0"/>
    <xf numFmtId="0" fontId="8" fillId="0" borderId="0"/>
    <xf numFmtId="0" fontId="62" fillId="0" borderId="0"/>
    <xf numFmtId="0" fontId="67" fillId="0" borderId="0"/>
    <xf numFmtId="0" fontId="6" fillId="0" borderId="0"/>
    <xf numFmtId="165" fontId="8" fillId="0" borderId="0" applyFont="0" applyFill="0" applyBorder="0" applyAlignment="0" applyProtection="0"/>
    <xf numFmtId="0" fontId="5" fillId="0" borderId="0"/>
    <xf numFmtId="0" fontId="4" fillId="0" borderId="0"/>
    <xf numFmtId="0" fontId="3" fillId="0" borderId="0"/>
    <xf numFmtId="0" fontId="2" fillId="0" borderId="0"/>
    <xf numFmtId="0" fontId="92" fillId="0" borderId="0" applyNumberFormat="0" applyFill="0" applyBorder="0" applyAlignment="0" applyProtection="0"/>
  </cellStyleXfs>
  <cellXfs count="1916">
    <xf numFmtId="0" fontId="0" fillId="0" borderId="0" xfId="0"/>
    <xf numFmtId="0" fontId="12" fillId="0" borderId="0" xfId="52"/>
    <xf numFmtId="0" fontId="15" fillId="0" borderId="0" xfId="52" applyFont="1"/>
    <xf numFmtId="0" fontId="12" fillId="0" borderId="0" xfId="52" applyAlignment="1">
      <alignment horizontal="right"/>
    </xf>
    <xf numFmtId="49" fontId="12" fillId="0" borderId="0" xfId="52" applyNumberFormat="1" applyAlignment="1">
      <alignment horizontal="right"/>
    </xf>
    <xf numFmtId="0" fontId="15" fillId="0" borderId="0" xfId="53" applyFont="1" applyAlignment="1">
      <alignment vertical="center"/>
    </xf>
    <xf numFmtId="0" fontId="15" fillId="0" borderId="0" xfId="53" applyFont="1" applyAlignment="1">
      <alignment vertical="top"/>
    </xf>
    <xf numFmtId="0" fontId="15" fillId="0" borderId="0" xfId="53" applyFont="1"/>
    <xf numFmtId="49" fontId="15" fillId="0" borderId="0" xfId="53" applyNumberFormat="1" applyFont="1" applyAlignment="1">
      <alignment horizontal="right"/>
    </xf>
    <xf numFmtId="0" fontId="15" fillId="0" borderId="0" xfId="53" applyFont="1" applyAlignment="1">
      <alignment horizontal="right" vertical="center"/>
    </xf>
    <xf numFmtId="0" fontId="16" fillId="0" borderId="0" xfId="54" applyFont="1"/>
    <xf numFmtId="0" fontId="12" fillId="0" borderId="0" xfId="54"/>
    <xf numFmtId="0" fontId="15" fillId="0" borderId="0" xfId="54" applyFont="1"/>
    <xf numFmtId="0" fontId="15" fillId="0" borderId="0" xfId="54" applyFont="1" applyAlignment="1">
      <alignment vertical="top"/>
    </xf>
    <xf numFmtId="0" fontId="12" fillId="0" borderId="0" xfId="55"/>
    <xf numFmtId="0" fontId="15" fillId="0" borderId="0" xfId="55" applyFont="1"/>
    <xf numFmtId="0" fontId="15" fillId="0" borderId="0" xfId="55" applyFont="1" applyAlignment="1">
      <alignment vertical="top"/>
    </xf>
    <xf numFmtId="0" fontId="16" fillId="0" borderId="0" xfId="57" applyFont="1"/>
    <xf numFmtId="0" fontId="12" fillId="0" borderId="0" xfId="57"/>
    <xf numFmtId="0" fontId="15" fillId="0" borderId="0" xfId="57" applyFont="1"/>
    <xf numFmtId="0" fontId="15" fillId="0" borderId="0" xfId="57" applyFont="1" applyAlignment="1">
      <alignment vertical="top"/>
    </xf>
    <xf numFmtId="0" fontId="18" fillId="0" borderId="0" xfId="58" applyFont="1"/>
    <xf numFmtId="0" fontId="19" fillId="0" borderId="0" xfId="58" applyFont="1" applyAlignment="1">
      <alignment vertical="center"/>
    </xf>
    <xf numFmtId="0" fontId="19" fillId="0" borderId="0" xfId="58" applyFont="1"/>
    <xf numFmtId="0" fontId="15" fillId="0" borderId="0" xfId="58" applyFont="1" applyAlignment="1">
      <alignment vertical="top"/>
    </xf>
    <xf numFmtId="0" fontId="23" fillId="0" borderId="0" xfId="58" applyFont="1" applyAlignment="1">
      <alignment vertical="top"/>
    </xf>
    <xf numFmtId="0" fontId="12" fillId="0" borderId="0" xfId="58"/>
    <xf numFmtId="0" fontId="15" fillId="0" borderId="0" xfId="58" applyFont="1"/>
    <xf numFmtId="0" fontId="14" fillId="0" borderId="0" xfId="59" applyFont="1" applyAlignment="1">
      <alignment vertical="center"/>
    </xf>
    <xf numFmtId="0" fontId="15" fillId="0" borderId="0" xfId="59" applyFont="1" applyAlignment="1">
      <alignment vertical="center"/>
    </xf>
    <xf numFmtId="0" fontId="15" fillId="0" borderId="0" xfId="59" applyFont="1" applyAlignment="1">
      <alignment horizontal="center" vertical="center"/>
    </xf>
    <xf numFmtId="0" fontId="15" fillId="0" borderId="0" xfId="59" applyFont="1"/>
    <xf numFmtId="0" fontId="15" fillId="0" borderId="0" xfId="59" applyFont="1" applyAlignment="1">
      <alignment horizontal="centerContinuous"/>
    </xf>
    <xf numFmtId="0" fontId="12" fillId="0" borderId="0" xfId="62"/>
    <xf numFmtId="0" fontId="19" fillId="0" borderId="0" xfId="62" applyFont="1"/>
    <xf numFmtId="0" fontId="15" fillId="0" borderId="0" xfId="62" applyFont="1" applyAlignment="1">
      <alignment horizontal="center" vertical="center"/>
    </xf>
    <xf numFmtId="0" fontId="8" fillId="0" borderId="0" xfId="63" applyFont="1" applyAlignment="1">
      <alignment horizontal="center"/>
    </xf>
    <xf numFmtId="172" fontId="12" fillId="0" borderId="0" xfId="68" applyNumberFormat="1" applyFont="1"/>
    <xf numFmtId="0" fontId="12" fillId="0" borderId="0" xfId="64" applyAlignment="1">
      <alignment vertical="top"/>
    </xf>
    <xf numFmtId="0" fontId="12" fillId="0" borderId="0" xfId="64"/>
    <xf numFmtId="166" fontId="12" fillId="0" borderId="0" xfId="64" applyNumberFormat="1"/>
    <xf numFmtId="0" fontId="7" fillId="0" borderId="0" xfId="64" applyFont="1" applyAlignment="1">
      <alignment vertical="center"/>
    </xf>
    <xf numFmtId="0" fontId="28" fillId="0" borderId="0" xfId="64" applyFont="1" applyAlignment="1">
      <alignment horizontal="right" vertical="center"/>
    </xf>
    <xf numFmtId="0" fontId="12" fillId="0" borderId="0" xfId="65"/>
    <xf numFmtId="166" fontId="12" fillId="0" borderId="0" xfId="65" applyNumberFormat="1"/>
    <xf numFmtId="0" fontId="7" fillId="0" borderId="0" xfId="65" applyFont="1" applyAlignment="1">
      <alignment vertical="center"/>
    </xf>
    <xf numFmtId="0" fontId="12" fillId="0" borderId="0" xfId="65" applyAlignment="1">
      <alignment vertical="center"/>
    </xf>
    <xf numFmtId="0" fontId="28" fillId="0" borderId="0" xfId="65" applyFont="1" applyAlignment="1">
      <alignment horizontal="right" vertical="center"/>
    </xf>
    <xf numFmtId="0" fontId="12" fillId="0" borderId="0" xfId="50" applyAlignment="1">
      <alignment vertical="center"/>
    </xf>
    <xf numFmtId="0" fontId="12" fillId="0" borderId="0" xfId="50"/>
    <xf numFmtId="0" fontId="8" fillId="0" borderId="0" xfId="50" applyFont="1" applyAlignment="1">
      <alignment vertical="center"/>
    </xf>
    <xf numFmtId="0" fontId="25" fillId="0" borderId="0" xfId="48" applyFont="1"/>
    <xf numFmtId="0" fontId="8" fillId="0" borderId="0" xfId="48"/>
    <xf numFmtId="0" fontId="8" fillId="0" borderId="0" xfId="47"/>
    <xf numFmtId="0" fontId="31" fillId="0" borderId="0" xfId="0" applyFont="1"/>
    <xf numFmtId="0" fontId="32" fillId="0" borderId="11" xfId="0" applyFont="1" applyBorder="1" applyAlignment="1">
      <alignment horizontal="center" vertical="center"/>
    </xf>
    <xf numFmtId="0" fontId="31" fillId="0" borderId="0" xfId="0" applyFont="1" applyAlignment="1">
      <alignment vertical="center"/>
    </xf>
    <xf numFmtId="167" fontId="31" fillId="0" borderId="0" xfId="0" applyNumberFormat="1" applyFont="1" applyAlignment="1">
      <alignment vertical="center"/>
    </xf>
    <xf numFmtId="168" fontId="31" fillId="0" borderId="0" xfId="0" applyNumberFormat="1" applyFont="1" applyAlignment="1">
      <alignment vertical="center"/>
    </xf>
    <xf numFmtId="0" fontId="30" fillId="0" borderId="0" xfId="0" applyFont="1" applyAlignment="1">
      <alignment horizontal="right" vertical="center"/>
    </xf>
    <xf numFmtId="0" fontId="22" fillId="0" borderId="0" xfId="0" applyFont="1" applyAlignment="1">
      <alignment horizontal="right" vertical="center"/>
    </xf>
    <xf numFmtId="0" fontId="22" fillId="0" borderId="0" xfId="0" applyFont="1" applyAlignment="1">
      <alignment horizontal="right"/>
    </xf>
    <xf numFmtId="0" fontId="22" fillId="0" borderId="0" xfId="0" applyFont="1" applyAlignment="1">
      <alignment horizontal="right" vertical="top"/>
    </xf>
    <xf numFmtId="0" fontId="15" fillId="0" borderId="0" xfId="0" applyFont="1" applyAlignment="1">
      <alignment horizontal="right" vertical="top"/>
    </xf>
    <xf numFmtId="0" fontId="22" fillId="0" borderId="0" xfId="0" applyFont="1"/>
    <xf numFmtId="0" fontId="22" fillId="0" borderId="0" xfId="0" applyFont="1" applyAlignment="1">
      <alignment horizontal="center" vertical="center"/>
    </xf>
    <xf numFmtId="0" fontId="33" fillId="0" borderId="0" xfId="0" applyFont="1"/>
    <xf numFmtId="0" fontId="33" fillId="0" borderId="0" xfId="0" applyFont="1" applyAlignment="1">
      <alignment horizontal="right" vertical="center"/>
    </xf>
    <xf numFmtId="0" fontId="15" fillId="0" borderId="0" xfId="0" applyFont="1" applyAlignment="1">
      <alignment horizontal="right"/>
    </xf>
    <xf numFmtId="0" fontId="22" fillId="0" borderId="0" xfId="0" applyFont="1" applyAlignment="1">
      <alignment vertical="top"/>
    </xf>
    <xf numFmtId="0" fontId="31" fillId="0" borderId="0" xfId="0" applyFont="1" applyAlignment="1">
      <alignment horizontal="right" vertical="center"/>
    </xf>
    <xf numFmtId="0" fontId="31" fillId="0" borderId="0" xfId="0" applyFont="1" applyAlignment="1">
      <alignment horizontal="left" vertical="center" wrapText="1"/>
    </xf>
    <xf numFmtId="0" fontId="25" fillId="0" borderId="0" xfId="0" applyFont="1"/>
    <xf numFmtId="0" fontId="12" fillId="0" borderId="0" xfId="52" applyAlignment="1">
      <alignment horizontal="left" indent="1"/>
    </xf>
    <xf numFmtId="0" fontId="8" fillId="0" borderId="0" xfId="63" applyFont="1" applyAlignment="1">
      <alignment horizontal="left" vertical="center"/>
    </xf>
    <xf numFmtId="0" fontId="15" fillId="0" borderId="0" xfId="52" applyFont="1" applyAlignment="1">
      <alignment horizontal="right"/>
    </xf>
    <xf numFmtId="0" fontId="15" fillId="0" borderId="0" xfId="58" applyFont="1" applyAlignment="1">
      <alignment vertical="center"/>
    </xf>
    <xf numFmtId="0" fontId="12" fillId="0" borderId="0" xfId="58" applyAlignment="1">
      <alignment vertical="center"/>
    </xf>
    <xf numFmtId="1" fontId="15" fillId="0" borderId="0" xfId="53" applyNumberFormat="1" applyFont="1" applyAlignment="1">
      <alignment horizontal="right" vertical="center"/>
    </xf>
    <xf numFmtId="0" fontId="14" fillId="0" borderId="0" xfId="53" applyFont="1"/>
    <xf numFmtId="49" fontId="14" fillId="0" borderId="0" xfId="53" applyNumberFormat="1" applyFont="1" applyAlignment="1">
      <alignment horizontal="right"/>
    </xf>
    <xf numFmtId="0" fontId="14" fillId="0" borderId="0" xfId="53" applyFont="1" applyAlignment="1">
      <alignment vertical="top"/>
    </xf>
    <xf numFmtId="0" fontId="15" fillId="0" borderId="0" xfId="53" applyFont="1" applyAlignment="1">
      <alignment horizontal="center" vertical="top"/>
    </xf>
    <xf numFmtId="0" fontId="15" fillId="0" borderId="0" xfId="53" applyFont="1" applyAlignment="1">
      <alignment horizontal="left" vertical="center"/>
    </xf>
    <xf numFmtId="0" fontId="17" fillId="0" borderId="0" xfId="54" applyFont="1" applyAlignment="1">
      <alignment horizontal="center"/>
    </xf>
    <xf numFmtId="0" fontId="17" fillId="0" borderId="0" xfId="54" applyFont="1" applyAlignment="1">
      <alignment vertical="top"/>
    </xf>
    <xf numFmtId="0" fontId="14" fillId="0" borderId="0" xfId="55" applyFont="1"/>
    <xf numFmtId="0" fontId="14" fillId="0" borderId="0" xfId="55" applyFont="1" applyAlignment="1">
      <alignment vertical="top"/>
    </xf>
    <xf numFmtId="0" fontId="7" fillId="0" borderId="0" xfId="0" applyFont="1"/>
    <xf numFmtId="0" fontId="14" fillId="0" borderId="0" xfId="56" applyFont="1" applyAlignment="1">
      <alignment horizontal="center"/>
    </xf>
    <xf numFmtId="0" fontId="14" fillId="0" borderId="0" xfId="57" applyFont="1"/>
    <xf numFmtId="0" fontId="20" fillId="0" borderId="0" xfId="57" applyFont="1"/>
    <xf numFmtId="0" fontId="14" fillId="0" borderId="0" xfId="57" applyFont="1" applyAlignment="1">
      <alignment vertical="top"/>
    </xf>
    <xf numFmtId="0" fontId="14" fillId="0" borderId="0" xfId="58" applyFont="1"/>
    <xf numFmtId="0" fontId="14" fillId="0" borderId="0" xfId="58" applyFont="1" applyAlignment="1">
      <alignment vertical="top"/>
    </xf>
    <xf numFmtId="0" fontId="36" fillId="0" borderId="0" xfId="58" applyFont="1" applyAlignment="1">
      <alignment vertical="top"/>
    </xf>
    <xf numFmtId="0" fontId="14" fillId="0" borderId="0" xfId="59" applyFont="1" applyAlignment="1">
      <alignment horizontal="right" vertical="center"/>
    </xf>
    <xf numFmtId="0" fontId="15" fillId="0" borderId="0" xfId="63" applyFont="1"/>
    <xf numFmtId="0" fontId="29" fillId="0" borderId="0" xfId="0" applyFont="1" applyAlignment="1">
      <alignment vertical="center"/>
    </xf>
    <xf numFmtId="0" fontId="32" fillId="0" borderId="0" xfId="0" applyFont="1" applyAlignment="1">
      <alignment horizontal="center" vertical="center" wrapText="1"/>
    </xf>
    <xf numFmtId="0" fontId="8" fillId="0" borderId="0" xfId="0" applyFont="1"/>
    <xf numFmtId="0" fontId="34" fillId="0" borderId="0" xfId="0" applyFont="1" applyAlignment="1">
      <alignment horizontal="left"/>
    </xf>
    <xf numFmtId="0" fontId="15" fillId="0" borderId="0" xfId="0" applyFont="1" applyAlignment="1">
      <alignment horizontal="right" vertical="center"/>
    </xf>
    <xf numFmtId="0" fontId="14" fillId="0" borderId="0" xfId="53" applyFont="1" applyAlignment="1">
      <alignment horizontal="center" vertical="top"/>
    </xf>
    <xf numFmtId="0" fontId="12" fillId="0" borderId="0" xfId="49"/>
    <xf numFmtId="0" fontId="20" fillId="0" borderId="0" xfId="49" applyFont="1"/>
    <xf numFmtId="0" fontId="31" fillId="0" borderId="0" xfId="45" applyFont="1" applyAlignment="1">
      <alignment vertical="center"/>
    </xf>
    <xf numFmtId="0" fontId="31" fillId="0" borderId="0" xfId="45" applyFont="1"/>
    <xf numFmtId="0" fontId="32" fillId="0" borderId="0" xfId="45" applyFont="1" applyAlignment="1">
      <alignment horizontal="center" vertical="center"/>
    </xf>
    <xf numFmtId="0" fontId="8" fillId="0" borderId="0" xfId="50" applyFont="1"/>
    <xf numFmtId="0" fontId="8" fillId="0" borderId="0" xfId="45"/>
    <xf numFmtId="0" fontId="14" fillId="0" borderId="0" xfId="54" applyFont="1" applyAlignment="1">
      <alignment horizontal="center"/>
    </xf>
    <xf numFmtId="0" fontId="35" fillId="0" borderId="0" xfId="58" applyFont="1" applyAlignment="1">
      <alignment horizontal="right" vertical="top"/>
    </xf>
    <xf numFmtId="0" fontId="36" fillId="0" borderId="0" xfId="58" applyFont="1" applyAlignment="1">
      <alignment horizontal="right" vertical="top"/>
    </xf>
    <xf numFmtId="0" fontId="25" fillId="0" borderId="0" xfId="0" applyFont="1" applyAlignment="1">
      <alignment vertical="center"/>
    </xf>
    <xf numFmtId="0" fontId="32" fillId="0" borderId="11" xfId="0" applyFont="1" applyBorder="1" applyAlignment="1">
      <alignment horizontal="centerContinuous" vertical="center"/>
    </xf>
    <xf numFmtId="0" fontId="32" fillId="0" borderId="0" xfId="0" applyFont="1"/>
    <xf numFmtId="0" fontId="32" fillId="0" borderId="0" xfId="0" applyFont="1" applyAlignment="1">
      <alignment vertical="center"/>
    </xf>
    <xf numFmtId="178" fontId="31" fillId="0" borderId="0" xfId="0" applyNumberFormat="1" applyFont="1"/>
    <xf numFmtId="0" fontId="8" fillId="0" borderId="0" xfId="0" applyFont="1" applyAlignment="1">
      <alignment vertical="top" wrapText="1"/>
    </xf>
    <xf numFmtId="0" fontId="56" fillId="0" borderId="0" xfId="58" applyFont="1" applyAlignment="1">
      <alignment vertical="center"/>
    </xf>
    <xf numFmtId="0" fontId="58" fillId="25" borderId="0" xfId="59" applyFont="1" applyFill="1" applyAlignment="1">
      <alignment horizontal="center" vertical="center"/>
    </xf>
    <xf numFmtId="0" fontId="8" fillId="0" borderId="0" xfId="65" applyFont="1" applyAlignment="1">
      <alignment vertical="center"/>
    </xf>
    <xf numFmtId="0" fontId="59" fillId="0" borderId="0" xfId="64" applyFont="1"/>
    <xf numFmtId="185" fontId="22" fillId="0" borderId="0" xfId="28" applyNumberFormat="1" applyFont="1" applyAlignment="1">
      <alignment horizontal="right"/>
    </xf>
    <xf numFmtId="185" fontId="22" fillId="0" borderId="0" xfId="28" applyNumberFormat="1" applyFont="1" applyAlignment="1">
      <alignment horizontal="right" vertical="top"/>
    </xf>
    <xf numFmtId="3" fontId="15" fillId="0" borderId="0" xfId="28" applyNumberFormat="1" applyFont="1" applyAlignment="1">
      <alignment horizontal="right"/>
    </xf>
    <xf numFmtId="3" fontId="14" fillId="0" borderId="0" xfId="28" applyNumberFormat="1" applyFont="1" applyAlignment="1">
      <alignment horizontal="right"/>
    </xf>
    <xf numFmtId="3" fontId="14" fillId="0" borderId="0" xfId="28" applyNumberFormat="1" applyFont="1" applyAlignment="1">
      <alignment horizontal="right" indent="1"/>
    </xf>
    <xf numFmtId="3" fontId="14" fillId="0" borderId="0" xfId="28" applyNumberFormat="1" applyFont="1" applyAlignment="1">
      <alignment horizontal="right" vertical="top" indent="1"/>
    </xf>
    <xf numFmtId="3" fontId="21" fillId="0" borderId="0" xfId="28" applyNumberFormat="1" applyFont="1" applyAlignment="1">
      <alignment horizontal="right"/>
    </xf>
    <xf numFmtId="3" fontId="21" fillId="0" borderId="0" xfId="28" applyNumberFormat="1" applyFont="1" applyAlignment="1">
      <alignment horizontal="right" vertical="top"/>
    </xf>
    <xf numFmtId="3" fontId="22" fillId="0" borderId="0" xfId="28" applyNumberFormat="1" applyFont="1" applyAlignment="1">
      <alignment horizontal="right"/>
    </xf>
    <xf numFmtId="3" fontId="22" fillId="0" borderId="0" xfId="28" applyNumberFormat="1" applyFont="1" applyAlignment="1">
      <alignment horizontal="right" vertical="top"/>
    </xf>
    <xf numFmtId="0" fontId="15" fillId="0" borderId="0" xfId="65" applyFont="1"/>
    <xf numFmtId="3" fontId="15" fillId="0" borderId="0" xfId="0" applyNumberFormat="1" applyFont="1"/>
    <xf numFmtId="0" fontId="8" fillId="0" borderId="0" xfId="55" applyFont="1"/>
    <xf numFmtId="0" fontId="8" fillId="0" borderId="0" xfId="64" applyFont="1" applyAlignment="1">
      <alignment vertical="center"/>
    </xf>
    <xf numFmtId="0" fontId="8" fillId="0" borderId="0" xfId="64" applyFont="1" applyAlignment="1">
      <alignment horizontal="right" vertical="center"/>
    </xf>
    <xf numFmtId="0" fontId="8" fillId="0" borderId="0" xfId="59" applyFont="1" applyAlignment="1">
      <alignment vertical="center"/>
    </xf>
    <xf numFmtId="0" fontId="8" fillId="0" borderId="0" xfId="59" applyFont="1" applyAlignment="1">
      <alignment horizontal="centerContinuous" vertical="center" wrapText="1"/>
    </xf>
    <xf numFmtId="0" fontId="8" fillId="0" borderId="0" xfId="59" applyFont="1" applyAlignment="1">
      <alignment horizontal="centerContinuous" vertical="center"/>
    </xf>
    <xf numFmtId="0" fontId="8" fillId="0" borderId="0" xfId="59" applyFont="1"/>
    <xf numFmtId="0" fontId="8" fillId="0" borderId="0" xfId="59" applyFont="1" applyAlignment="1">
      <alignment horizontal="centerContinuous"/>
    </xf>
    <xf numFmtId="0" fontId="7" fillId="0" borderId="0" xfId="50" applyFont="1" applyAlignment="1">
      <alignment horizontal="left" vertical="center"/>
    </xf>
    <xf numFmtId="3" fontId="8" fillId="0" borderId="0" xfId="28" applyNumberFormat="1" applyAlignment="1">
      <alignment horizontal="right" wrapText="1" indent="1"/>
    </xf>
    <xf numFmtId="3" fontId="8" fillId="0" borderId="0" xfId="72" applyNumberFormat="1" applyAlignment="1">
      <alignment horizontal="right" wrapText="1" indent="1"/>
    </xf>
    <xf numFmtId="2" fontId="15" fillId="0" borderId="0" xfId="53" applyNumberFormat="1" applyFont="1" applyAlignment="1">
      <alignment vertical="top"/>
    </xf>
    <xf numFmtId="166" fontId="12" fillId="0" borderId="0" xfId="65" applyNumberFormat="1" applyAlignment="1">
      <alignment horizontal="left"/>
    </xf>
    <xf numFmtId="3" fontId="31" fillId="0" borderId="0" xfId="0" applyNumberFormat="1" applyFont="1"/>
    <xf numFmtId="3" fontId="15" fillId="0" borderId="0" xfId="57" applyNumberFormat="1" applyFont="1" applyAlignment="1">
      <alignment horizontal="right"/>
    </xf>
    <xf numFmtId="1" fontId="15" fillId="0" borderId="0" xfId="57" applyNumberFormat="1" applyFont="1"/>
    <xf numFmtId="3" fontId="35" fillId="0" borderId="0" xfId="58" applyNumberFormat="1" applyFont="1" applyAlignment="1">
      <alignment horizontal="right" vertical="top"/>
    </xf>
    <xf numFmtId="3" fontId="36" fillId="0" borderId="0" xfId="58" applyNumberFormat="1" applyFont="1" applyAlignment="1">
      <alignment horizontal="right" vertical="top"/>
    </xf>
    <xf numFmtId="0" fontId="8" fillId="0" borderId="0" xfId="56" applyFont="1"/>
    <xf numFmtId="0" fontId="7" fillId="0" borderId="0" xfId="56" applyFont="1"/>
    <xf numFmtId="166" fontId="8" fillId="0" borderId="0" xfId="56" applyNumberFormat="1" applyFont="1"/>
    <xf numFmtId="0" fontId="8" fillId="0" borderId="0" xfId="63" applyFont="1"/>
    <xf numFmtId="0" fontId="8" fillId="0" borderId="0" xfId="63" applyFont="1" applyAlignment="1">
      <alignment horizontal="center" vertical="center"/>
    </xf>
    <xf numFmtId="0" fontId="62" fillId="0" borderId="0" xfId="53" applyFont="1" applyAlignment="1">
      <alignment vertical="center"/>
    </xf>
    <xf numFmtId="0" fontId="8" fillId="0" borderId="0" xfId="53" applyFont="1" applyAlignment="1">
      <alignment vertical="top"/>
    </xf>
    <xf numFmtId="0" fontId="63" fillId="0" borderId="0" xfId="53" applyFont="1" applyAlignment="1">
      <alignment vertical="top"/>
    </xf>
    <xf numFmtId="0" fontId="14" fillId="0" borderId="11" xfId="53" applyFont="1" applyBorder="1" applyAlignment="1">
      <alignment horizontal="center" vertical="top"/>
    </xf>
    <xf numFmtId="0" fontId="28" fillId="0" borderId="0" xfId="53" applyFont="1" applyAlignment="1">
      <alignment vertical="top"/>
    </xf>
    <xf numFmtId="0" fontId="64" fillId="0" borderId="0" xfId="0" applyFont="1" applyAlignment="1">
      <alignment horizontal="right"/>
    </xf>
    <xf numFmtId="0" fontId="8" fillId="0" borderId="0" xfId="53" applyFont="1" applyAlignment="1">
      <alignment horizontal="center" vertical="top"/>
    </xf>
    <xf numFmtId="3" fontId="15" fillId="0" borderId="0" xfId="53" applyNumberFormat="1" applyFont="1" applyAlignment="1">
      <alignment vertical="top"/>
    </xf>
    <xf numFmtId="3" fontId="8" fillId="0" borderId="0" xfId="53" applyNumberFormat="1" applyFont="1" applyAlignment="1">
      <alignment vertical="top"/>
    </xf>
    <xf numFmtId="3" fontId="8" fillId="0" borderId="0" xfId="0" applyNumberFormat="1" applyFont="1"/>
    <xf numFmtId="3" fontId="14" fillId="0" borderId="0" xfId="58" applyNumberFormat="1" applyFont="1" applyAlignment="1">
      <alignment horizontal="right"/>
    </xf>
    <xf numFmtId="0" fontId="7" fillId="0" borderId="0" xfId="59" applyFont="1"/>
    <xf numFmtId="0" fontId="7" fillId="0" borderId="0" xfId="59" applyFont="1" applyAlignment="1">
      <alignment horizontal="left"/>
    </xf>
    <xf numFmtId="0" fontId="8" fillId="0" borderId="0" xfId="59" applyFont="1" applyAlignment="1">
      <alignment horizontal="center"/>
    </xf>
    <xf numFmtId="0" fontId="8" fillId="0" borderId="0" xfId="59" applyFont="1" applyAlignment="1">
      <alignment horizontal="center" vertical="center"/>
    </xf>
    <xf numFmtId="176" fontId="8" fillId="0" borderId="0" xfId="59" applyNumberFormat="1" applyFont="1" applyAlignment="1">
      <alignment horizontal="center"/>
    </xf>
    <xf numFmtId="181" fontId="8" fillId="0" borderId="0" xfId="59" applyNumberFormat="1" applyFont="1" applyAlignment="1">
      <alignment horizontal="center"/>
    </xf>
    <xf numFmtId="178" fontId="8" fillId="0" borderId="0" xfId="59" applyNumberFormat="1" applyFont="1" applyAlignment="1">
      <alignment horizontal="center" vertical="center"/>
    </xf>
    <xf numFmtId="179" fontId="8" fillId="0" borderId="0" xfId="59" applyNumberFormat="1" applyFont="1" applyAlignment="1">
      <alignment horizontal="center"/>
    </xf>
    <xf numFmtId="183" fontId="8" fillId="0" borderId="0" xfId="59" applyNumberFormat="1" applyFont="1"/>
    <xf numFmtId="0" fontId="60" fillId="0" borderId="0" xfId="59" applyFont="1"/>
    <xf numFmtId="0" fontId="15" fillId="0" borderId="0" xfId="0" applyFont="1"/>
    <xf numFmtId="0" fontId="7" fillId="0" borderId="0" xfId="0" applyFont="1" applyAlignment="1">
      <alignment horizontal="right"/>
    </xf>
    <xf numFmtId="3" fontId="15" fillId="0" borderId="0" xfId="57" applyNumberFormat="1" applyFont="1"/>
    <xf numFmtId="3" fontId="22" fillId="0" borderId="0" xfId="28" applyNumberFormat="1" applyFont="1" applyAlignment="1">
      <alignment horizontal="right" vertical="center"/>
    </xf>
    <xf numFmtId="0" fontId="15" fillId="0" borderId="0" xfId="57" applyFont="1" applyAlignment="1">
      <alignment horizontal="center"/>
    </xf>
    <xf numFmtId="0" fontId="65" fillId="0" borderId="0" xfId="49" applyFont="1"/>
    <xf numFmtId="0" fontId="65" fillId="0" borderId="0" xfId="49" applyFont="1" applyAlignment="1">
      <alignment horizontal="center"/>
    </xf>
    <xf numFmtId="187" fontId="14" fillId="0" borderId="0" xfId="28" applyNumberFormat="1" applyFont="1" applyAlignment="1">
      <alignment horizontal="right" vertical="center"/>
    </xf>
    <xf numFmtId="187" fontId="15" fillId="0" borderId="0" xfId="28" applyNumberFormat="1" applyFont="1" applyAlignment="1">
      <alignment horizontal="right" vertical="center"/>
    </xf>
    <xf numFmtId="188" fontId="14" fillId="0" borderId="0" xfId="59" applyNumberFormat="1" applyFont="1" applyAlignment="1">
      <alignment horizontal="right" vertical="center"/>
    </xf>
    <xf numFmtId="188" fontId="15" fillId="0" borderId="0" xfId="59" applyNumberFormat="1" applyFont="1" applyAlignment="1">
      <alignment horizontal="right" vertical="center"/>
    </xf>
    <xf numFmtId="187" fontId="14" fillId="0" borderId="0" xfId="28" quotePrefix="1" applyNumberFormat="1" applyFont="1" applyAlignment="1">
      <alignment horizontal="right" vertical="center"/>
    </xf>
    <xf numFmtId="183" fontId="8" fillId="0" borderId="0" xfId="59" applyNumberFormat="1" applyFont="1" applyAlignment="1">
      <alignment horizontal="center"/>
    </xf>
    <xf numFmtId="189" fontId="8" fillId="0" borderId="0" xfId="59" applyNumberFormat="1" applyFont="1" applyAlignment="1">
      <alignment horizontal="center"/>
    </xf>
    <xf numFmtId="0" fontId="14" fillId="0" borderId="0" xfId="54" applyFont="1"/>
    <xf numFmtId="184" fontId="13" fillId="0" borderId="0" xfId="54" applyNumberFormat="1" applyFont="1" applyAlignment="1">
      <alignment vertical="top"/>
    </xf>
    <xf numFmtId="0" fontId="13" fillId="0" borderId="0" xfId="54" applyFont="1" applyAlignment="1">
      <alignment horizontal="center" vertical="top"/>
    </xf>
    <xf numFmtId="0" fontId="13" fillId="0" borderId="0" xfId="54" applyFont="1" applyAlignment="1">
      <alignment vertical="top"/>
    </xf>
    <xf numFmtId="0" fontId="8" fillId="0" borderId="0" xfId="65" applyFont="1" applyAlignment="1">
      <alignment wrapText="1"/>
    </xf>
    <xf numFmtId="0" fontId="7" fillId="0" borderId="0" xfId="56" applyFont="1" applyAlignment="1">
      <alignment horizontal="center"/>
    </xf>
    <xf numFmtId="3" fontId="8" fillId="0" borderId="0" xfId="0" applyNumberFormat="1" applyFont="1" applyAlignment="1">
      <alignment vertical="top" wrapText="1"/>
    </xf>
    <xf numFmtId="0" fontId="21" fillId="0" borderId="0" xfId="0" applyFont="1" applyAlignment="1">
      <alignment horizontal="center" vertical="center"/>
    </xf>
    <xf numFmtId="0" fontId="20" fillId="0" borderId="0" xfId="55" applyFont="1"/>
    <xf numFmtId="185" fontId="22" fillId="0" borderId="0" xfId="0" applyNumberFormat="1" applyFont="1" applyAlignment="1">
      <alignment horizontal="right"/>
    </xf>
    <xf numFmtId="188" fontId="8" fillId="0" borderId="0" xfId="59" applyNumberFormat="1" applyFont="1"/>
    <xf numFmtId="3" fontId="23" fillId="0" borderId="0" xfId="58" applyNumberFormat="1" applyFont="1" applyAlignment="1">
      <alignment vertical="top"/>
    </xf>
    <xf numFmtId="191" fontId="8" fillId="0" borderId="0" xfId="59" applyNumberFormat="1" applyFont="1"/>
    <xf numFmtId="0" fontId="12" fillId="0" borderId="0" xfId="49" applyAlignment="1">
      <alignment horizontal="center"/>
    </xf>
    <xf numFmtId="0" fontId="30" fillId="0" borderId="0" xfId="45" applyFont="1"/>
    <xf numFmtId="0" fontId="32" fillId="0" borderId="11" xfId="45" applyFont="1" applyBorder="1" applyAlignment="1">
      <alignment horizontal="center" vertical="center"/>
    </xf>
    <xf numFmtId="191" fontId="31" fillId="0" borderId="0" xfId="45" applyNumberFormat="1" applyFont="1"/>
    <xf numFmtId="0" fontId="31" fillId="0" borderId="0" xfId="45" applyFont="1" applyAlignment="1">
      <alignment vertical="top"/>
    </xf>
    <xf numFmtId="176" fontId="32" fillId="0" borderId="0" xfId="45" applyNumberFormat="1" applyFont="1" applyAlignment="1">
      <alignment horizontal="center" vertical="center"/>
    </xf>
    <xf numFmtId="176" fontId="31" fillId="0" borderId="0" xfId="45" applyNumberFormat="1" applyFont="1" applyAlignment="1">
      <alignment vertical="center"/>
    </xf>
    <xf numFmtId="3" fontId="8" fillId="0" borderId="0" xfId="47" applyNumberFormat="1" applyAlignment="1">
      <alignment horizontal="center" vertical="center"/>
    </xf>
    <xf numFmtId="3" fontId="12" fillId="0" borderId="0" xfId="50" applyNumberFormat="1"/>
    <xf numFmtId="3" fontId="8" fillId="0" borderId="0" xfId="45" applyNumberFormat="1"/>
    <xf numFmtId="3" fontId="21" fillId="0" borderId="0" xfId="28" applyNumberFormat="1" applyFont="1" applyAlignment="1">
      <alignment horizontal="right" vertical="center"/>
    </xf>
    <xf numFmtId="192" fontId="31" fillId="0" borderId="0" xfId="45" applyNumberFormat="1" applyFont="1"/>
    <xf numFmtId="170" fontId="31" fillId="0" borderId="0" xfId="45" applyNumberFormat="1" applyFont="1" applyAlignment="1">
      <alignment vertical="center"/>
    </xf>
    <xf numFmtId="178" fontId="31" fillId="0" borderId="0" xfId="0" applyNumberFormat="1" applyFont="1" applyAlignment="1">
      <alignment vertical="center"/>
    </xf>
    <xf numFmtId="191" fontId="31" fillId="0" borderId="0" xfId="45" applyNumberFormat="1" applyFont="1" applyAlignment="1">
      <alignment horizontal="center" vertical="center"/>
    </xf>
    <xf numFmtId="3" fontId="31" fillId="0" borderId="0" xfId="0" applyNumberFormat="1" applyFont="1" applyAlignment="1">
      <alignment horizontal="center"/>
    </xf>
    <xf numFmtId="0" fontId="15" fillId="0" borderId="0" xfId="62" quotePrefix="1" applyFont="1" applyAlignment="1">
      <alignment horizontal="center" vertical="center"/>
    </xf>
    <xf numFmtId="1" fontId="12" fillId="0" borderId="0" xfId="49" applyNumberFormat="1"/>
    <xf numFmtId="172" fontId="8" fillId="0" borderId="0" xfId="68" applyNumberFormat="1" applyAlignment="1">
      <alignment horizontal="center" vertical="center"/>
    </xf>
    <xf numFmtId="0" fontId="8" fillId="0" borderId="0" xfId="47" applyAlignment="1">
      <alignment horizontal="center" vertical="center"/>
    </xf>
    <xf numFmtId="0" fontId="8" fillId="0" borderId="18" xfId="47" applyBorder="1"/>
    <xf numFmtId="0" fontId="14" fillId="0" borderId="0" xfId="57" applyFont="1" applyAlignment="1">
      <alignment horizontal="center"/>
    </xf>
    <xf numFmtId="191" fontId="31" fillId="0" borderId="0" xfId="45" applyNumberFormat="1" applyFont="1" applyAlignment="1">
      <alignment vertical="center"/>
    </xf>
    <xf numFmtId="185" fontId="31" fillId="0" borderId="0" xfId="45" applyNumberFormat="1" applyFont="1" applyAlignment="1">
      <alignment vertical="top"/>
    </xf>
    <xf numFmtId="191" fontId="31" fillId="0" borderId="0" xfId="45" applyNumberFormat="1" applyFont="1" applyAlignment="1">
      <alignment vertical="top"/>
    </xf>
    <xf numFmtId="1" fontId="31" fillId="0" borderId="0" xfId="45" applyNumberFormat="1" applyFont="1" applyAlignment="1">
      <alignment horizontal="right" vertical="top"/>
    </xf>
    <xf numFmtId="9" fontId="31" fillId="0" borderId="0" xfId="68" applyFont="1"/>
    <xf numFmtId="172" fontId="31" fillId="0" borderId="0" xfId="68" applyNumberFormat="1" applyFont="1"/>
    <xf numFmtId="9" fontId="31" fillId="0" borderId="0" xfId="68" applyFont="1" applyAlignment="1">
      <alignment vertical="center"/>
    </xf>
    <xf numFmtId="9" fontId="8" fillId="0" borderId="0" xfId="68" applyAlignment="1">
      <alignment vertical="center"/>
    </xf>
    <xf numFmtId="0" fontId="14" fillId="27" borderId="0" xfId="59" quotePrefix="1" applyFont="1" applyFill="1" applyAlignment="1">
      <alignment horizontal="center" vertical="center"/>
    </xf>
    <xf numFmtId="0" fontId="15" fillId="27" borderId="0" xfId="59" quotePrefix="1" applyFont="1" applyFill="1" applyAlignment="1">
      <alignment horizontal="center" vertical="center"/>
    </xf>
    <xf numFmtId="0" fontId="15" fillId="27" borderId="0" xfId="59" applyFont="1" applyFill="1" applyAlignment="1">
      <alignment horizontal="center" vertical="center"/>
    </xf>
    <xf numFmtId="191" fontId="31" fillId="0" borderId="0" xfId="0" applyNumberFormat="1" applyFont="1" applyAlignment="1">
      <alignment vertical="center"/>
    </xf>
    <xf numFmtId="181" fontId="31" fillId="0" borderId="0" xfId="0" applyNumberFormat="1" applyFont="1" applyAlignment="1">
      <alignment horizontal="right" vertical="center"/>
    </xf>
    <xf numFmtId="172" fontId="31" fillId="0" borderId="0" xfId="68" applyNumberFormat="1" applyFont="1" applyAlignment="1">
      <alignment vertical="center"/>
    </xf>
    <xf numFmtId="1" fontId="12" fillId="0" borderId="0" xfId="50" applyNumberFormat="1" applyAlignment="1">
      <alignment horizontal="center" vertical="center"/>
    </xf>
    <xf numFmtId="0" fontId="14" fillId="0" borderId="22" xfId="53" applyFont="1" applyBorder="1" applyAlignment="1">
      <alignment horizontal="center" vertical="top"/>
    </xf>
    <xf numFmtId="3" fontId="14" fillId="0" borderId="22" xfId="28" applyNumberFormat="1" applyFont="1" applyBorder="1" applyAlignment="1">
      <alignment horizontal="right"/>
    </xf>
    <xf numFmtId="3" fontId="15" fillId="0" borderId="22" xfId="28" applyNumberFormat="1" applyFont="1" applyBorder="1" applyAlignment="1">
      <alignment horizontal="right"/>
    </xf>
    <xf numFmtId="0" fontId="14" fillId="0" borderId="0" xfId="58" applyFont="1" applyAlignment="1">
      <alignment vertical="center"/>
    </xf>
    <xf numFmtId="0" fontId="15" fillId="27" borderId="22" xfId="59" applyFont="1" applyFill="1" applyBorder="1" applyAlignment="1">
      <alignment horizontal="center" vertical="center"/>
    </xf>
    <xf numFmtId="182" fontId="15" fillId="27" borderId="22" xfId="59" applyNumberFormat="1" applyFont="1" applyFill="1" applyBorder="1" applyAlignment="1">
      <alignment horizontal="center" vertical="center"/>
    </xf>
    <xf numFmtId="187" fontId="14" fillId="0" borderId="22" xfId="59" quotePrefix="1" applyNumberFormat="1" applyFont="1" applyBorder="1" applyAlignment="1">
      <alignment horizontal="right" vertical="center"/>
    </xf>
    <xf numFmtId="187" fontId="15" fillId="0" borderId="22" xfId="59" quotePrefix="1" applyNumberFormat="1" applyFont="1" applyBorder="1" applyAlignment="1">
      <alignment horizontal="right" vertical="center"/>
    </xf>
    <xf numFmtId="187" fontId="14" fillId="0" borderId="22" xfId="59" applyNumberFormat="1" applyFont="1" applyBorder="1" applyAlignment="1">
      <alignment horizontal="right" vertical="center"/>
    </xf>
    <xf numFmtId="187" fontId="15" fillId="0" borderId="22" xfId="59" applyNumberFormat="1" applyFont="1" applyBorder="1" applyAlignment="1">
      <alignment horizontal="right" vertical="center"/>
    </xf>
    <xf numFmtId="0" fontId="15" fillId="0" borderId="22" xfId="59" applyFont="1" applyBorder="1" applyAlignment="1">
      <alignment horizontal="center" vertical="center"/>
    </xf>
    <xf numFmtId="188" fontId="15" fillId="0" borderId="24" xfId="28" applyNumberFormat="1" applyFont="1" applyBorder="1" applyAlignment="1">
      <alignment horizontal="right" vertical="center"/>
    </xf>
    <xf numFmtId="0" fontId="14" fillId="0" borderId="0" xfId="62" applyFont="1"/>
    <xf numFmtId="0" fontId="14" fillId="29" borderId="22" xfId="53" applyFont="1" applyFill="1" applyBorder="1" applyAlignment="1">
      <alignment horizontal="center"/>
    </xf>
    <xf numFmtId="3" fontId="14" fillId="29" borderId="0" xfId="28" applyNumberFormat="1" applyFont="1" applyFill="1" applyAlignment="1">
      <alignment horizontal="right"/>
    </xf>
    <xf numFmtId="3" fontId="14" fillId="29" borderId="0" xfId="28" applyNumberFormat="1" applyFont="1" applyFill="1" applyAlignment="1">
      <alignment horizontal="center" vertical="top"/>
    </xf>
    <xf numFmtId="3" fontId="14" fillId="29" borderId="0" xfId="28" applyNumberFormat="1" applyFont="1" applyFill="1" applyAlignment="1">
      <alignment horizontal="center"/>
    </xf>
    <xf numFmtId="0" fontId="15" fillId="29" borderId="22" xfId="53" applyFont="1" applyFill="1" applyBorder="1" applyAlignment="1">
      <alignment horizontal="center" vertical="top"/>
    </xf>
    <xf numFmtId="3" fontId="15" fillId="29" borderId="0" xfId="28" applyNumberFormat="1" applyFont="1" applyFill="1" applyAlignment="1">
      <alignment horizontal="right"/>
    </xf>
    <xf numFmtId="3" fontId="15" fillId="29" borderId="0" xfId="28" applyNumberFormat="1" applyFont="1" applyFill="1" applyAlignment="1">
      <alignment horizontal="center" vertical="top"/>
    </xf>
    <xf numFmtId="0" fontId="14" fillId="29" borderId="22" xfId="53" applyFont="1" applyFill="1" applyBorder="1" applyAlignment="1">
      <alignment horizontal="center" vertical="top"/>
    </xf>
    <xf numFmtId="3" fontId="14" fillId="29" borderId="22" xfId="28" applyNumberFormat="1" applyFont="1" applyFill="1" applyBorder="1" applyAlignment="1">
      <alignment horizontal="right"/>
    </xf>
    <xf numFmtId="3" fontId="15" fillId="29" borderId="22" xfId="28" applyNumberFormat="1" applyFont="1" applyFill="1" applyBorder="1" applyAlignment="1">
      <alignment horizontal="right"/>
    </xf>
    <xf numFmtId="0" fontId="7" fillId="0" borderId="14" xfId="49" applyFont="1" applyBorder="1" applyAlignment="1">
      <alignment horizontal="centerContinuous" vertical="center"/>
    </xf>
    <xf numFmtId="0" fontId="7" fillId="0" borderId="15" xfId="49" applyFont="1" applyBorder="1" applyAlignment="1">
      <alignment horizontal="centerContinuous" vertical="center"/>
    </xf>
    <xf numFmtId="0" fontId="80" fillId="0" borderId="0" xfId="0" applyFont="1" applyAlignment="1">
      <alignment vertical="center"/>
    </xf>
    <xf numFmtId="0" fontId="81" fillId="0" borderId="0" xfId="0" applyFont="1" applyAlignment="1">
      <alignment vertical="center"/>
    </xf>
    <xf numFmtId="0" fontId="78" fillId="0" borderId="0" xfId="58" applyFont="1" applyAlignment="1">
      <alignment vertical="top"/>
    </xf>
    <xf numFmtId="185" fontId="8" fillId="0" borderId="0" xfId="28" applyNumberFormat="1" applyAlignment="1">
      <alignment horizontal="right" vertical="center"/>
    </xf>
    <xf numFmtId="0" fontId="32" fillId="0" borderId="11" xfId="45" applyFont="1" applyBorder="1" applyAlignment="1">
      <alignment horizontal="centerContinuous" vertical="center"/>
    </xf>
    <xf numFmtId="0" fontId="8" fillId="0" borderId="0" xfId="52" applyFont="1"/>
    <xf numFmtId="49" fontId="8" fillId="0" borderId="0" xfId="52" applyNumberFormat="1" applyFont="1" applyAlignment="1">
      <alignment horizontal="right"/>
    </xf>
    <xf numFmtId="0" fontId="8" fillId="0" borderId="0" xfId="52" applyFont="1" applyAlignment="1">
      <alignment horizontal="right"/>
    </xf>
    <xf numFmtId="0" fontId="7" fillId="0" borderId="10" xfId="52" applyFont="1" applyBorder="1" applyAlignment="1">
      <alignment horizontal="center" vertical="center" wrapText="1"/>
    </xf>
    <xf numFmtId="1" fontId="8" fillId="27" borderId="12" xfId="52" applyNumberFormat="1" applyFont="1" applyFill="1" applyBorder="1" applyAlignment="1">
      <alignment horizontal="center" vertical="center"/>
    </xf>
    <xf numFmtId="0" fontId="8" fillId="27" borderId="21" xfId="52" quotePrefix="1" applyFont="1" applyFill="1" applyBorder="1" applyAlignment="1">
      <alignment horizontal="center" vertical="center"/>
    </xf>
    <xf numFmtId="0" fontId="8" fillId="27" borderId="21" xfId="52" applyFont="1" applyFill="1" applyBorder="1" applyAlignment="1">
      <alignment horizontal="center" vertical="center"/>
    </xf>
    <xf numFmtId="1" fontId="8" fillId="27" borderId="22" xfId="52" applyNumberFormat="1" applyFont="1" applyFill="1" applyBorder="1" applyAlignment="1">
      <alignment horizontal="center" vertical="center"/>
    </xf>
    <xf numFmtId="1" fontId="8" fillId="0" borderId="22" xfId="52" applyNumberFormat="1" applyFont="1" applyBorder="1" applyAlignment="1">
      <alignment horizontal="center" vertical="center"/>
    </xf>
    <xf numFmtId="0" fontId="8" fillId="0" borderId="22" xfId="52" applyFont="1" applyBorder="1" applyAlignment="1">
      <alignment horizontal="center" vertical="center"/>
    </xf>
    <xf numFmtId="0" fontId="8" fillId="0" borderId="22" xfId="52" quotePrefix="1" applyFont="1" applyBorder="1" applyAlignment="1">
      <alignment horizontal="center" vertical="center"/>
    </xf>
    <xf numFmtId="0" fontId="8" fillId="0" borderId="0" xfId="53" applyFont="1" applyAlignment="1">
      <alignment vertical="center"/>
    </xf>
    <xf numFmtId="0" fontId="7" fillId="0" borderId="11" xfId="53" applyFont="1" applyBorder="1" applyAlignment="1">
      <alignment horizontal="center" vertical="center"/>
    </xf>
    <xf numFmtId="0" fontId="8" fillId="0" borderId="0" xfId="53" applyFont="1" applyAlignment="1">
      <alignment horizontal="center" vertical="center"/>
    </xf>
    <xf numFmtId="0" fontId="7" fillId="0" borderId="0" xfId="53" applyFont="1"/>
    <xf numFmtId="2" fontId="8" fillId="0" borderId="0" xfId="53" applyNumberFormat="1" applyFont="1" applyAlignment="1">
      <alignment vertical="top"/>
    </xf>
    <xf numFmtId="49" fontId="7" fillId="0" borderId="0" xfId="53" applyNumberFormat="1" applyFont="1" applyAlignment="1">
      <alignment horizontal="right"/>
    </xf>
    <xf numFmtId="0" fontId="7" fillId="0" borderId="0" xfId="53" applyFont="1" applyAlignment="1">
      <alignment vertical="top"/>
    </xf>
    <xf numFmtId="0" fontId="8" fillId="0" borderId="22" xfId="53" applyFont="1" applyBorder="1" applyAlignment="1">
      <alignment horizontal="center" vertical="top"/>
    </xf>
    <xf numFmtId="0" fontId="7" fillId="0" borderId="23" xfId="54" applyFont="1" applyBorder="1" applyAlignment="1">
      <alignment horizontal="center" vertical="center"/>
    </xf>
    <xf numFmtId="185" fontId="7" fillId="27" borderId="22" xfId="28" applyNumberFormat="1" applyFont="1" applyFill="1" applyBorder="1" applyAlignment="1">
      <alignment horizontal="center"/>
    </xf>
    <xf numFmtId="185" fontId="8" fillId="27" borderId="22" xfId="28" applyNumberFormat="1" applyFill="1" applyBorder="1" applyAlignment="1">
      <alignment horizontal="center" vertical="top"/>
    </xf>
    <xf numFmtId="185" fontId="7" fillId="27" borderId="22" xfId="28" applyNumberFormat="1" applyFont="1" applyFill="1" applyBorder="1" applyAlignment="1">
      <alignment horizontal="right"/>
    </xf>
    <xf numFmtId="185" fontId="7" fillId="27" borderId="22" xfId="28" applyNumberFormat="1" applyFont="1" applyFill="1" applyBorder="1" applyAlignment="1">
      <alignment horizontal="center" vertical="top"/>
    </xf>
    <xf numFmtId="185" fontId="8" fillId="27" borderId="22" xfId="28" applyNumberFormat="1" applyFill="1" applyBorder="1" applyAlignment="1">
      <alignment horizontal="right"/>
    </xf>
    <xf numFmtId="185" fontId="8" fillId="27" borderId="22" xfId="28" applyNumberFormat="1" applyFill="1" applyBorder="1" applyAlignment="1">
      <alignment horizontal="right" vertical="top"/>
    </xf>
    <xf numFmtId="185" fontId="7" fillId="27" borderId="22" xfId="28" applyNumberFormat="1" applyFont="1" applyFill="1" applyBorder="1" applyAlignment="1">
      <alignment horizontal="right" vertical="top"/>
    </xf>
    <xf numFmtId="185" fontId="8" fillId="0" borderId="22" xfId="28" applyNumberFormat="1" applyBorder="1" applyAlignment="1">
      <alignment horizontal="center" vertical="top"/>
    </xf>
    <xf numFmtId="185" fontId="7" fillId="0" borderId="22" xfId="28" applyNumberFormat="1" applyFont="1" applyBorder="1" applyAlignment="1">
      <alignment horizontal="center" vertical="top"/>
    </xf>
    <xf numFmtId="185" fontId="8" fillId="0" borderId="24" xfId="28" applyNumberFormat="1" applyBorder="1" applyAlignment="1">
      <alignment horizontal="right" vertical="top"/>
    </xf>
    <xf numFmtId="185" fontId="8" fillId="27" borderId="22" xfId="28" applyNumberFormat="1" applyFill="1" applyBorder="1" applyAlignment="1">
      <alignment horizontal="center"/>
    </xf>
    <xf numFmtId="185" fontId="7" fillId="0" borderId="22" xfId="28" applyNumberFormat="1" applyFont="1" applyBorder="1" applyAlignment="1">
      <alignment horizontal="center"/>
    </xf>
    <xf numFmtId="185" fontId="8" fillId="0" borderId="22" xfId="28" applyNumberFormat="1" applyBorder="1" applyAlignment="1">
      <alignment horizontal="center"/>
    </xf>
    <xf numFmtId="0" fontId="8" fillId="0" borderId="0" xfId="55" applyFont="1" applyAlignment="1">
      <alignment vertical="top"/>
    </xf>
    <xf numFmtId="185" fontId="7" fillId="27" borderId="22" xfId="28" applyNumberFormat="1" applyFont="1" applyFill="1" applyBorder="1" applyAlignment="1">
      <alignment vertical="center"/>
    </xf>
    <xf numFmtId="185" fontId="8" fillId="27" borderId="22" xfId="28" applyNumberFormat="1" applyFill="1" applyBorder="1" applyAlignment="1">
      <alignment vertical="center"/>
    </xf>
    <xf numFmtId="185" fontId="8" fillId="0" borderId="22" xfId="28" applyNumberFormat="1" applyBorder="1" applyAlignment="1">
      <alignment vertical="center"/>
    </xf>
    <xf numFmtId="185" fontId="8" fillId="0" borderId="24" xfId="28" applyNumberFormat="1" applyBorder="1" applyAlignment="1">
      <alignment vertical="center"/>
    </xf>
    <xf numFmtId="0" fontId="7" fillId="0" borderId="11" xfId="55" applyFont="1" applyBorder="1" applyAlignment="1">
      <alignment horizontal="center" vertical="center"/>
    </xf>
    <xf numFmtId="0" fontId="7" fillId="27" borderId="22" xfId="57" quotePrefix="1" applyFont="1" applyFill="1" applyBorder="1" applyAlignment="1">
      <alignment horizontal="center" vertical="center"/>
    </xf>
    <xf numFmtId="185" fontId="7" fillId="27" borderId="18" xfId="28" applyNumberFormat="1" applyFont="1" applyFill="1" applyBorder="1" applyAlignment="1">
      <alignment vertical="center"/>
    </xf>
    <xf numFmtId="0" fontId="8" fillId="27" borderId="22" xfId="57" quotePrefix="1" applyFont="1" applyFill="1" applyBorder="1" applyAlignment="1">
      <alignment horizontal="center" vertical="center"/>
    </xf>
    <xf numFmtId="185" fontId="8" fillId="27" borderId="18" xfId="28" applyNumberFormat="1" applyFill="1" applyBorder="1" applyAlignment="1">
      <alignment vertical="center"/>
    </xf>
    <xf numFmtId="0" fontId="7" fillId="27" borderId="22" xfId="57" applyFont="1" applyFill="1" applyBorder="1" applyAlignment="1">
      <alignment horizontal="center" vertical="center"/>
    </xf>
    <xf numFmtId="0" fontId="8" fillId="27" borderId="22" xfId="57" applyFont="1" applyFill="1" applyBorder="1" applyAlignment="1">
      <alignment horizontal="center" vertical="center"/>
    </xf>
    <xf numFmtId="178" fontId="7" fillId="27" borderId="22" xfId="57" applyNumberFormat="1" applyFont="1" applyFill="1" applyBorder="1" applyAlignment="1">
      <alignment vertical="center"/>
    </xf>
    <xf numFmtId="178" fontId="7" fillId="27" borderId="22" xfId="57" applyNumberFormat="1" applyFont="1" applyFill="1" applyBorder="1" applyAlignment="1">
      <alignment horizontal="right" vertical="center"/>
    </xf>
    <xf numFmtId="178" fontId="8" fillId="27" borderId="22" xfId="57" applyNumberFormat="1" applyFont="1" applyFill="1" applyBorder="1" applyAlignment="1">
      <alignment vertical="center"/>
    </xf>
    <xf numFmtId="178" fontId="8" fillId="27" borderId="22" xfId="57" applyNumberFormat="1" applyFont="1" applyFill="1" applyBorder="1" applyAlignment="1">
      <alignment horizontal="right" vertical="center"/>
    </xf>
    <xf numFmtId="178" fontId="8" fillId="0" borderId="22" xfId="57" applyNumberFormat="1" applyFont="1" applyBorder="1" applyAlignment="1">
      <alignment vertical="center"/>
    </xf>
    <xf numFmtId="178" fontId="8" fillId="0" borderId="22" xfId="57" applyNumberFormat="1" applyFont="1" applyBorder="1" applyAlignment="1">
      <alignment horizontal="right" vertical="center"/>
    </xf>
    <xf numFmtId="178" fontId="7" fillId="0" borderId="22" xfId="57" applyNumberFormat="1" applyFont="1" applyBorder="1" applyAlignment="1">
      <alignment vertical="center"/>
    </xf>
    <xf numFmtId="178" fontId="7" fillId="0" borderId="22" xfId="57" applyNumberFormat="1" applyFont="1" applyBorder="1" applyAlignment="1">
      <alignment horizontal="right" vertical="center"/>
    </xf>
    <xf numFmtId="0" fontId="7" fillId="0" borderId="22" xfId="57" quotePrefix="1" applyFont="1" applyBorder="1" applyAlignment="1">
      <alignment horizontal="center" vertical="center"/>
    </xf>
    <xf numFmtId="185" fontId="7" fillId="0" borderId="22" xfId="28" applyNumberFormat="1" applyFont="1" applyBorder="1" applyAlignment="1">
      <alignment vertical="center"/>
    </xf>
    <xf numFmtId="0" fontId="8" fillId="0" borderId="22" xfId="57" quotePrefix="1" applyFont="1" applyBorder="1" applyAlignment="1">
      <alignment horizontal="center" vertical="center"/>
    </xf>
    <xf numFmtId="185" fontId="8" fillId="0" borderId="24" xfId="28" applyNumberFormat="1" applyBorder="1" applyAlignment="1">
      <alignment horizontal="right" vertical="center"/>
    </xf>
    <xf numFmtId="0" fontId="8" fillId="0" borderId="24" xfId="57" quotePrefix="1" applyFont="1" applyBorder="1" applyAlignment="1">
      <alignment horizontal="center" vertical="center"/>
    </xf>
    <xf numFmtId="0" fontId="12" fillId="0" borderId="0" xfId="57" applyAlignment="1">
      <alignment horizontal="center"/>
    </xf>
    <xf numFmtId="0" fontId="7" fillId="0" borderId="0" xfId="59" applyFont="1" applyAlignment="1">
      <alignment horizontal="center" vertical="center"/>
    </xf>
    <xf numFmtId="0" fontId="7" fillId="0" borderId="0" xfId="59" applyFont="1" applyAlignment="1">
      <alignment horizontal="centerContinuous" vertical="center" wrapText="1"/>
    </xf>
    <xf numFmtId="187" fontId="8" fillId="0" borderId="0" xfId="28" applyNumberFormat="1" applyAlignment="1">
      <alignment horizontal="right" vertical="center"/>
    </xf>
    <xf numFmtId="188" fontId="8" fillId="0" borderId="0" xfId="59" applyNumberFormat="1" applyFont="1" applyAlignment="1">
      <alignment horizontal="right" vertical="center"/>
    </xf>
    <xf numFmtId="0" fontId="8" fillId="0" borderId="0" xfId="59" applyFont="1" applyAlignment="1">
      <alignment horizontal="left"/>
    </xf>
    <xf numFmtId="0" fontId="8" fillId="0" borderId="0" xfId="59" quotePrefix="1" applyFont="1" applyAlignment="1">
      <alignment horizontal="center" vertical="center"/>
    </xf>
    <xf numFmtId="187" fontId="8" fillId="0" borderId="0" xfId="59" applyNumberFormat="1" applyFont="1" applyAlignment="1">
      <alignment horizontal="right" vertical="center"/>
    </xf>
    <xf numFmtId="187" fontId="8" fillId="0" borderId="0" xfId="28" quotePrefix="1" applyNumberFormat="1" applyAlignment="1">
      <alignment horizontal="right" vertical="center"/>
    </xf>
    <xf numFmtId="187" fontId="8" fillId="0" borderId="0" xfId="59" quotePrefix="1" applyNumberFormat="1" applyFont="1" applyAlignment="1">
      <alignment horizontal="right" vertical="center"/>
    </xf>
    <xf numFmtId="186" fontId="8" fillId="0" borderId="0" xfId="59" quotePrefix="1" applyNumberFormat="1" applyFont="1" applyAlignment="1">
      <alignment horizontal="center" vertical="center"/>
    </xf>
    <xf numFmtId="188" fontId="8" fillId="0" borderId="0" xfId="28" applyNumberFormat="1" applyAlignment="1">
      <alignment horizontal="right" vertical="center"/>
    </xf>
    <xf numFmtId="3" fontId="8" fillId="0" borderId="0" xfId="59" applyNumberFormat="1" applyFont="1" applyAlignment="1">
      <alignment horizontal="right" vertical="center" indent="1"/>
    </xf>
    <xf numFmtId="183" fontId="8" fillId="0" borderId="0" xfId="59" applyNumberFormat="1" applyFont="1" applyAlignment="1">
      <alignment horizontal="right" vertical="center"/>
    </xf>
    <xf numFmtId="0" fontId="68" fillId="0" borderId="0" xfId="59" applyFont="1"/>
    <xf numFmtId="182" fontId="8" fillId="0" borderId="0" xfId="59" applyNumberFormat="1" applyFont="1" applyAlignment="1">
      <alignment horizontal="center" vertical="center"/>
    </xf>
    <xf numFmtId="189" fontId="8" fillId="0" borderId="0" xfId="59" applyNumberFormat="1" applyFont="1" applyAlignment="1">
      <alignment horizontal="right" vertical="center"/>
    </xf>
    <xf numFmtId="0" fontId="14" fillId="0" borderId="11" xfId="59" applyFont="1" applyBorder="1" applyAlignment="1">
      <alignment horizontal="center" vertical="center" wrapText="1"/>
    </xf>
    <xf numFmtId="0" fontId="14" fillId="0" borderId="11" xfId="59" applyFont="1" applyBorder="1" applyAlignment="1">
      <alignment horizontal="center" vertical="center"/>
    </xf>
    <xf numFmtId="0" fontId="8" fillId="0" borderId="0" xfId="58" applyFont="1"/>
    <xf numFmtId="0" fontId="8" fillId="0" borderId="0" xfId="58" applyFont="1" applyAlignment="1">
      <alignment vertical="center"/>
    </xf>
    <xf numFmtId="0" fontId="7" fillId="0" borderId="11" xfId="62" applyFont="1" applyBorder="1" applyAlignment="1">
      <alignment horizontal="center" vertical="center"/>
    </xf>
    <xf numFmtId="0" fontId="7" fillId="0" borderId="11" xfId="62" applyFont="1" applyBorder="1" applyAlignment="1">
      <alignment horizontal="center" vertical="center" wrapText="1"/>
    </xf>
    <xf numFmtId="3" fontId="8" fillId="0" borderId="22" xfId="62" applyNumberFormat="1" applyFont="1" applyBorder="1" applyAlignment="1">
      <alignment horizontal="right" vertical="center" indent="1"/>
    </xf>
    <xf numFmtId="185" fontId="8" fillId="0" borderId="22" xfId="28" applyNumberFormat="1" applyBorder="1" applyAlignment="1">
      <alignment horizontal="right" vertical="center" indent="1"/>
    </xf>
    <xf numFmtId="3" fontId="8" fillId="25" borderId="22" xfId="62" applyNumberFormat="1" applyFont="1" applyFill="1" applyBorder="1" applyAlignment="1">
      <alignment horizontal="right" vertical="center" indent="1"/>
    </xf>
    <xf numFmtId="185" fontId="8" fillId="25" borderId="22" xfId="28" applyNumberFormat="1" applyFill="1" applyBorder="1" applyAlignment="1">
      <alignment horizontal="right" vertical="center" indent="1"/>
    </xf>
    <xf numFmtId="3" fontId="68" fillId="25" borderId="22" xfId="62" applyNumberFormat="1" applyFont="1" applyFill="1" applyBorder="1" applyAlignment="1">
      <alignment horizontal="right" vertical="center" indent="1"/>
    </xf>
    <xf numFmtId="185" fontId="68" fillId="25" borderId="22" xfId="28" applyNumberFormat="1" applyFont="1" applyFill="1" applyBorder="1" applyAlignment="1">
      <alignment horizontal="right" vertical="center" indent="1"/>
    </xf>
    <xf numFmtId="188" fontId="7" fillId="27" borderId="22" xfId="28" applyNumberFormat="1" applyFont="1" applyFill="1" applyBorder="1" applyAlignment="1">
      <alignment horizontal="right" vertical="center"/>
    </xf>
    <xf numFmtId="188" fontId="8" fillId="27" borderId="22" xfId="28" applyNumberFormat="1" applyFill="1" applyBorder="1" applyAlignment="1">
      <alignment horizontal="right" vertical="center"/>
    </xf>
    <xf numFmtId="188" fontId="8" fillId="0" borderId="22" xfId="28" applyNumberFormat="1" applyBorder="1" applyAlignment="1">
      <alignment horizontal="right" vertical="center"/>
    </xf>
    <xf numFmtId="188" fontId="8" fillId="0" borderId="24" xfId="28" quotePrefix="1" applyNumberFormat="1" applyBorder="1" applyAlignment="1">
      <alignment horizontal="center" vertical="center"/>
    </xf>
    <xf numFmtId="187" fontId="7" fillId="27" borderId="25" xfId="28" quotePrefix="1" applyNumberFormat="1" applyFont="1" applyFill="1" applyBorder="1" applyAlignment="1">
      <alignment horizontal="center" vertical="center"/>
    </xf>
    <xf numFmtId="187" fontId="7" fillId="27" borderId="25" xfId="28" applyNumberFormat="1" applyFont="1" applyFill="1" applyBorder="1" applyAlignment="1">
      <alignment horizontal="right" vertical="center"/>
    </xf>
    <xf numFmtId="187" fontId="8" fillId="27" borderId="25" xfId="28" applyNumberFormat="1" applyFill="1" applyBorder="1" applyAlignment="1">
      <alignment horizontal="right" vertical="center"/>
    </xf>
    <xf numFmtId="187" fontId="7" fillId="27" borderId="22" xfId="28" applyNumberFormat="1" applyFont="1" applyFill="1" applyBorder="1" applyAlignment="1">
      <alignment horizontal="right" vertical="center"/>
    </xf>
    <xf numFmtId="187" fontId="7" fillId="27" borderId="25" xfId="56" quotePrefix="1" applyNumberFormat="1" applyFont="1" applyFill="1" applyBorder="1" applyAlignment="1">
      <alignment horizontal="center" vertical="center"/>
    </xf>
    <xf numFmtId="187" fontId="8" fillId="27" borderId="22" xfId="28" applyNumberFormat="1" applyFill="1" applyBorder="1" applyAlignment="1">
      <alignment horizontal="right" vertical="center"/>
    </xf>
    <xf numFmtId="187" fontId="8" fillId="27" borderId="25" xfId="56" quotePrefix="1" applyNumberFormat="1" applyFont="1" applyFill="1" applyBorder="1" applyAlignment="1">
      <alignment horizontal="center" vertical="center"/>
    </xf>
    <xf numFmtId="187" fontId="8" fillId="27" borderId="18" xfId="28" applyNumberFormat="1" applyFill="1" applyBorder="1" applyAlignment="1">
      <alignment horizontal="right" vertical="center"/>
    </xf>
    <xf numFmtId="187" fontId="7" fillId="0" borderId="18" xfId="28" applyNumberFormat="1" applyFont="1" applyBorder="1" applyAlignment="1">
      <alignment horizontal="right" vertical="center"/>
    </xf>
    <xf numFmtId="187" fontId="7" fillId="0" borderId="22" xfId="28" applyNumberFormat="1" applyFont="1" applyBorder="1" applyAlignment="1">
      <alignment horizontal="right" vertical="center"/>
    </xf>
    <xf numFmtId="187" fontId="8" fillId="0" borderId="22" xfId="56" quotePrefix="1" applyNumberFormat="1" applyFont="1" applyBorder="1" applyAlignment="1">
      <alignment horizontal="center" vertical="center"/>
    </xf>
    <xf numFmtId="187" fontId="8" fillId="0" borderId="18" xfId="28" applyNumberFormat="1" applyBorder="1" applyAlignment="1">
      <alignment horizontal="right" vertical="center"/>
    </xf>
    <xf numFmtId="187" fontId="8" fillId="0" borderId="22" xfId="28" applyNumberFormat="1" applyBorder="1" applyAlignment="1">
      <alignment horizontal="right" vertical="center"/>
    </xf>
    <xf numFmtId="187" fontId="66" fillId="0" borderId="22" xfId="28" applyNumberFormat="1" applyFont="1" applyBorder="1" applyAlignment="1">
      <alignment horizontal="right" vertical="center"/>
    </xf>
    <xf numFmtId="187" fontId="8" fillId="0" borderId="24" xfId="56" quotePrefix="1" applyNumberFormat="1" applyFont="1" applyBorder="1" applyAlignment="1">
      <alignment horizontal="center" vertical="center"/>
    </xf>
    <xf numFmtId="187" fontId="7" fillId="27" borderId="21" xfId="28" applyNumberFormat="1" applyFont="1" applyFill="1" applyBorder="1" applyAlignment="1">
      <alignment horizontal="center"/>
    </xf>
    <xf numFmtId="187" fontId="8" fillId="27" borderId="21" xfId="28" applyNumberFormat="1" applyFill="1" applyBorder="1" applyAlignment="1">
      <alignment horizontal="center"/>
    </xf>
    <xf numFmtId="188" fontId="14" fillId="27" borderId="22" xfId="61" applyNumberFormat="1" applyFont="1" applyFill="1" applyBorder="1" applyAlignment="1">
      <alignment horizontal="center" vertical="center"/>
    </xf>
    <xf numFmtId="188" fontId="14" fillId="27" borderId="22" xfId="61" quotePrefix="1" applyNumberFormat="1" applyFont="1" applyFill="1" applyBorder="1" applyAlignment="1">
      <alignment horizontal="center" vertical="center"/>
    </xf>
    <xf numFmtId="188" fontId="15" fillId="27" borderId="22" xfId="61" applyNumberFormat="1" applyFont="1" applyFill="1" applyBorder="1" applyAlignment="1">
      <alignment horizontal="center" vertical="center"/>
    </xf>
    <xf numFmtId="188" fontId="15" fillId="27" borderId="22" xfId="61" quotePrefix="1" applyNumberFormat="1" applyFont="1" applyFill="1" applyBorder="1" applyAlignment="1">
      <alignment horizontal="center" vertical="center"/>
    </xf>
    <xf numFmtId="188" fontId="14" fillId="27" borderId="22" xfId="28" applyNumberFormat="1" applyFont="1" applyFill="1" applyBorder="1" applyAlignment="1">
      <alignment horizontal="right" vertical="center"/>
    </xf>
    <xf numFmtId="188" fontId="15" fillId="27" borderId="22" xfId="28" applyNumberFormat="1" applyFont="1" applyFill="1" applyBorder="1" applyAlignment="1">
      <alignment horizontal="right" vertical="center"/>
    </xf>
    <xf numFmtId="0" fontId="8" fillId="0" borderId="0" xfId="65" applyFont="1" applyAlignment="1">
      <alignment horizontal="right" vertical="top"/>
    </xf>
    <xf numFmtId="0" fontId="7" fillId="0" borderId="11" xfId="65" applyFont="1" applyBorder="1" applyAlignment="1">
      <alignment vertical="center"/>
    </xf>
    <xf numFmtId="0" fontId="7" fillId="0" borderId="11" xfId="65" applyFont="1" applyBorder="1" applyAlignment="1">
      <alignment horizontal="center" vertical="center"/>
    </xf>
    <xf numFmtId="0" fontId="0" fillId="0" borderId="0" xfId="0" applyAlignment="1">
      <alignment vertical="center"/>
    </xf>
    <xf numFmtId="0" fontId="81" fillId="0" borderId="0" xfId="45" applyFont="1" applyAlignment="1">
      <alignment vertical="center"/>
    </xf>
    <xf numFmtId="0" fontId="80" fillId="0" borderId="0" xfId="45" applyFont="1" applyAlignment="1">
      <alignment vertical="center"/>
    </xf>
    <xf numFmtId="0" fontId="8" fillId="0" borderId="0" xfId="45" applyAlignment="1">
      <alignment vertical="center"/>
    </xf>
    <xf numFmtId="0" fontId="15" fillId="0" borderId="0" xfId="45" applyFont="1"/>
    <xf numFmtId="0" fontId="84" fillId="0" borderId="0" xfId="45" applyFont="1" applyAlignment="1">
      <alignment vertical="center"/>
    </xf>
    <xf numFmtId="188" fontId="7" fillId="27" borderId="21" xfId="28" applyNumberFormat="1" applyFont="1" applyFill="1" applyBorder="1" applyAlignment="1">
      <alignment horizontal="center"/>
    </xf>
    <xf numFmtId="188" fontId="8" fillId="27" borderId="21" xfId="28" applyNumberFormat="1" applyFill="1" applyBorder="1" applyAlignment="1">
      <alignment horizontal="center"/>
    </xf>
    <xf numFmtId="188" fontId="7" fillId="27" borderId="22" xfId="28" applyNumberFormat="1" applyFont="1" applyFill="1" applyBorder="1" applyAlignment="1">
      <alignment horizontal="right"/>
    </xf>
    <xf numFmtId="188" fontId="8" fillId="27" borderId="22" xfId="28" applyNumberFormat="1" applyFill="1" applyBorder="1" applyAlignment="1">
      <alignment horizontal="right"/>
    </xf>
    <xf numFmtId="188" fontId="7" fillId="0" borderId="22" xfId="28" applyNumberFormat="1" applyFont="1" applyBorder="1" applyAlignment="1">
      <alignment horizontal="right"/>
    </xf>
    <xf numFmtId="188" fontId="8" fillId="0" borderId="22" xfId="28" applyNumberFormat="1" applyBorder="1" applyAlignment="1">
      <alignment horizontal="right"/>
    </xf>
    <xf numFmtId="188" fontId="7" fillId="27" borderId="22" xfId="28" quotePrefix="1" applyNumberFormat="1" applyFont="1" applyFill="1" applyBorder="1" applyAlignment="1">
      <alignment horizontal="center" vertical="center"/>
    </xf>
    <xf numFmtId="188" fontId="8" fillId="27" borderId="22" xfId="28" quotePrefix="1" applyNumberFormat="1" applyFill="1" applyBorder="1" applyAlignment="1">
      <alignment horizontal="center" vertical="center"/>
    </xf>
    <xf numFmtId="188" fontId="7" fillId="27" borderId="25" xfId="28" quotePrefix="1" applyNumberFormat="1" applyFont="1" applyFill="1" applyBorder="1" applyAlignment="1">
      <alignment horizontal="center" vertical="center"/>
    </xf>
    <xf numFmtId="188" fontId="7" fillId="27" borderId="20" xfId="28" quotePrefix="1" applyNumberFormat="1" applyFont="1" applyFill="1" applyBorder="1" applyAlignment="1">
      <alignment horizontal="center" vertical="center"/>
    </xf>
    <xf numFmtId="188" fontId="8" fillId="27" borderId="25" xfId="28" quotePrefix="1" applyNumberFormat="1" applyFill="1" applyBorder="1" applyAlignment="1">
      <alignment horizontal="center" vertical="center"/>
    </xf>
    <xf numFmtId="188" fontId="7" fillId="27" borderId="22" xfId="28" quotePrefix="1" applyNumberFormat="1" applyFont="1" applyFill="1" applyBorder="1" applyAlignment="1">
      <alignment horizontal="right" vertical="center"/>
    </xf>
    <xf numFmtId="188" fontId="8" fillId="27" borderId="22" xfId="28" quotePrefix="1" applyNumberFormat="1" applyFill="1" applyBorder="1" applyAlignment="1">
      <alignment horizontal="right" vertical="center"/>
    </xf>
    <xf numFmtId="188" fontId="8" fillId="0" borderId="22" xfId="28" quotePrefix="1" applyNumberFormat="1" applyBorder="1" applyAlignment="1">
      <alignment horizontal="right" vertical="center"/>
    </xf>
    <xf numFmtId="0" fontId="86" fillId="0" borderId="0" xfId="0" applyFont="1"/>
    <xf numFmtId="0" fontId="86" fillId="0" borderId="0" xfId="0" applyFont="1" applyAlignment="1">
      <alignment horizontal="right" vertical="center"/>
    </xf>
    <xf numFmtId="0" fontId="86" fillId="0" borderId="0" xfId="0" applyFont="1" applyAlignment="1">
      <alignment vertical="top"/>
    </xf>
    <xf numFmtId="185" fontId="86" fillId="0" borderId="0" xfId="28" applyNumberFormat="1" applyFont="1" applyAlignment="1">
      <alignment horizontal="right" vertical="center"/>
    </xf>
    <xf numFmtId="185" fontId="86" fillId="0" borderId="0" xfId="0" applyNumberFormat="1" applyFont="1" applyAlignment="1">
      <alignment horizontal="right" vertical="center"/>
    </xf>
    <xf numFmtId="185" fontId="14" fillId="0" borderId="22" xfId="28" applyNumberFormat="1" applyFont="1" applyBorder="1" applyAlignment="1">
      <alignment horizontal="right" vertical="center"/>
    </xf>
    <xf numFmtId="185" fontId="15" fillId="0" borderId="22" xfId="28" applyNumberFormat="1" applyFont="1" applyBorder="1" applyAlignment="1">
      <alignment horizontal="right" vertical="center"/>
    </xf>
    <xf numFmtId="187" fontId="30" fillId="0" borderId="0" xfId="0" applyNumberFormat="1" applyFont="1" applyAlignment="1">
      <alignment horizontal="right" vertical="center"/>
    </xf>
    <xf numFmtId="187" fontId="22" fillId="0" borderId="0" xfId="0" applyNumberFormat="1" applyFont="1" applyAlignment="1">
      <alignment horizontal="right" vertical="center"/>
    </xf>
    <xf numFmtId="187" fontId="22" fillId="0" borderId="0" xfId="0" applyNumberFormat="1" applyFont="1" applyAlignment="1">
      <alignment horizontal="right"/>
    </xf>
    <xf numFmtId="187" fontId="22" fillId="0" borderId="0" xfId="0" applyNumberFormat="1" applyFont="1" applyAlignment="1">
      <alignment horizontal="right" vertical="top"/>
    </xf>
    <xf numFmtId="187" fontId="22" fillId="0" borderId="0" xfId="28" applyNumberFormat="1" applyFont="1" applyAlignment="1">
      <alignment horizontal="right"/>
    </xf>
    <xf numFmtId="187" fontId="86" fillId="0" borderId="0" xfId="0" applyNumberFormat="1" applyFont="1" applyAlignment="1">
      <alignment horizontal="right"/>
    </xf>
    <xf numFmtId="187" fontId="86" fillId="25" borderId="0" xfId="0" applyNumberFormat="1" applyFont="1" applyFill="1" applyAlignment="1">
      <alignment horizontal="right"/>
    </xf>
    <xf numFmtId="187" fontId="22" fillId="0" borderId="0" xfId="28" applyNumberFormat="1" applyFont="1" applyAlignment="1">
      <alignment horizontal="right" vertical="top"/>
    </xf>
    <xf numFmtId="187" fontId="86" fillId="25" borderId="0" xfId="28" applyNumberFormat="1" applyFont="1" applyFill="1" applyAlignment="1">
      <alignment horizontal="right" vertical="center"/>
    </xf>
    <xf numFmtId="187" fontId="86" fillId="25" borderId="0" xfId="0" applyNumberFormat="1" applyFont="1" applyFill="1" applyAlignment="1">
      <alignment horizontal="right" vertical="center"/>
    </xf>
    <xf numFmtId="187" fontId="86" fillId="25" borderId="0" xfId="0" applyNumberFormat="1" applyFont="1" applyFill="1" applyAlignment="1">
      <alignment horizontal="right" vertical="top"/>
    </xf>
    <xf numFmtId="187" fontId="86" fillId="0" borderId="0" xfId="0" applyNumberFormat="1" applyFont="1" applyAlignment="1">
      <alignment horizontal="right" vertical="top"/>
    </xf>
    <xf numFmtId="187" fontId="86" fillId="0" borderId="0" xfId="0" applyNumberFormat="1" applyFont="1" applyAlignment="1">
      <alignment horizontal="center" vertical="center"/>
    </xf>
    <xf numFmtId="187" fontId="86" fillId="0" borderId="0" xfId="0" applyNumberFormat="1" applyFont="1" applyAlignment="1">
      <alignment horizontal="right" vertical="center"/>
    </xf>
    <xf numFmtId="187" fontId="22" fillId="0" borderId="0" xfId="0" applyNumberFormat="1" applyFont="1"/>
    <xf numFmtId="0" fontId="8" fillId="0" borderId="27" xfId="47" applyBorder="1" applyAlignment="1">
      <alignment vertical="center"/>
    </xf>
    <xf numFmtId="0" fontId="8" fillId="0" borderId="0" xfId="52" applyFont="1" applyAlignment="1">
      <alignment vertical="top" wrapText="1"/>
    </xf>
    <xf numFmtId="188" fontId="31" fillId="0" borderId="0" xfId="0" applyNumberFormat="1" applyFont="1" applyAlignment="1">
      <alignment vertical="center"/>
    </xf>
    <xf numFmtId="0" fontId="7" fillId="0" borderId="0" xfId="58" applyFont="1"/>
    <xf numFmtId="3" fontId="8" fillId="0" borderId="0" xfId="58" applyNumberFormat="1" applyFont="1" applyAlignment="1">
      <alignment horizontal="right"/>
    </xf>
    <xf numFmtId="3" fontId="28" fillId="0" borderId="0" xfId="58" applyNumberFormat="1" applyFont="1" applyAlignment="1">
      <alignment horizontal="right" vertical="top"/>
    </xf>
    <xf numFmtId="0" fontId="28" fillId="0" borderId="0" xfId="58" applyFont="1" applyAlignment="1">
      <alignment vertical="top"/>
    </xf>
    <xf numFmtId="187" fontId="28" fillId="0" borderId="0" xfId="58" applyNumberFormat="1" applyFont="1" applyAlignment="1">
      <alignment vertical="top"/>
    </xf>
    <xf numFmtId="188" fontId="31" fillId="0" borderId="27" xfId="28" applyNumberFormat="1" applyFont="1" applyBorder="1" applyAlignment="1">
      <alignment horizontal="right" vertical="center"/>
    </xf>
    <xf numFmtId="0" fontId="31" fillId="0" borderId="27" xfId="0" applyFont="1" applyBorder="1" applyAlignment="1">
      <alignment horizontal="left" vertical="center"/>
    </xf>
    <xf numFmtId="0" fontId="31" fillId="0" borderId="27" xfId="0" applyFont="1" applyBorder="1" applyAlignment="1">
      <alignment horizontal="center" vertical="center"/>
    </xf>
    <xf numFmtId="0" fontId="31" fillId="0" borderId="27" xfId="0" applyFont="1" applyBorder="1" applyAlignment="1">
      <alignment horizontal="right" vertical="center"/>
    </xf>
    <xf numFmtId="0" fontId="32" fillId="0" borderId="26" xfId="0" applyFont="1" applyBorder="1" applyAlignment="1">
      <alignment horizontal="center" vertical="center"/>
    </xf>
    <xf numFmtId="0" fontId="32" fillId="0" borderId="27" xfId="0" applyFont="1" applyBorder="1" applyAlignment="1">
      <alignment horizontal="center" vertical="center"/>
    </xf>
    <xf numFmtId="188" fontId="31" fillId="0" borderId="27" xfId="28" applyNumberFormat="1" applyFont="1" applyBorder="1" applyAlignment="1">
      <alignment vertical="center"/>
    </xf>
    <xf numFmtId="188" fontId="31" fillId="0" borderId="27" xfId="28" quotePrefix="1" applyNumberFormat="1" applyFont="1" applyBorder="1" applyAlignment="1">
      <alignment horizontal="right" vertical="center"/>
    </xf>
    <xf numFmtId="188" fontId="32" fillId="0" borderId="27" xfId="28" applyNumberFormat="1" applyFont="1" applyBorder="1" applyAlignment="1">
      <alignment horizontal="right" vertical="center"/>
    </xf>
    <xf numFmtId="188" fontId="8" fillId="0" borderId="27" xfId="28" applyNumberFormat="1" applyBorder="1" applyAlignment="1">
      <alignment horizontal="right" vertical="center"/>
    </xf>
    <xf numFmtId="188" fontId="31" fillId="0" borderId="27" xfId="0" applyNumberFormat="1" applyFont="1" applyBorder="1" applyAlignment="1">
      <alignment horizontal="right" vertical="center"/>
    </xf>
    <xf numFmtId="185" fontId="8" fillId="0" borderId="27" xfId="28" applyNumberFormat="1" applyBorder="1" applyAlignment="1">
      <alignment horizontal="left" vertical="center"/>
    </xf>
    <xf numFmtId="0" fontId="8" fillId="0" borderId="27" xfId="45" applyBorder="1" applyAlignment="1">
      <alignment horizontal="right" vertical="center"/>
    </xf>
    <xf numFmtId="3" fontId="8" fillId="0" borderId="27" xfId="45" applyNumberFormat="1" applyBorder="1" applyAlignment="1">
      <alignment horizontal="right" vertical="center" indent="1"/>
    </xf>
    <xf numFmtId="1" fontId="8" fillId="0" borderId="26" xfId="52" applyNumberFormat="1" applyFont="1" applyBorder="1" applyAlignment="1">
      <alignment horizontal="center" vertical="center"/>
    </xf>
    <xf numFmtId="1" fontId="8" fillId="0" borderId="27" xfId="52" applyNumberFormat="1" applyFont="1" applyBorder="1" applyAlignment="1">
      <alignment horizontal="center" vertical="center"/>
    </xf>
    <xf numFmtId="0" fontId="8" fillId="0" borderId="27" xfId="52" applyFont="1" applyBorder="1" applyAlignment="1">
      <alignment horizontal="center" vertical="center"/>
    </xf>
    <xf numFmtId="0" fontId="8" fillId="0" borderId="26" xfId="52" applyFont="1" applyBorder="1" applyAlignment="1">
      <alignment horizontal="center" vertical="center"/>
    </xf>
    <xf numFmtId="1" fontId="8" fillId="0" borderId="27" xfId="52" quotePrefix="1" applyNumberFormat="1" applyFont="1" applyBorder="1" applyAlignment="1">
      <alignment horizontal="center" vertical="center"/>
    </xf>
    <xf numFmtId="3" fontId="14" fillId="0" borderId="27" xfId="28" applyNumberFormat="1" applyFont="1" applyBorder="1" applyAlignment="1">
      <alignment horizontal="center" vertical="center"/>
    </xf>
    <xf numFmtId="0" fontId="14" fillId="0" borderId="27" xfId="53" applyFont="1" applyBorder="1" applyAlignment="1">
      <alignment horizontal="center" vertical="top"/>
    </xf>
    <xf numFmtId="3" fontId="15" fillId="0" borderId="27" xfId="28" applyNumberFormat="1" applyFont="1" applyBorder="1" applyAlignment="1">
      <alignment horizontal="right"/>
    </xf>
    <xf numFmtId="188" fontId="8" fillId="0" borderId="27" xfId="28" applyNumberFormat="1" applyBorder="1" applyAlignment="1">
      <alignment horizontal="right"/>
    </xf>
    <xf numFmtId="0" fontId="7" fillId="0" borderId="26" xfId="54" applyFont="1" applyBorder="1" applyAlignment="1">
      <alignment horizontal="center" vertical="center"/>
    </xf>
    <xf numFmtId="0" fontId="7" fillId="0" borderId="27" xfId="54" applyFont="1" applyBorder="1" applyAlignment="1">
      <alignment horizontal="center" vertical="center"/>
    </xf>
    <xf numFmtId="185" fontId="8" fillId="0" borderId="27" xfId="28" applyNumberFormat="1" applyBorder="1" applyAlignment="1">
      <alignment horizontal="center" vertical="top"/>
    </xf>
    <xf numFmtId="185" fontId="8" fillId="0" borderId="27" xfId="28" applyNumberFormat="1" applyBorder="1" applyAlignment="1">
      <alignment horizontal="center"/>
    </xf>
    <xf numFmtId="185" fontId="8" fillId="0" borderId="26" xfId="28" applyNumberFormat="1" applyBorder="1" applyAlignment="1">
      <alignment horizontal="center" vertical="top"/>
    </xf>
    <xf numFmtId="0" fontId="7" fillId="0" borderId="27" xfId="55" applyFont="1" applyBorder="1" applyAlignment="1">
      <alignment horizontal="center" vertical="center"/>
    </xf>
    <xf numFmtId="0" fontId="7" fillId="0" borderId="27" xfId="55" applyFont="1" applyBorder="1" applyAlignment="1">
      <alignment horizontal="center" vertical="center" wrapText="1"/>
    </xf>
    <xf numFmtId="0" fontId="7" fillId="0" borderId="26" xfId="55" applyFont="1" applyBorder="1" applyAlignment="1">
      <alignment horizontal="center" vertical="center" wrapText="1"/>
    </xf>
    <xf numFmtId="188" fontId="8" fillId="0" borderId="27" xfId="28" quotePrefix="1" applyNumberFormat="1" applyBorder="1" applyAlignment="1">
      <alignment horizontal="right" vertical="center"/>
    </xf>
    <xf numFmtId="188" fontId="8" fillId="0" borderId="26" xfId="28" applyNumberFormat="1" applyBorder="1" applyAlignment="1">
      <alignment horizontal="right" vertical="center"/>
    </xf>
    <xf numFmtId="0" fontId="7" fillId="0" borderId="27" xfId="56" applyFont="1" applyBorder="1" applyAlignment="1">
      <alignment horizontal="center" vertical="center"/>
    </xf>
    <xf numFmtId="0" fontId="7" fillId="0" borderId="28" xfId="56" applyFont="1" applyBorder="1" applyAlignment="1">
      <alignment horizontal="center" vertical="center"/>
    </xf>
    <xf numFmtId="169" fontId="7" fillId="0" borderId="27" xfId="56" applyNumberFormat="1" applyFont="1" applyBorder="1" applyAlignment="1">
      <alignment horizontal="center" vertical="center"/>
    </xf>
    <xf numFmtId="187" fontId="8" fillId="0" borderId="27" xfId="28" applyNumberFormat="1" applyBorder="1" applyAlignment="1">
      <alignment horizontal="right" vertical="center"/>
    </xf>
    <xf numFmtId="187" fontId="8" fillId="0" borderId="27" xfId="56" quotePrefix="1" applyNumberFormat="1" applyFont="1" applyBorder="1" applyAlignment="1">
      <alignment horizontal="center" vertical="center"/>
    </xf>
    <xf numFmtId="187" fontId="8" fillId="0" borderId="26" xfId="56" quotePrefix="1" applyNumberFormat="1" applyFont="1" applyBorder="1" applyAlignment="1">
      <alignment horizontal="center" vertical="center"/>
    </xf>
    <xf numFmtId="0" fontId="7" fillId="0" borderId="26" xfId="57" applyFont="1" applyBorder="1" applyAlignment="1">
      <alignment horizontal="center" vertical="center"/>
    </xf>
    <xf numFmtId="0" fontId="7" fillId="0" borderId="27" xfId="57" applyFont="1" applyBorder="1" applyAlignment="1">
      <alignment horizontal="center" vertical="center"/>
    </xf>
    <xf numFmtId="171" fontId="7" fillId="0" borderId="26" xfId="57" applyNumberFormat="1" applyFont="1" applyBorder="1" applyAlignment="1">
      <alignment horizontal="center" vertical="center"/>
    </xf>
    <xf numFmtId="185" fontId="8" fillId="0" borderId="27" xfId="28" applyNumberFormat="1" applyBorder="1" applyAlignment="1">
      <alignment vertical="center"/>
    </xf>
    <xf numFmtId="185" fontId="8" fillId="0" borderId="27" xfId="28" applyNumberFormat="1" applyBorder="1" applyAlignment="1">
      <alignment horizontal="right" vertical="center"/>
    </xf>
    <xf numFmtId="178" fontId="8" fillId="0" borderId="26" xfId="57" applyNumberFormat="1" applyFont="1" applyBorder="1" applyAlignment="1">
      <alignment vertical="center"/>
    </xf>
    <xf numFmtId="178" fontId="8" fillId="0" borderId="26" xfId="57" applyNumberFormat="1" applyFont="1" applyBorder="1" applyAlignment="1">
      <alignment horizontal="right" vertical="center"/>
    </xf>
    <xf numFmtId="0" fontId="8" fillId="0" borderId="26" xfId="57" quotePrefix="1" applyFont="1" applyBorder="1" applyAlignment="1">
      <alignment horizontal="center" vertical="center"/>
    </xf>
    <xf numFmtId="185" fontId="8" fillId="0" borderId="26" xfId="28" applyNumberFormat="1" applyBorder="1" applyAlignment="1">
      <alignment vertical="center"/>
    </xf>
    <xf numFmtId="0" fontId="14" fillId="0" borderId="26" xfId="59" applyFont="1" applyBorder="1" applyAlignment="1">
      <alignment horizontal="center" vertical="center" wrapText="1"/>
    </xf>
    <xf numFmtId="0" fontId="14" fillId="0" borderId="26" xfId="59" applyFont="1" applyBorder="1" applyAlignment="1">
      <alignment horizontal="center" vertical="center"/>
    </xf>
    <xf numFmtId="0" fontId="15" fillId="0" borderId="26" xfId="59" applyFont="1" applyBorder="1" applyAlignment="1">
      <alignment horizontal="center" vertical="center"/>
    </xf>
    <xf numFmtId="0" fontId="8" fillId="0" borderId="24" xfId="52" applyFont="1" applyBorder="1" applyAlignment="1">
      <alignment horizontal="center" vertical="center"/>
    </xf>
    <xf numFmtId="1" fontId="8" fillId="0" borderId="24" xfId="52" applyNumberFormat="1" applyFont="1" applyBorder="1" applyAlignment="1">
      <alignment horizontal="center" vertical="center"/>
    </xf>
    <xf numFmtId="3" fontId="14" fillId="0" borderId="24" xfId="28" applyNumberFormat="1" applyFont="1" applyBorder="1" applyAlignment="1">
      <alignment horizontal="center" vertical="center"/>
    </xf>
    <xf numFmtId="3" fontId="15" fillId="0" borderId="24" xfId="28" applyNumberFormat="1" applyFont="1" applyBorder="1" applyAlignment="1">
      <alignment horizontal="right"/>
    </xf>
    <xf numFmtId="3" fontId="68" fillId="0" borderId="27" xfId="47" applyNumberFormat="1" applyFont="1" applyBorder="1" applyAlignment="1">
      <alignment vertical="center"/>
    </xf>
    <xf numFmtId="0" fontId="75" fillId="0" borderId="0" xfId="79" applyFont="1" applyAlignment="1">
      <alignment vertical="center"/>
    </xf>
    <xf numFmtId="172" fontId="73" fillId="0" borderId="27" xfId="79" applyNumberFormat="1" applyFont="1" applyBorder="1" applyAlignment="1">
      <alignment horizontal="center" vertical="center" wrapText="1"/>
    </xf>
    <xf numFmtId="172" fontId="13" fillId="0" borderId="27" xfId="79" applyNumberFormat="1" applyFont="1" applyBorder="1" applyAlignment="1">
      <alignment horizontal="center" vertical="center" wrapText="1"/>
    </xf>
    <xf numFmtId="172" fontId="13" fillId="0" borderId="26" xfId="79" applyNumberFormat="1" applyFont="1" applyBorder="1" applyAlignment="1">
      <alignment horizontal="center" vertical="center" wrapText="1"/>
    </xf>
    <xf numFmtId="172" fontId="87" fillId="0" borderId="27" xfId="79" applyNumberFormat="1" applyFont="1" applyBorder="1" applyAlignment="1">
      <alignment horizontal="center" vertical="center" wrapText="1"/>
    </xf>
    <xf numFmtId="172" fontId="15" fillId="0" borderId="27" xfId="79" applyNumberFormat="1" applyFont="1" applyBorder="1" applyAlignment="1">
      <alignment horizontal="center" vertical="center" wrapText="1"/>
    </xf>
    <xf numFmtId="172" fontId="15" fillId="0" borderId="26" xfId="79" applyNumberFormat="1" applyFont="1" applyBorder="1" applyAlignment="1">
      <alignment horizontal="center" vertical="center" wrapText="1"/>
    </xf>
    <xf numFmtId="3" fontId="0" fillId="0" borderId="27" xfId="0" applyNumberFormat="1" applyBorder="1" applyAlignment="1">
      <alignment horizontal="right" vertical="center"/>
    </xf>
    <xf numFmtId="0" fontId="85" fillId="0" borderId="0" xfId="0" applyFont="1" applyAlignment="1">
      <alignment vertical="center"/>
    </xf>
    <xf numFmtId="0" fontId="8" fillId="0" borderId="0" xfId="53" applyFont="1" applyAlignment="1">
      <alignment horizontal="left" vertical="top" wrapText="1"/>
    </xf>
    <xf numFmtId="188" fontId="31" fillId="0" borderId="27" xfId="28" applyNumberFormat="1" applyFont="1" applyBorder="1" applyAlignment="1">
      <alignment horizontal="right" vertical="center" indent="3"/>
    </xf>
    <xf numFmtId="188" fontId="31" fillId="0" borderId="27" xfId="28" applyNumberFormat="1" applyFont="1" applyBorder="1" applyAlignment="1">
      <alignment horizontal="right" vertical="center" indent="4"/>
    </xf>
    <xf numFmtId="188" fontId="8" fillId="0" borderId="27" xfId="28" applyNumberFormat="1" applyBorder="1" applyAlignment="1">
      <alignment horizontal="right" vertical="center" indent="1"/>
    </xf>
    <xf numFmtId="188" fontId="8" fillId="0" borderId="22" xfId="28" applyNumberFormat="1" applyFill="1" applyBorder="1" applyAlignment="1">
      <alignment horizontal="right" vertical="center"/>
    </xf>
    <xf numFmtId="0" fontId="31" fillId="0" borderId="0" xfId="45" applyFont="1" applyAlignment="1">
      <alignment horizontal="center"/>
    </xf>
    <xf numFmtId="0" fontId="31" fillId="0" borderId="0" xfId="45" applyFont="1" applyAlignment="1">
      <alignment horizontal="right" vertical="center"/>
    </xf>
    <xf numFmtId="188" fontId="31" fillId="0" borderId="0" xfId="45" applyNumberFormat="1" applyFont="1"/>
    <xf numFmtId="188" fontId="31" fillId="0" borderId="27" xfId="28" applyNumberFormat="1" applyFont="1" applyBorder="1" applyAlignment="1">
      <alignment horizontal="right" vertical="center" indent="2"/>
    </xf>
    <xf numFmtId="188" fontId="31" fillId="0" borderId="27" xfId="28" quotePrefix="1" applyNumberFormat="1" applyFont="1" applyBorder="1" applyAlignment="1">
      <alignment horizontal="right" vertical="center" indent="2"/>
    </xf>
    <xf numFmtId="0" fontId="31" fillId="0" borderId="27" xfId="45" applyFont="1" applyBorder="1" applyAlignment="1">
      <alignment horizontal="center" vertical="center"/>
    </xf>
    <xf numFmtId="0" fontId="31" fillId="0" borderId="27" xfId="45" applyFont="1" applyBorder="1" applyAlignment="1">
      <alignment vertical="top"/>
    </xf>
    <xf numFmtId="191" fontId="31" fillId="0" borderId="0" xfId="45" applyNumberFormat="1" applyFont="1" applyAlignment="1">
      <alignment horizontal="right" vertical="top"/>
    </xf>
    <xf numFmtId="191" fontId="31" fillId="0" borderId="0" xfId="45" applyNumberFormat="1" applyFont="1" applyAlignment="1">
      <alignment horizontal="right"/>
    </xf>
    <xf numFmtId="0" fontId="32" fillId="0" borderId="26" xfId="45" applyFont="1" applyBorder="1" applyAlignment="1">
      <alignment horizontal="center" vertical="center"/>
    </xf>
    <xf numFmtId="0" fontId="30" fillId="0" borderId="0" xfId="45" applyFont="1" applyAlignment="1">
      <alignment horizontal="center" vertical="center"/>
    </xf>
    <xf numFmtId="0" fontId="8" fillId="0" borderId="24" xfId="58" applyFont="1" applyBorder="1" applyAlignment="1">
      <alignment horizontal="center" vertical="top"/>
    </xf>
    <xf numFmtId="187" fontId="7" fillId="27" borderId="0" xfId="28" applyNumberFormat="1" applyFont="1" applyFill="1" applyBorder="1" applyAlignment="1">
      <alignment horizontal="right" vertical="center"/>
    </xf>
    <xf numFmtId="187" fontId="7" fillId="0" borderId="22" xfId="58" applyNumberFormat="1" applyFont="1" applyBorder="1" applyAlignment="1">
      <alignment horizontal="right" vertical="center"/>
    </xf>
    <xf numFmtId="187" fontId="7" fillId="0" borderId="0" xfId="28" applyNumberFormat="1" applyFont="1" applyBorder="1" applyAlignment="1">
      <alignment horizontal="right" vertical="center"/>
    </xf>
    <xf numFmtId="187" fontId="8" fillId="0" borderId="24" xfId="28" applyNumberFormat="1" applyBorder="1" applyAlignment="1">
      <alignment horizontal="right" vertical="center"/>
    </xf>
    <xf numFmtId="187" fontId="8" fillId="0" borderId="26" xfId="28" applyNumberFormat="1" applyBorder="1" applyAlignment="1">
      <alignment horizontal="right" vertical="center"/>
    </xf>
    <xf numFmtId="187" fontId="7" fillId="0" borderId="11" xfId="58" applyNumberFormat="1" applyFont="1" applyBorder="1" applyAlignment="1">
      <alignment horizontal="left" vertical="center" indent="3"/>
    </xf>
    <xf numFmtId="0" fontId="7" fillId="0" borderId="11" xfId="58" applyFont="1" applyBorder="1" applyAlignment="1">
      <alignment horizontal="left" vertical="center" indent="3"/>
    </xf>
    <xf numFmtId="0" fontId="31" fillId="0" borderId="27" xfId="45" applyFont="1" applyBorder="1" applyAlignment="1">
      <alignment horizontal="left" vertical="center"/>
    </xf>
    <xf numFmtId="0" fontId="31" fillId="0" borderId="27" xfId="0" applyFont="1" applyBorder="1" applyAlignment="1">
      <alignment horizontal="left" vertical="center" wrapText="1"/>
    </xf>
    <xf numFmtId="0" fontId="8" fillId="0" borderId="27" xfId="50" applyFont="1" applyBorder="1" applyAlignment="1">
      <alignment vertical="center"/>
    </xf>
    <xf numFmtId="188" fontId="8" fillId="0" borderId="0" xfId="28" quotePrefix="1" applyNumberFormat="1" applyBorder="1" applyAlignment="1">
      <alignment horizontal="center" vertical="center"/>
    </xf>
    <xf numFmtId="188" fontId="8" fillId="0" borderId="27" xfId="28" quotePrefix="1" applyNumberFormat="1" applyBorder="1" applyAlignment="1">
      <alignment horizontal="center" vertical="center"/>
    </xf>
    <xf numFmtId="0" fontId="8" fillId="0" borderId="0" xfId="0" applyFont="1" applyAlignment="1">
      <alignment horizontal="center" vertical="center"/>
    </xf>
    <xf numFmtId="0" fontId="7" fillId="0" borderId="27" xfId="58" applyFont="1" applyBorder="1" applyAlignment="1">
      <alignment horizontal="left" vertical="center" indent="2"/>
    </xf>
    <xf numFmtId="187" fontId="7" fillId="0" borderId="11" xfId="58" applyNumberFormat="1" applyFont="1" applyBorder="1" applyAlignment="1">
      <alignment horizontal="left" vertical="center" indent="2"/>
    </xf>
    <xf numFmtId="164" fontId="73" fillId="0" borderId="0" xfId="79" applyNumberFormat="1" applyFont="1" applyAlignment="1">
      <alignment horizontal="center" vertical="center" wrapText="1"/>
    </xf>
    <xf numFmtId="164" fontId="13" fillId="0" borderId="0" xfId="79" applyNumberFormat="1" applyFont="1" applyAlignment="1">
      <alignment horizontal="center" vertical="center" wrapText="1"/>
    </xf>
    <xf numFmtId="188" fontId="8" fillId="0" borderId="27" xfId="49" applyNumberFormat="1" applyFont="1" applyBorder="1" applyAlignment="1">
      <alignment horizontal="right" vertical="center" wrapText="1" indent="2"/>
    </xf>
    <xf numFmtId="0" fontId="8" fillId="0" borderId="0" xfId="0" applyFont="1" applyAlignment="1">
      <alignment horizontal="center"/>
    </xf>
    <xf numFmtId="0" fontId="8" fillId="0" borderId="0" xfId="0" applyFont="1" applyAlignment="1">
      <alignment horizontal="left"/>
    </xf>
    <xf numFmtId="0" fontId="92" fillId="0" borderId="0" xfId="81" applyBorder="1" applyAlignment="1">
      <alignment horizontal="center" vertical="center"/>
    </xf>
    <xf numFmtId="0" fontId="8" fillId="0" borderId="0" xfId="0" applyFont="1" applyAlignment="1">
      <alignment horizontal="left" vertical="center"/>
    </xf>
    <xf numFmtId="0" fontId="92" fillId="0" borderId="0" xfId="81" applyFill="1" applyBorder="1" applyAlignment="1">
      <alignment horizontal="center" vertical="center"/>
    </xf>
    <xf numFmtId="188" fontId="31" fillId="0" borderId="27" xfId="28" applyNumberFormat="1" applyFont="1" applyFill="1" applyBorder="1" applyAlignment="1">
      <alignment horizontal="right" vertical="center" indent="3"/>
    </xf>
    <xf numFmtId="188" fontId="31" fillId="0" borderId="27" xfId="28" applyNumberFormat="1" applyFont="1" applyFill="1" applyBorder="1" applyAlignment="1">
      <alignment horizontal="right" vertical="center" indent="4"/>
    </xf>
    <xf numFmtId="0" fontId="7" fillId="27" borderId="27" xfId="0" applyFont="1" applyFill="1" applyBorder="1" applyAlignment="1">
      <alignment horizontal="center" vertical="center"/>
    </xf>
    <xf numFmtId="188" fontId="7" fillId="27" borderId="27" xfId="28" applyNumberFormat="1" applyFont="1" applyFill="1" applyBorder="1" applyAlignment="1">
      <alignment vertical="top"/>
    </xf>
    <xf numFmtId="188" fontId="7" fillId="27" borderId="27" xfId="28" applyNumberFormat="1" applyFont="1" applyFill="1" applyBorder="1" applyAlignment="1">
      <alignment horizontal="right" vertical="top"/>
    </xf>
    <xf numFmtId="0" fontId="7" fillId="27" borderId="27" xfId="45" applyFont="1" applyFill="1" applyBorder="1" applyAlignment="1">
      <alignment horizontal="center" vertical="center"/>
    </xf>
    <xf numFmtId="188" fontId="7" fillId="27" borderId="27" xfId="28" applyNumberFormat="1" applyFont="1" applyFill="1" applyBorder="1" applyAlignment="1">
      <alignment horizontal="right" vertical="center" indent="2"/>
    </xf>
    <xf numFmtId="0" fontId="0" fillId="25" borderId="18" xfId="0" applyFill="1" applyBorder="1" applyAlignment="1">
      <alignment horizontal="left"/>
    </xf>
    <xf numFmtId="0" fontId="0" fillId="25" borderId="0" xfId="0" applyFill="1" applyAlignment="1">
      <alignment horizontal="left"/>
    </xf>
    <xf numFmtId="0" fontId="0" fillId="25" borderId="22" xfId="0" applyFill="1" applyBorder="1" applyAlignment="1">
      <alignment horizontal="left"/>
    </xf>
    <xf numFmtId="0" fontId="0" fillId="25" borderId="18" xfId="0" applyFill="1" applyBorder="1" applyAlignment="1">
      <alignment horizontal="left" vertical="top" wrapText="1"/>
    </xf>
    <xf numFmtId="0" fontId="8" fillId="25" borderId="0" xfId="0" applyFont="1" applyFill="1" applyAlignment="1">
      <alignment horizontal="justify" vertical="top" wrapText="1"/>
    </xf>
    <xf numFmtId="0" fontId="8" fillId="25" borderId="22" xfId="0" applyFont="1" applyFill="1" applyBorder="1" applyAlignment="1">
      <alignment horizontal="justify" vertical="top" wrapText="1"/>
    </xf>
    <xf numFmtId="0" fontId="0" fillId="25" borderId="18" xfId="0" applyFill="1" applyBorder="1" applyAlignment="1">
      <alignment horizontal="left" vertical="top"/>
    </xf>
    <xf numFmtId="0" fontId="0" fillId="25" borderId="0" xfId="0" applyFill="1" applyAlignment="1">
      <alignment vertical="top"/>
    </xf>
    <xf numFmtId="0" fontId="0" fillId="25" borderId="22" xfId="0" applyFill="1" applyBorder="1" applyAlignment="1">
      <alignment vertical="top"/>
    </xf>
    <xf numFmtId="0" fontId="0" fillId="25" borderId="24" xfId="0" applyFill="1" applyBorder="1"/>
    <xf numFmtId="0" fontId="8" fillId="0" borderId="22" xfId="47" applyBorder="1"/>
    <xf numFmtId="0" fontId="88" fillId="27" borderId="18" xfId="79" applyFont="1" applyFill="1" applyBorder="1" applyAlignment="1">
      <alignment horizontal="left" vertical="center" wrapText="1"/>
    </xf>
    <xf numFmtId="172" fontId="69" fillId="27" borderId="0" xfId="79" applyNumberFormat="1" applyFont="1" applyFill="1" applyAlignment="1">
      <alignment horizontal="center" vertical="center" wrapText="1"/>
    </xf>
    <xf numFmtId="172" fontId="14" fillId="27" borderId="0" xfId="79" applyNumberFormat="1" applyFont="1" applyFill="1" applyAlignment="1">
      <alignment horizontal="center" vertical="center" wrapText="1"/>
    </xf>
    <xf numFmtId="172" fontId="14" fillId="27" borderId="22" xfId="79" applyNumberFormat="1" applyFont="1" applyFill="1" applyBorder="1" applyAlignment="1">
      <alignment horizontal="center" vertical="center" wrapText="1"/>
    </xf>
    <xf numFmtId="0" fontId="57" fillId="0" borderId="18" xfId="79" applyFont="1" applyBorder="1" applyAlignment="1">
      <alignment horizontal="left" vertical="center" wrapText="1" indent="1"/>
    </xf>
    <xf numFmtId="172" fontId="87" fillId="0" borderId="0" xfId="79" applyNumberFormat="1" applyFont="1" applyAlignment="1">
      <alignment horizontal="center" vertical="center" wrapText="1"/>
    </xf>
    <xf numFmtId="172" fontId="15" fillId="0" borderId="0" xfId="79" applyNumberFormat="1" applyFont="1" applyAlignment="1">
      <alignment horizontal="center" vertical="center" wrapText="1"/>
    </xf>
    <xf numFmtId="172" fontId="15" fillId="0" borderId="22" xfId="79" applyNumberFormat="1" applyFont="1" applyBorder="1" applyAlignment="1">
      <alignment horizontal="center" vertical="center" wrapText="1"/>
    </xf>
    <xf numFmtId="0" fontId="75" fillId="0" borderId="18" xfId="79" applyFont="1" applyBorder="1" applyAlignment="1">
      <alignment vertical="center"/>
    </xf>
    <xf numFmtId="0" fontId="8" fillId="0" borderId="24" xfId="47" applyBorder="1"/>
    <xf numFmtId="0" fontId="8" fillId="0" borderId="27" xfId="47" applyBorder="1"/>
    <xf numFmtId="0" fontId="8" fillId="0" borderId="18" xfId="47" applyBorder="1" applyAlignment="1">
      <alignment horizontal="left" vertical="center" wrapText="1"/>
    </xf>
    <xf numFmtId="0" fontId="72" fillId="27" borderId="18" xfId="79" applyFont="1" applyFill="1" applyBorder="1" applyAlignment="1">
      <alignment vertical="center" wrapText="1"/>
    </xf>
    <xf numFmtId="172" fontId="71" fillId="27" borderId="0" xfId="79" applyNumberFormat="1" applyFont="1" applyFill="1" applyAlignment="1">
      <alignment horizontal="center" vertical="center" wrapText="1"/>
    </xf>
    <xf numFmtId="172" fontId="17" fillId="27" borderId="0" xfId="79" applyNumberFormat="1" applyFont="1" applyFill="1" applyAlignment="1">
      <alignment horizontal="center" vertical="center" wrapText="1"/>
    </xf>
    <xf numFmtId="172" fontId="17" fillId="27" borderId="22" xfId="79" applyNumberFormat="1" applyFont="1" applyFill="1" applyBorder="1" applyAlignment="1">
      <alignment horizontal="center" vertical="center" wrapText="1"/>
    </xf>
    <xf numFmtId="0" fontId="70" fillId="0" borderId="18" xfId="79" applyFont="1" applyBorder="1" applyAlignment="1">
      <alignment horizontal="left" vertical="center" wrapText="1" indent="2"/>
    </xf>
    <xf numFmtId="172" fontId="73" fillId="0" borderId="0" xfId="79" applyNumberFormat="1" applyFont="1" applyAlignment="1">
      <alignment horizontal="center" vertical="center" wrapText="1"/>
    </xf>
    <xf numFmtId="172" fontId="13" fillId="0" borderId="0" xfId="79" applyNumberFormat="1" applyFont="1" applyAlignment="1">
      <alignment horizontal="center" vertical="center" wrapText="1"/>
    </xf>
    <xf numFmtId="172" fontId="13" fillId="0" borderId="22" xfId="79" applyNumberFormat="1" applyFont="1" applyBorder="1" applyAlignment="1">
      <alignment horizontal="center" vertical="center" wrapText="1"/>
    </xf>
    <xf numFmtId="0" fontId="70" fillId="0" borderId="24" xfId="79" applyFont="1" applyBorder="1" applyAlignment="1">
      <alignment horizontal="left" vertical="center" wrapText="1" indent="2"/>
    </xf>
    <xf numFmtId="0" fontId="8" fillId="0" borderId="0" xfId="47" applyAlignment="1">
      <alignment horizontal="left" vertical="center" wrapText="1"/>
    </xf>
    <xf numFmtId="0" fontId="91" fillId="0" borderId="18" xfId="79" applyFont="1" applyBorder="1" applyAlignment="1">
      <alignment vertical="center"/>
    </xf>
    <xf numFmtId="0" fontId="3" fillId="0" borderId="0" xfId="79"/>
    <xf numFmtId="0" fontId="3" fillId="0" borderId="22" xfId="79" applyBorder="1"/>
    <xf numFmtId="0" fontId="89" fillId="0" borderId="18" xfId="79" applyFont="1" applyBorder="1" applyAlignment="1">
      <alignment vertical="top"/>
    </xf>
    <xf numFmtId="0" fontId="89" fillId="0" borderId="18" xfId="79" applyFont="1" applyBorder="1" applyAlignment="1">
      <alignment horizontal="right" vertical="top"/>
    </xf>
    <xf numFmtId="0" fontId="70" fillId="0" borderId="18" xfId="79" applyFont="1" applyBorder="1" applyAlignment="1">
      <alignment horizontal="left" vertical="center" wrapText="1" indent="1"/>
    </xf>
    <xf numFmtId="0" fontId="70" fillId="0" borderId="24" xfId="79" applyFont="1" applyBorder="1" applyAlignment="1">
      <alignment horizontal="left" vertical="center" wrapText="1" indent="1"/>
    </xf>
    <xf numFmtId="164" fontId="13" fillId="0" borderId="22" xfId="79" applyNumberFormat="1" applyFont="1" applyBorder="1" applyAlignment="1">
      <alignment horizontal="center" vertical="center" wrapText="1"/>
    </xf>
    <xf numFmtId="0" fontId="8" fillId="0" borderId="26" xfId="52" quotePrefix="1" applyFont="1" applyBorder="1" applyAlignment="1">
      <alignment horizontal="center" vertical="center"/>
    </xf>
    <xf numFmtId="0" fontId="92" fillId="0" borderId="0" xfId="81" applyAlignment="1">
      <alignment horizontal="right"/>
    </xf>
    <xf numFmtId="0" fontId="92" fillId="0" borderId="26" xfId="81" applyBorder="1" applyAlignment="1">
      <alignment horizontal="right"/>
    </xf>
    <xf numFmtId="0" fontId="31" fillId="0" borderId="26" xfId="0" applyFont="1" applyBorder="1" applyAlignment="1">
      <alignment horizontal="right" vertical="center"/>
    </xf>
    <xf numFmtId="0" fontId="7" fillId="27" borderId="0" xfId="0" applyFont="1" applyFill="1" applyAlignment="1">
      <alignment horizontal="center" vertical="center"/>
    </xf>
    <xf numFmtId="188" fontId="7" fillId="27" borderId="0" xfId="28" applyNumberFormat="1" applyFont="1" applyFill="1" applyBorder="1" applyAlignment="1">
      <alignment horizontal="right"/>
    </xf>
    <xf numFmtId="188" fontId="7" fillId="27" borderId="26" xfId="28" applyNumberFormat="1" applyFont="1" applyFill="1" applyBorder="1" applyAlignment="1">
      <alignment horizontal="right" vertical="top"/>
    </xf>
    <xf numFmtId="0" fontId="32" fillId="0" borderId="0" xfId="0" applyFont="1" applyAlignment="1">
      <alignment horizontal="center" vertical="center"/>
    </xf>
    <xf numFmtId="188" fontId="32" fillId="0" borderId="0" xfId="28" applyNumberFormat="1" applyFont="1" applyBorder="1" applyAlignment="1">
      <alignment horizontal="right" vertical="center"/>
    </xf>
    <xf numFmtId="188" fontId="32" fillId="0" borderId="22" xfId="28" applyNumberFormat="1" applyFont="1" applyBorder="1" applyAlignment="1">
      <alignment horizontal="right" vertical="center"/>
    </xf>
    <xf numFmtId="0" fontId="31" fillId="0" borderId="0" xfId="0" applyFont="1" applyAlignment="1">
      <alignment horizontal="center" vertical="center"/>
    </xf>
    <xf numFmtId="188" fontId="31" fillId="0" borderId="0" xfId="28" applyNumberFormat="1" applyFont="1" applyBorder="1" applyAlignment="1">
      <alignment horizontal="right" vertical="center"/>
    </xf>
    <xf numFmtId="188" fontId="31" fillId="0" borderId="22" xfId="28" applyNumberFormat="1" applyFont="1" applyBorder="1" applyAlignment="1">
      <alignment horizontal="right" vertical="center"/>
    </xf>
    <xf numFmtId="188" fontId="31" fillId="0" borderId="0" xfId="28" quotePrefix="1" applyNumberFormat="1" applyFont="1" applyBorder="1" applyAlignment="1">
      <alignment horizontal="right" vertical="center"/>
    </xf>
    <xf numFmtId="188" fontId="32" fillId="25" borderId="0" xfId="28" applyNumberFormat="1" applyFont="1" applyFill="1" applyBorder="1" applyAlignment="1">
      <alignment horizontal="right" vertical="center"/>
    </xf>
    <xf numFmtId="188" fontId="31" fillId="0" borderId="26" xfId="28" applyNumberFormat="1" applyFont="1" applyBorder="1" applyAlignment="1">
      <alignment horizontal="right" vertical="center"/>
    </xf>
    <xf numFmtId="188" fontId="32" fillId="0" borderId="26" xfId="28" applyNumberFormat="1" applyFont="1" applyBorder="1" applyAlignment="1">
      <alignment horizontal="right" vertical="center"/>
    </xf>
    <xf numFmtId="0" fontId="82" fillId="0" borderId="18" xfId="0" applyFont="1" applyBorder="1" applyAlignment="1">
      <alignment horizontal="left" vertical="top"/>
    </xf>
    <xf numFmtId="0" fontId="31" fillId="0" borderId="18" xfId="0" applyFont="1" applyBorder="1" applyAlignment="1">
      <alignment horizontal="right" vertical="center"/>
    </xf>
    <xf numFmtId="0" fontId="22" fillId="0" borderId="24" xfId="0" applyFont="1" applyBorder="1" applyAlignment="1">
      <alignment horizontal="center" vertical="center"/>
    </xf>
    <xf numFmtId="0" fontId="22" fillId="0" borderId="27" xfId="0" applyFont="1" applyBorder="1" applyAlignment="1">
      <alignment horizontal="center" vertical="center"/>
    </xf>
    <xf numFmtId="0" fontId="22" fillId="0" borderId="27" xfId="0" applyFont="1" applyBorder="1" applyAlignment="1">
      <alignment horizontal="right" vertical="center"/>
    </xf>
    <xf numFmtId="3" fontId="0" fillId="0" borderId="0" xfId="0" applyNumberFormat="1" applyAlignment="1">
      <alignment horizontal="right" vertical="center"/>
    </xf>
    <xf numFmtId="3" fontId="0" fillId="0" borderId="22" xfId="0" applyNumberFormat="1" applyBorder="1" applyAlignment="1">
      <alignment horizontal="right" vertical="center"/>
    </xf>
    <xf numFmtId="0" fontId="8" fillId="0" borderId="18" xfId="0" applyFont="1" applyBorder="1" applyAlignment="1">
      <alignment horizontal="left" vertical="top"/>
    </xf>
    <xf numFmtId="0" fontId="8" fillId="0" borderId="18" xfId="0" applyFont="1" applyBorder="1" applyAlignment="1">
      <alignment horizontal="right" vertical="top"/>
    </xf>
    <xf numFmtId="0" fontId="8" fillId="0" borderId="24" xfId="0" applyFont="1" applyBorder="1" applyAlignment="1">
      <alignment horizontal="right" vertical="top"/>
    </xf>
    <xf numFmtId="0" fontId="8" fillId="0" borderId="27" xfId="0" applyFont="1" applyBorder="1"/>
    <xf numFmtId="0" fontId="31" fillId="0" borderId="24" xfId="45" applyFont="1" applyBorder="1" applyAlignment="1">
      <alignment horizontal="left" vertical="center"/>
    </xf>
    <xf numFmtId="0" fontId="31" fillId="0" borderId="18" xfId="74" applyFont="1" applyBorder="1" applyAlignment="1">
      <alignment horizontal="left" vertical="top"/>
    </xf>
    <xf numFmtId="0" fontId="31" fillId="0" borderId="18" xfId="74" applyFont="1" applyBorder="1" applyAlignment="1">
      <alignment horizontal="right" vertical="top"/>
    </xf>
    <xf numFmtId="0" fontId="31" fillId="0" borderId="24" xfId="74" applyFont="1" applyBorder="1"/>
    <xf numFmtId="0" fontId="31" fillId="0" borderId="27" xfId="74" applyFont="1" applyBorder="1"/>
    <xf numFmtId="0" fontId="31" fillId="0" borderId="27" xfId="45" applyFont="1" applyBorder="1"/>
    <xf numFmtId="188" fontId="32" fillId="0" borderId="0" xfId="28" applyNumberFormat="1" applyFont="1" applyBorder="1" applyAlignment="1">
      <alignment horizontal="right" vertical="center" indent="3"/>
    </xf>
    <xf numFmtId="188" fontId="32" fillId="0" borderId="0" xfId="28" applyNumberFormat="1" applyFont="1" applyBorder="1" applyAlignment="1">
      <alignment horizontal="right" vertical="center" indent="4"/>
    </xf>
    <xf numFmtId="193" fontId="32" fillId="0" borderId="22" xfId="0" applyNumberFormat="1" applyFont="1" applyBorder="1" applyAlignment="1">
      <alignment horizontal="center" vertical="center"/>
    </xf>
    <xf numFmtId="188" fontId="31" fillId="0" borderId="0" xfId="28" applyNumberFormat="1" applyFont="1" applyBorder="1" applyAlignment="1">
      <alignment horizontal="right" vertical="center" indent="3"/>
    </xf>
    <xf numFmtId="188" fontId="31" fillId="0" borderId="0" xfId="28" applyNumberFormat="1" applyFont="1" applyBorder="1" applyAlignment="1">
      <alignment horizontal="right" vertical="center" indent="4"/>
    </xf>
    <xf numFmtId="193" fontId="31" fillId="0" borderId="22" xfId="0" applyNumberFormat="1" applyFont="1" applyBorder="1" applyAlignment="1">
      <alignment horizontal="center" vertical="center"/>
    </xf>
    <xf numFmtId="193" fontId="31" fillId="0" borderId="26" xfId="0" applyNumberFormat="1" applyFont="1" applyBorder="1" applyAlignment="1">
      <alignment horizontal="center" vertical="center"/>
    </xf>
    <xf numFmtId="0" fontId="31" fillId="0" borderId="18" xfId="0" applyFont="1" applyBorder="1" applyAlignment="1">
      <alignment vertical="top"/>
    </xf>
    <xf numFmtId="0" fontId="31" fillId="0" borderId="18" xfId="0" applyFont="1" applyBorder="1" applyAlignment="1">
      <alignment horizontal="right" vertical="top"/>
    </xf>
    <xf numFmtId="0" fontId="31" fillId="0" borderId="24" xfId="0" applyFont="1" applyBorder="1"/>
    <xf numFmtId="0" fontId="31" fillId="0" borderId="27" xfId="0" applyFont="1" applyBorder="1"/>
    <xf numFmtId="188" fontId="7" fillId="27" borderId="0" xfId="28" applyNumberFormat="1" applyFont="1" applyFill="1" applyBorder="1"/>
    <xf numFmtId="188" fontId="7" fillId="27" borderId="22" xfId="28" applyNumberFormat="1" applyFont="1" applyFill="1" applyBorder="1"/>
    <xf numFmtId="188" fontId="7" fillId="27" borderId="26" xfId="28" applyNumberFormat="1" applyFont="1" applyFill="1" applyBorder="1" applyAlignment="1">
      <alignment vertical="top"/>
    </xf>
    <xf numFmtId="188" fontId="31" fillId="0" borderId="0" xfId="28" applyNumberFormat="1" applyFont="1" applyBorder="1" applyAlignment="1">
      <alignment vertical="center"/>
    </xf>
    <xf numFmtId="188" fontId="31" fillId="0" borderId="22" xfId="28" applyNumberFormat="1" applyFont="1" applyBorder="1" applyAlignment="1">
      <alignment vertical="center"/>
    </xf>
    <xf numFmtId="188" fontId="31" fillId="0" borderId="26" xfId="28" applyNumberFormat="1" applyFont="1" applyBorder="1" applyAlignment="1">
      <alignment vertical="center"/>
    </xf>
    <xf numFmtId="0" fontId="31" fillId="0" borderId="18" xfId="0" applyFont="1" applyBorder="1" applyAlignment="1">
      <alignment horizontal="left" vertical="top"/>
    </xf>
    <xf numFmtId="0" fontId="60" fillId="0" borderId="24" xfId="0" applyFont="1" applyBorder="1"/>
    <xf numFmtId="0" fontId="60" fillId="0" borderId="27" xfId="0" applyFont="1" applyBorder="1"/>
    <xf numFmtId="0" fontId="31" fillId="0" borderId="27" xfId="0" applyFont="1" applyBorder="1" applyAlignment="1">
      <alignment horizontal="center"/>
    </xf>
    <xf numFmtId="0" fontId="7" fillId="27" borderId="0" xfId="45" applyFont="1" applyFill="1" applyAlignment="1">
      <alignment horizontal="center" vertical="center"/>
    </xf>
    <xf numFmtId="188" fontId="7" fillId="27" borderId="0" xfId="28" applyNumberFormat="1" applyFont="1" applyFill="1" applyBorder="1" applyAlignment="1">
      <alignment horizontal="right" vertical="center" indent="2"/>
    </xf>
    <xf numFmtId="188" fontId="7" fillId="27" borderId="22" xfId="28" applyNumberFormat="1" applyFont="1" applyFill="1" applyBorder="1" applyAlignment="1">
      <alignment horizontal="right" vertical="center" indent="2"/>
    </xf>
    <xf numFmtId="188" fontId="7" fillId="27" borderId="26" xfId="28" applyNumberFormat="1" applyFont="1" applyFill="1" applyBorder="1" applyAlignment="1">
      <alignment horizontal="right" vertical="center" indent="2"/>
    </xf>
    <xf numFmtId="0" fontId="31" fillId="0" borderId="0" xfId="45" applyFont="1" applyAlignment="1">
      <alignment horizontal="center" vertical="center"/>
    </xf>
    <xf numFmtId="188" fontId="31" fillId="0" borderId="0" xfId="28" applyNumberFormat="1" applyFont="1" applyBorder="1" applyAlignment="1">
      <alignment horizontal="right" vertical="center" indent="2"/>
    </xf>
    <xf numFmtId="188" fontId="31" fillId="0" borderId="0" xfId="28" quotePrefix="1" applyNumberFormat="1" applyFont="1" applyBorder="1" applyAlignment="1">
      <alignment horizontal="right" vertical="center" indent="2"/>
    </xf>
    <xf numFmtId="188" fontId="31" fillId="0" borderId="22" xfId="28" applyNumberFormat="1" applyFont="1" applyBorder="1" applyAlignment="1">
      <alignment horizontal="right" vertical="center" indent="2"/>
    </xf>
    <xf numFmtId="0" fontId="31" fillId="0" borderId="18" xfId="45" applyFont="1" applyBorder="1" applyAlignment="1">
      <alignment vertical="center"/>
    </xf>
    <xf numFmtId="0" fontId="31" fillId="0" borderId="24" xfId="45" applyFont="1" applyBorder="1" applyAlignment="1">
      <alignment vertical="center"/>
    </xf>
    <xf numFmtId="188" fontId="31" fillId="0" borderId="26" xfId="28" applyNumberFormat="1" applyFont="1" applyBorder="1" applyAlignment="1">
      <alignment horizontal="right" vertical="center" indent="2"/>
    </xf>
    <xf numFmtId="0" fontId="31" fillId="0" borderId="18" xfId="45" applyFont="1" applyBorder="1" applyAlignment="1">
      <alignment horizontal="left" vertical="top"/>
    </xf>
    <xf numFmtId="0" fontId="31" fillId="0" borderId="18" xfId="45" applyFont="1" applyBorder="1" applyAlignment="1">
      <alignment horizontal="right" vertical="top"/>
    </xf>
    <xf numFmtId="0" fontId="31" fillId="0" borderId="27" xfId="45" applyFont="1" applyBorder="1" applyAlignment="1">
      <alignment horizontal="right" vertical="center"/>
    </xf>
    <xf numFmtId="188" fontId="7" fillId="27" borderId="0" xfId="28" applyNumberFormat="1" applyFont="1" applyFill="1" applyBorder="1" applyAlignment="1">
      <alignment vertical="center"/>
    </xf>
    <xf numFmtId="188" fontId="7" fillId="27" borderId="22" xfId="28" applyNumberFormat="1" applyFont="1" applyFill="1" applyBorder="1" applyAlignment="1">
      <alignment vertical="center"/>
    </xf>
    <xf numFmtId="0" fontId="31" fillId="0" borderId="24" xfId="0" applyFont="1" applyBorder="1" applyAlignment="1">
      <alignment horizontal="left" vertical="center" wrapText="1"/>
    </xf>
    <xf numFmtId="0" fontId="31" fillId="0" borderId="18" xfId="0" applyFont="1" applyBorder="1" applyAlignment="1">
      <alignment horizontal="left" vertical="top" wrapText="1"/>
    </xf>
    <xf numFmtId="188" fontId="7" fillId="27" borderId="0" xfId="45" applyNumberFormat="1" applyFont="1" applyFill="1" applyAlignment="1">
      <alignment vertical="center"/>
    </xf>
    <xf numFmtId="188" fontId="7" fillId="27" borderId="22" xfId="45" applyNumberFormat="1" applyFont="1" applyFill="1" applyBorder="1" applyAlignment="1">
      <alignment vertical="center"/>
    </xf>
    <xf numFmtId="188" fontId="31" fillId="0" borderId="0" xfId="0" applyNumberFormat="1" applyFont="1" applyAlignment="1">
      <alignment horizontal="right" vertical="center"/>
    </xf>
    <xf numFmtId="188" fontId="31" fillId="0" borderId="22" xfId="0" applyNumberFormat="1" applyFont="1" applyBorder="1" applyAlignment="1">
      <alignment horizontal="right" vertical="center"/>
    </xf>
    <xf numFmtId="188" fontId="31" fillId="0" borderId="26" xfId="0" applyNumberFormat="1" applyFont="1" applyBorder="1" applyAlignment="1">
      <alignment horizontal="right" vertical="center"/>
    </xf>
    <xf numFmtId="0" fontId="31" fillId="0" borderId="24" xfId="0" applyFont="1" applyBorder="1" applyAlignment="1">
      <alignment horizontal="center" vertical="center" wrapText="1"/>
    </xf>
    <xf numFmtId="0" fontId="31" fillId="0" borderId="27" xfId="0" applyFont="1" applyBorder="1" applyAlignment="1">
      <alignment horizontal="center" vertical="center" wrapText="1"/>
    </xf>
    <xf numFmtId="188" fontId="7" fillId="27" borderId="0" xfId="45" applyNumberFormat="1" applyFont="1" applyFill="1" applyAlignment="1">
      <alignment horizontal="right" vertical="center"/>
    </xf>
    <xf numFmtId="188" fontId="7" fillId="27" borderId="22" xfId="45" applyNumberFormat="1" applyFont="1" applyFill="1" applyBorder="1" applyAlignment="1">
      <alignment horizontal="right" vertical="center"/>
    </xf>
    <xf numFmtId="0" fontId="7" fillId="0" borderId="30" xfId="49" applyFont="1" applyBorder="1" applyAlignment="1">
      <alignment horizontal="centerContinuous" vertical="center"/>
    </xf>
    <xf numFmtId="188" fontId="7" fillId="27" borderId="0" xfId="28" applyNumberFormat="1" applyFont="1" applyFill="1" applyBorder="1" applyAlignment="1">
      <alignment horizontal="right" vertical="center" indent="1"/>
    </xf>
    <xf numFmtId="188" fontId="68" fillId="0" borderId="0" xfId="49" applyNumberFormat="1" applyFont="1" applyAlignment="1">
      <alignment horizontal="right" vertical="center" wrapText="1" indent="2"/>
    </xf>
    <xf numFmtId="188" fontId="8" fillId="0" borderId="0" xfId="28" applyNumberFormat="1" applyBorder="1" applyAlignment="1">
      <alignment horizontal="right" vertical="center" indent="1"/>
    </xf>
    <xf numFmtId="188" fontId="8" fillId="25" borderId="0" xfId="28" applyNumberFormat="1" applyFill="1" applyBorder="1" applyAlignment="1">
      <alignment horizontal="right" vertical="center" indent="1"/>
    </xf>
    <xf numFmtId="188" fontId="8" fillId="25" borderId="22" xfId="28" applyNumberFormat="1" applyFill="1" applyBorder="1" applyAlignment="1">
      <alignment horizontal="right" vertical="center"/>
    </xf>
    <xf numFmtId="0" fontId="8" fillId="0" borderId="18" xfId="49" applyFont="1" applyBorder="1" applyAlignment="1">
      <alignment vertical="top"/>
    </xf>
    <xf numFmtId="0" fontId="8" fillId="0" borderId="18" xfId="49" applyFont="1" applyBorder="1" applyAlignment="1">
      <alignment horizontal="right" vertical="top"/>
    </xf>
    <xf numFmtId="0" fontId="8" fillId="0" borderId="24" xfId="49" applyFont="1" applyBorder="1"/>
    <xf numFmtId="0" fontId="8" fillId="0" borderId="27" xfId="49" applyFont="1" applyBorder="1"/>
    <xf numFmtId="185" fontId="8" fillId="0" borderId="0" xfId="28" applyNumberFormat="1" applyBorder="1" applyAlignment="1">
      <alignment horizontal="left" vertical="center"/>
    </xf>
    <xf numFmtId="185" fontId="8" fillId="0" borderId="22" xfId="28" applyNumberFormat="1" applyBorder="1" applyAlignment="1">
      <alignment horizontal="left" vertical="center"/>
    </xf>
    <xf numFmtId="185" fontId="8" fillId="0" borderId="26" xfId="28" applyNumberFormat="1" applyBorder="1" applyAlignment="1">
      <alignment horizontal="left" vertical="center"/>
    </xf>
    <xf numFmtId="0" fontId="8" fillId="0" borderId="18" xfId="50" applyFont="1" applyBorder="1"/>
    <xf numFmtId="0" fontId="8" fillId="0" borderId="22" xfId="50" applyFont="1" applyBorder="1"/>
    <xf numFmtId="0" fontId="8" fillId="0" borderId="24" xfId="50" applyFont="1" applyBorder="1"/>
    <xf numFmtId="0" fontId="8" fillId="0" borderId="27" xfId="50" applyFont="1" applyBorder="1"/>
    <xf numFmtId="3" fontId="7" fillId="27" borderId="0" xfId="28" applyNumberFormat="1" applyFont="1" applyFill="1" applyBorder="1" applyAlignment="1">
      <alignment horizontal="right" vertical="center"/>
    </xf>
    <xf numFmtId="3" fontId="7" fillId="27" borderId="22" xfId="28" applyNumberFormat="1" applyFont="1" applyFill="1" applyBorder="1" applyAlignment="1">
      <alignment horizontal="right" vertical="center"/>
    </xf>
    <xf numFmtId="0" fontId="8" fillId="0" borderId="0" xfId="45" applyAlignment="1">
      <alignment horizontal="right" vertical="center"/>
    </xf>
    <xf numFmtId="3" fontId="8" fillId="0" borderId="0" xfId="45" applyNumberFormat="1" applyAlignment="1">
      <alignment horizontal="right" vertical="center"/>
    </xf>
    <xf numFmtId="0" fontId="8" fillId="0" borderId="22" xfId="45" applyBorder="1" applyAlignment="1">
      <alignment horizontal="right" vertical="center"/>
    </xf>
    <xf numFmtId="0" fontId="8" fillId="0" borderId="26" xfId="45" applyBorder="1" applyAlignment="1">
      <alignment horizontal="right" vertical="center"/>
    </xf>
    <xf numFmtId="0" fontId="8" fillId="0" borderId="18" xfId="50" applyFont="1" applyBorder="1" applyAlignment="1">
      <alignment vertical="top"/>
    </xf>
    <xf numFmtId="0" fontId="8" fillId="0" borderId="18" xfId="50" applyFont="1" applyBorder="1" applyAlignment="1">
      <alignment horizontal="right" vertical="top"/>
    </xf>
    <xf numFmtId="0" fontId="8" fillId="0" borderId="24" xfId="50" applyFont="1" applyBorder="1" applyAlignment="1">
      <alignment horizontal="right" vertical="top"/>
    </xf>
    <xf numFmtId="179" fontId="8" fillId="0" borderId="27" xfId="50" applyNumberFormat="1" applyFont="1" applyBorder="1" applyAlignment="1">
      <alignment horizontal="right" vertical="center"/>
    </xf>
    <xf numFmtId="180" fontId="8" fillId="0" borderId="27" xfId="50" applyNumberFormat="1" applyFont="1" applyBorder="1" applyAlignment="1">
      <alignment horizontal="right" vertical="center"/>
    </xf>
    <xf numFmtId="3" fontId="8" fillId="0" borderId="0" xfId="45" applyNumberFormat="1" applyAlignment="1">
      <alignment horizontal="right" vertical="center" indent="1"/>
    </xf>
    <xf numFmtId="3" fontId="8" fillId="0" borderId="22" xfId="45" applyNumberFormat="1" applyBorder="1" applyAlignment="1">
      <alignment horizontal="right" vertical="center" indent="1"/>
    </xf>
    <xf numFmtId="3" fontId="8" fillId="0" borderId="26" xfId="45" applyNumberFormat="1" applyBorder="1" applyAlignment="1">
      <alignment horizontal="right" vertical="center" indent="1"/>
    </xf>
    <xf numFmtId="0" fontId="8" fillId="0" borderId="18" xfId="48" applyBorder="1" applyAlignment="1">
      <alignment horizontal="left" vertical="top"/>
    </xf>
    <xf numFmtId="0" fontId="8" fillId="0" borderId="18" xfId="48" applyBorder="1" applyAlignment="1">
      <alignment horizontal="right" vertical="top"/>
    </xf>
    <xf numFmtId="0" fontId="8" fillId="0" borderId="24" xfId="47" applyBorder="1" applyAlignment="1">
      <alignment vertical="center"/>
    </xf>
    <xf numFmtId="0" fontId="8" fillId="0" borderId="27" xfId="51" applyFont="1" applyBorder="1"/>
    <xf numFmtId="0" fontId="7" fillId="27" borderId="18" xfId="47" applyFont="1" applyFill="1" applyBorder="1" applyAlignment="1">
      <alignment vertical="center"/>
    </xf>
    <xf numFmtId="0" fontId="7" fillId="27" borderId="0" xfId="47" applyFont="1" applyFill="1" applyAlignment="1">
      <alignment vertical="center"/>
    </xf>
    <xf numFmtId="188" fontId="7" fillId="27" borderId="0" xfId="28" applyNumberFormat="1" applyFont="1" applyFill="1" applyBorder="1" applyAlignment="1">
      <alignment horizontal="right" vertical="center" wrapText="1"/>
    </xf>
    <xf numFmtId="0" fontId="8" fillId="0" borderId="18" xfId="47" applyBorder="1" applyAlignment="1">
      <alignment horizontal="left" vertical="center"/>
    </xf>
    <xf numFmtId="0" fontId="8" fillId="0" borderId="0" xfId="47" applyAlignment="1">
      <alignment horizontal="left" vertical="center"/>
    </xf>
    <xf numFmtId="3" fontId="68" fillId="0" borderId="0" xfId="47" applyNumberFormat="1" applyFont="1" applyAlignment="1">
      <alignment vertical="center"/>
    </xf>
    <xf numFmtId="3" fontId="68" fillId="0" borderId="22" xfId="47" applyNumberFormat="1" applyFont="1" applyBorder="1" applyAlignment="1">
      <alignment vertical="center"/>
    </xf>
    <xf numFmtId="0" fontId="8" fillId="0" borderId="18" xfId="47" applyBorder="1" applyAlignment="1">
      <alignment vertical="center"/>
    </xf>
    <xf numFmtId="0" fontId="8" fillId="0" borderId="0" xfId="47" applyAlignment="1">
      <alignment vertical="center"/>
    </xf>
    <xf numFmtId="3" fontId="68" fillId="0" borderId="26" xfId="47" applyNumberFormat="1" applyFont="1" applyBorder="1" applyAlignment="1">
      <alignment vertical="center"/>
    </xf>
    <xf numFmtId="0" fontId="8" fillId="0" borderId="18" xfId="47" applyBorder="1" applyAlignment="1">
      <alignment horizontal="left" vertical="top"/>
    </xf>
    <xf numFmtId="0" fontId="8" fillId="0" borderId="18" xfId="47" applyBorder="1" applyAlignment="1">
      <alignment horizontal="right" vertical="top"/>
    </xf>
    <xf numFmtId="49" fontId="8" fillId="27" borderId="31" xfId="52" applyNumberFormat="1" applyFont="1" applyFill="1" applyBorder="1" applyAlignment="1">
      <alignment horizontal="center" vertical="center"/>
    </xf>
    <xf numFmtId="1" fontId="8" fillId="27" borderId="0" xfId="52" applyNumberFormat="1" applyFont="1" applyFill="1" applyAlignment="1">
      <alignment horizontal="center" vertical="center"/>
    </xf>
    <xf numFmtId="0" fontId="8" fillId="27" borderId="0" xfId="52" quotePrefix="1" applyFont="1" applyFill="1" applyAlignment="1">
      <alignment horizontal="center" vertical="center"/>
    </xf>
    <xf numFmtId="1" fontId="8" fillId="27" borderId="0" xfId="52" quotePrefix="1" applyNumberFormat="1" applyFont="1" applyFill="1" applyAlignment="1">
      <alignment horizontal="center" vertical="center"/>
    </xf>
    <xf numFmtId="0" fontId="8" fillId="27" borderId="0" xfId="52" applyFont="1" applyFill="1" applyAlignment="1">
      <alignment horizontal="center" vertical="center"/>
    </xf>
    <xf numFmtId="1" fontId="8" fillId="0" borderId="0" xfId="52" applyNumberFormat="1" applyFont="1" applyAlignment="1">
      <alignment horizontal="center" vertical="center"/>
    </xf>
    <xf numFmtId="0" fontId="8" fillId="0" borderId="0" xfId="52" applyFont="1" applyAlignment="1">
      <alignment horizontal="center" vertical="center"/>
    </xf>
    <xf numFmtId="1" fontId="8" fillId="0" borderId="0" xfId="52" quotePrefix="1" applyNumberFormat="1" applyFont="1" applyAlignment="1">
      <alignment horizontal="center" vertical="center"/>
    </xf>
    <xf numFmtId="0" fontId="8" fillId="0" borderId="0" xfId="52" quotePrefix="1" applyFont="1" applyAlignment="1">
      <alignment horizontal="center" vertical="center"/>
    </xf>
    <xf numFmtId="49" fontId="8" fillId="0" borderId="24" xfId="52" applyNumberFormat="1" applyFont="1" applyBorder="1" applyAlignment="1">
      <alignment horizontal="center" vertical="center"/>
    </xf>
    <xf numFmtId="0" fontId="8" fillId="0" borderId="24" xfId="52" applyFont="1" applyBorder="1"/>
    <xf numFmtId="0" fontId="8" fillId="0" borderId="27" xfId="52" applyFont="1" applyBorder="1" applyAlignment="1">
      <alignment horizontal="left" vertical="top" wrapText="1"/>
    </xf>
    <xf numFmtId="188" fontId="7" fillId="27" borderId="0" xfId="28" applyNumberFormat="1" applyFont="1" applyFill="1" applyBorder="1" applyAlignment="1">
      <alignment horizontal="center" vertical="top"/>
    </xf>
    <xf numFmtId="188" fontId="7" fillId="27" borderId="0" xfId="28" applyNumberFormat="1" applyFont="1" applyFill="1" applyBorder="1" applyAlignment="1">
      <alignment horizontal="center"/>
    </xf>
    <xf numFmtId="188" fontId="8" fillId="27" borderId="0" xfId="28" applyNumberFormat="1" applyFill="1" applyBorder="1" applyAlignment="1">
      <alignment horizontal="right"/>
    </xf>
    <xf numFmtId="188" fontId="8" fillId="27" borderId="0" xfId="28" applyNumberFormat="1" applyFill="1" applyBorder="1" applyAlignment="1">
      <alignment horizontal="center" vertical="top"/>
    </xf>
    <xf numFmtId="188" fontId="8" fillId="27" borderId="0" xfId="28" applyNumberFormat="1" applyFill="1" applyBorder="1"/>
    <xf numFmtId="3" fontId="8" fillId="0" borderId="22" xfId="28" applyNumberFormat="1" applyBorder="1" applyAlignment="1">
      <alignment horizontal="right"/>
    </xf>
    <xf numFmtId="188" fontId="8" fillId="0" borderId="0" xfId="28" applyNumberFormat="1" applyBorder="1" applyAlignment="1">
      <alignment horizontal="right"/>
    </xf>
    <xf numFmtId="188" fontId="7" fillId="0" borderId="0" xfId="28" applyNumberFormat="1" applyFont="1" applyBorder="1" applyAlignment="1">
      <alignment horizontal="right"/>
    </xf>
    <xf numFmtId="0" fontId="8" fillId="0" borderId="24" xfId="53" applyFont="1" applyBorder="1" applyAlignment="1">
      <alignment horizontal="center" vertical="top"/>
    </xf>
    <xf numFmtId="0" fontId="8" fillId="0" borderId="22" xfId="52" applyFont="1" applyBorder="1" applyAlignment="1">
      <alignment vertical="top" wrapText="1"/>
    </xf>
    <xf numFmtId="0" fontId="8" fillId="0" borderId="24" xfId="53" applyFont="1" applyBorder="1" applyAlignment="1">
      <alignment horizontal="right" vertical="top"/>
    </xf>
    <xf numFmtId="0" fontId="8" fillId="0" borderId="27" xfId="52" applyFont="1" applyBorder="1" applyAlignment="1">
      <alignment vertical="top" wrapText="1"/>
    </xf>
    <xf numFmtId="185" fontId="7" fillId="27" borderId="0" xfId="28" applyNumberFormat="1" applyFont="1" applyFill="1" applyBorder="1" applyAlignment="1">
      <alignment horizontal="center"/>
    </xf>
    <xf numFmtId="185" fontId="8" fillId="27" borderId="0" xfId="28" applyNumberFormat="1" applyFill="1" applyBorder="1" applyAlignment="1">
      <alignment horizontal="center" vertical="top"/>
    </xf>
    <xf numFmtId="185" fontId="7" fillId="27" borderId="0" xfId="28" applyNumberFormat="1" applyFont="1" applyFill="1" applyBorder="1" applyAlignment="1">
      <alignment horizontal="right"/>
    </xf>
    <xf numFmtId="185" fontId="7" fillId="27" borderId="0" xfId="28" applyNumberFormat="1" applyFont="1" applyFill="1" applyBorder="1" applyAlignment="1">
      <alignment horizontal="center" vertical="top"/>
    </xf>
    <xf numFmtId="185" fontId="8" fillId="27" borderId="0" xfId="28" applyNumberFormat="1" applyFill="1" applyBorder="1" applyAlignment="1">
      <alignment horizontal="right"/>
    </xf>
    <xf numFmtId="185" fontId="7" fillId="27" borderId="0" xfId="28" applyNumberFormat="1" applyFont="1" applyFill="1" applyBorder="1"/>
    <xf numFmtId="185" fontId="8" fillId="27" borderId="0" xfId="28" applyNumberFormat="1" applyFill="1" applyBorder="1" applyAlignment="1">
      <alignment horizontal="right" vertical="top"/>
    </xf>
    <xf numFmtId="185" fontId="8" fillId="27" borderId="0" xfId="28" applyNumberFormat="1" applyFill="1" applyBorder="1" applyAlignment="1">
      <alignment vertical="top"/>
    </xf>
    <xf numFmtId="185" fontId="7" fillId="27" borderId="0" xfId="28" applyNumberFormat="1" applyFont="1" applyFill="1" applyBorder="1" applyAlignment="1">
      <alignment horizontal="right" vertical="top"/>
    </xf>
    <xf numFmtId="185" fontId="7" fillId="27" borderId="0" xfId="28" applyNumberFormat="1" applyFont="1" applyFill="1" applyBorder="1" applyAlignment="1">
      <alignment vertical="top"/>
    </xf>
    <xf numFmtId="185" fontId="8" fillId="0" borderId="0" xfId="28" applyNumberFormat="1" applyBorder="1" applyAlignment="1">
      <alignment horizontal="center" vertical="top"/>
    </xf>
    <xf numFmtId="185" fontId="8" fillId="0" borderId="0" xfId="28" applyNumberFormat="1" applyBorder="1" applyAlignment="1">
      <alignment horizontal="center"/>
    </xf>
    <xf numFmtId="185" fontId="8" fillId="0" borderId="0" xfId="28" applyNumberFormat="1" applyBorder="1" applyAlignment="1">
      <alignment horizontal="right" vertical="top"/>
    </xf>
    <xf numFmtId="185" fontId="8" fillId="0" borderId="22" xfId="28" applyNumberFormat="1" applyBorder="1" applyAlignment="1">
      <alignment horizontal="right"/>
    </xf>
    <xf numFmtId="185" fontId="7" fillId="0" borderId="0" xfId="28" applyNumberFormat="1" applyFont="1" applyBorder="1" applyAlignment="1">
      <alignment horizontal="center" vertical="top"/>
    </xf>
    <xf numFmtId="185" fontId="7" fillId="0" borderId="0" xfId="28" applyNumberFormat="1" applyFont="1" applyBorder="1" applyAlignment="1">
      <alignment horizontal="center"/>
    </xf>
    <xf numFmtId="185" fontId="7" fillId="0" borderId="22" xfId="28" applyNumberFormat="1" applyFont="1" applyBorder="1" applyAlignment="1">
      <alignment horizontal="right"/>
    </xf>
    <xf numFmtId="185" fontId="7" fillId="0" borderId="0" xfId="28" applyNumberFormat="1" applyFont="1" applyBorder="1" applyAlignment="1">
      <alignment horizontal="right" vertical="top"/>
    </xf>
    <xf numFmtId="0" fontId="8" fillId="0" borderId="24" xfId="54" applyFont="1" applyBorder="1" applyAlignment="1">
      <alignment horizontal="center"/>
    </xf>
    <xf numFmtId="0" fontId="12" fillId="0" borderId="24" xfId="54" applyBorder="1"/>
    <xf numFmtId="0" fontId="12" fillId="0" borderId="27" xfId="54" applyBorder="1"/>
    <xf numFmtId="188" fontId="7" fillId="27" borderId="0" xfId="28" applyNumberFormat="1" applyFont="1" applyFill="1" applyBorder="1" applyAlignment="1">
      <alignment horizontal="right" vertical="center"/>
    </xf>
    <xf numFmtId="188" fontId="7" fillId="27" borderId="0" xfId="28" applyNumberFormat="1" applyFont="1" applyFill="1" applyBorder="1" applyAlignment="1">
      <alignment horizontal="center" vertical="center"/>
    </xf>
    <xf numFmtId="188" fontId="8" fillId="27" borderId="0" xfId="28" applyNumberFormat="1" applyFill="1" applyBorder="1" applyAlignment="1">
      <alignment horizontal="right" vertical="center"/>
    </xf>
    <xf numFmtId="188" fontId="8" fillId="27" borderId="0" xfId="28" quotePrefix="1" applyNumberFormat="1" applyFill="1" applyBorder="1" applyAlignment="1">
      <alignment horizontal="center" vertical="center"/>
    </xf>
    <xf numFmtId="188" fontId="8" fillId="27" borderId="0" xfId="28" applyNumberFormat="1" applyFill="1" applyBorder="1" applyAlignment="1">
      <alignment horizontal="center" vertical="center"/>
    </xf>
    <xf numFmtId="188" fontId="7" fillId="27" borderId="0" xfId="28" quotePrefix="1" applyNumberFormat="1" applyFont="1" applyFill="1" applyBorder="1" applyAlignment="1">
      <alignment horizontal="center" vertical="center"/>
    </xf>
    <xf numFmtId="188" fontId="8" fillId="0" borderId="0" xfId="28" applyNumberFormat="1" applyBorder="1" applyAlignment="1">
      <alignment horizontal="center" vertical="center"/>
    </xf>
    <xf numFmtId="188" fontId="8" fillId="0" borderId="0" xfId="28" applyNumberFormat="1" applyBorder="1" applyAlignment="1">
      <alignment horizontal="right" vertical="center"/>
    </xf>
    <xf numFmtId="188" fontId="7" fillId="0" borderId="0" xfId="28" applyNumberFormat="1" applyFont="1" applyBorder="1" applyAlignment="1">
      <alignment horizontal="center" vertical="center"/>
    </xf>
    <xf numFmtId="188" fontId="7" fillId="0" borderId="0" xfId="28" quotePrefix="1" applyNumberFormat="1" applyFont="1" applyBorder="1" applyAlignment="1">
      <alignment horizontal="center" vertical="center"/>
    </xf>
    <xf numFmtId="188" fontId="7" fillId="0" borderId="0" xfId="28" applyNumberFormat="1" applyFont="1" applyBorder="1" applyAlignment="1">
      <alignment horizontal="right" vertical="center"/>
    </xf>
    <xf numFmtId="188" fontId="7" fillId="0" borderId="0" xfId="28" quotePrefix="1" applyNumberFormat="1" applyFont="1" applyBorder="1" applyAlignment="1">
      <alignment horizontal="right" vertical="center"/>
    </xf>
    <xf numFmtId="188" fontId="8" fillId="0" borderId="0" xfId="28" quotePrefix="1" applyNumberFormat="1" applyBorder="1" applyAlignment="1">
      <alignment horizontal="right" vertical="center"/>
    </xf>
    <xf numFmtId="188" fontId="7" fillId="0" borderId="0" xfId="28" applyNumberFormat="1" applyFont="1" applyFill="1" applyBorder="1" applyAlignment="1">
      <alignment horizontal="right" vertical="center"/>
    </xf>
    <xf numFmtId="188" fontId="8" fillId="0" borderId="0" xfId="28" quotePrefix="1" applyNumberFormat="1" applyFill="1" applyBorder="1" applyAlignment="1">
      <alignment horizontal="center" vertical="center"/>
    </xf>
    <xf numFmtId="188" fontId="8" fillId="0" borderId="0" xfId="28" applyNumberFormat="1" applyFill="1" applyBorder="1" applyAlignment="1">
      <alignment horizontal="right" vertical="center"/>
    </xf>
    <xf numFmtId="0" fontId="8" fillId="0" borderId="24" xfId="55" applyFont="1" applyBorder="1" applyAlignment="1">
      <alignment horizontal="center" vertical="center"/>
    </xf>
    <xf numFmtId="0" fontId="20" fillId="0" borderId="22" xfId="55" applyFont="1" applyBorder="1"/>
    <xf numFmtId="0" fontId="8" fillId="0" borderId="24" xfId="55" applyFont="1" applyBorder="1" applyAlignment="1">
      <alignment horizontal="right" vertical="top"/>
    </xf>
    <xf numFmtId="0" fontId="20" fillId="0" borderId="27" xfId="55" applyFont="1" applyBorder="1"/>
    <xf numFmtId="187" fontId="7" fillId="27" borderId="0" xfId="56" quotePrefix="1" applyNumberFormat="1" applyFont="1" applyFill="1" applyAlignment="1">
      <alignment horizontal="center" vertical="center"/>
    </xf>
    <xf numFmtId="187" fontId="32" fillId="27" borderId="22" xfId="28" applyNumberFormat="1" applyFont="1" applyFill="1" applyBorder="1" applyAlignment="1">
      <alignment horizontal="right" vertical="center"/>
    </xf>
    <xf numFmtId="187" fontId="8" fillId="27" borderId="0" xfId="28" applyNumberFormat="1" applyFill="1" applyBorder="1" applyAlignment="1">
      <alignment horizontal="right" vertical="center"/>
    </xf>
    <xf numFmtId="187" fontId="31" fillId="27" borderId="22" xfId="28" applyNumberFormat="1" applyFont="1" applyFill="1" applyBorder="1" applyAlignment="1">
      <alignment horizontal="right" vertical="center"/>
    </xf>
    <xf numFmtId="187" fontId="8" fillId="27" borderId="0" xfId="56" quotePrefix="1" applyNumberFormat="1" applyFont="1" applyFill="1" applyAlignment="1">
      <alignment horizontal="center" vertical="center"/>
    </xf>
    <xf numFmtId="187" fontId="8" fillId="0" borderId="0" xfId="28" applyNumberFormat="1" applyBorder="1" applyAlignment="1">
      <alignment horizontal="right" vertical="center"/>
    </xf>
    <xf numFmtId="187" fontId="8" fillId="0" borderId="0" xfId="56" quotePrefix="1" applyNumberFormat="1" applyFont="1" applyAlignment="1">
      <alignment horizontal="center" vertical="center"/>
    </xf>
    <xf numFmtId="187" fontId="31" fillId="0" borderId="22" xfId="28" applyNumberFormat="1" applyFont="1" applyBorder="1" applyAlignment="1">
      <alignment horizontal="right" vertical="center"/>
    </xf>
    <xf numFmtId="187" fontId="32" fillId="0" borderId="22" xfId="28" applyNumberFormat="1" applyFont="1" applyBorder="1" applyAlignment="1">
      <alignment horizontal="right" vertical="center"/>
    </xf>
    <xf numFmtId="0" fontId="8" fillId="0" borderId="24" xfId="56" applyFont="1" applyBorder="1" applyAlignment="1">
      <alignment horizontal="center" vertical="center"/>
    </xf>
    <xf numFmtId="0" fontId="8" fillId="0" borderId="24" xfId="56" applyFont="1" applyBorder="1"/>
    <xf numFmtId="0" fontId="8" fillId="0" borderId="27" xfId="56" applyFont="1" applyBorder="1"/>
    <xf numFmtId="0" fontId="7" fillId="27" borderId="0" xfId="57" quotePrefix="1" applyFont="1" applyFill="1" applyAlignment="1">
      <alignment horizontal="center" vertical="center"/>
    </xf>
    <xf numFmtId="0" fontId="7" fillId="27" borderId="0" xfId="57" applyFont="1" applyFill="1" applyAlignment="1">
      <alignment horizontal="center" vertical="center"/>
    </xf>
    <xf numFmtId="0" fontId="8" fillId="27" borderId="0" xfId="57" quotePrefix="1" applyFont="1" applyFill="1" applyAlignment="1">
      <alignment horizontal="center" vertical="center"/>
    </xf>
    <xf numFmtId="0" fontId="8" fillId="27" borderId="0" xfId="57" applyFont="1" applyFill="1" applyAlignment="1">
      <alignment horizontal="center" vertical="center"/>
    </xf>
    <xf numFmtId="185" fontId="7" fillId="27" borderId="0" xfId="28" quotePrefix="1" applyNumberFormat="1" applyFont="1" applyFill="1" applyBorder="1" applyAlignment="1">
      <alignment horizontal="right" vertical="center"/>
    </xf>
    <xf numFmtId="185" fontId="7" fillId="27" borderId="0" xfId="28" applyNumberFormat="1" applyFont="1" applyFill="1" applyBorder="1" applyAlignment="1">
      <alignment horizontal="right" vertical="center"/>
    </xf>
    <xf numFmtId="185" fontId="7" fillId="27" borderId="0" xfId="28" applyNumberFormat="1" applyFont="1" applyFill="1" applyBorder="1" applyAlignment="1">
      <alignment vertical="center"/>
    </xf>
    <xf numFmtId="185" fontId="7" fillId="27" borderId="33" xfId="28" applyNumberFormat="1" applyFont="1" applyFill="1" applyBorder="1" applyAlignment="1">
      <alignment vertical="center"/>
    </xf>
    <xf numFmtId="0" fontId="8" fillId="27" borderId="18" xfId="57" applyFont="1" applyFill="1" applyBorder="1" applyAlignment="1">
      <alignment horizontal="centerContinuous" vertical="center"/>
    </xf>
    <xf numFmtId="185" fontId="8" fillId="27" borderId="0" xfId="28" quotePrefix="1" applyNumberFormat="1" applyFill="1" applyBorder="1" applyAlignment="1">
      <alignment horizontal="right" vertical="center"/>
    </xf>
    <xf numFmtId="185" fontId="8" fillId="27" borderId="0" xfId="28" applyNumberFormat="1" applyFill="1" applyBorder="1" applyAlignment="1">
      <alignment horizontal="right" vertical="center"/>
    </xf>
    <xf numFmtId="185" fontId="8" fillId="27" borderId="0" xfId="28" applyNumberFormat="1" applyFill="1" applyBorder="1" applyAlignment="1">
      <alignment vertical="center"/>
    </xf>
    <xf numFmtId="185" fontId="8" fillId="27" borderId="33" xfId="28" applyNumberFormat="1" applyFill="1" applyBorder="1" applyAlignment="1">
      <alignment vertical="center"/>
    </xf>
    <xf numFmtId="185" fontId="7" fillId="27" borderId="0" xfId="28" quotePrefix="1" applyNumberFormat="1" applyFont="1" applyFill="1" applyBorder="1" applyAlignment="1">
      <alignment horizontal="center" vertical="center"/>
    </xf>
    <xf numFmtId="185" fontId="8" fillId="27" borderId="0" xfId="28" quotePrefix="1" applyNumberFormat="1" applyFill="1" applyBorder="1" applyAlignment="1">
      <alignment horizontal="center" vertical="center"/>
    </xf>
    <xf numFmtId="185" fontId="7" fillId="27" borderId="18" xfId="28" applyNumberFormat="1" applyFont="1" applyFill="1" applyBorder="1" applyAlignment="1">
      <alignment horizontal="right" vertical="center"/>
    </xf>
    <xf numFmtId="185" fontId="8" fillId="27" borderId="18" xfId="28" applyNumberFormat="1" applyFill="1" applyBorder="1" applyAlignment="1">
      <alignment horizontal="right" vertical="center"/>
    </xf>
    <xf numFmtId="0" fontId="8" fillId="0" borderId="18" xfId="57" applyFont="1" applyBorder="1" applyAlignment="1">
      <alignment horizontal="centerContinuous" vertical="center"/>
    </xf>
    <xf numFmtId="0" fontId="8" fillId="0" borderId="33" xfId="57" applyFont="1" applyBorder="1" applyAlignment="1">
      <alignment horizontal="center" vertical="center"/>
    </xf>
    <xf numFmtId="185" fontId="8" fillId="0" borderId="0" xfId="28" applyNumberFormat="1" applyBorder="1" applyAlignment="1">
      <alignment vertical="center"/>
    </xf>
    <xf numFmtId="185" fontId="8" fillId="0" borderId="18" xfId="28" applyNumberFormat="1" applyBorder="1" applyAlignment="1">
      <alignment horizontal="right" vertical="center"/>
    </xf>
    <xf numFmtId="185" fontId="8" fillId="0" borderId="0" xfId="28" applyNumberFormat="1" applyBorder="1" applyAlignment="1">
      <alignment horizontal="right" vertical="center"/>
    </xf>
    <xf numFmtId="0" fontId="8" fillId="0" borderId="0" xfId="57" quotePrefix="1" applyFont="1" applyAlignment="1">
      <alignment horizontal="center" vertical="center"/>
    </xf>
    <xf numFmtId="185" fontId="8" fillId="0" borderId="18" xfId="28" applyNumberFormat="1" applyBorder="1" applyAlignment="1">
      <alignment vertical="center"/>
    </xf>
    <xf numFmtId="185" fontId="8" fillId="0" borderId="33" xfId="28" applyNumberFormat="1" applyBorder="1" applyAlignment="1">
      <alignment vertical="center"/>
    </xf>
    <xf numFmtId="0" fontId="7" fillId="0" borderId="33" xfId="57" applyFont="1" applyBorder="1" applyAlignment="1">
      <alignment horizontal="center" vertical="center"/>
    </xf>
    <xf numFmtId="185" fontId="7" fillId="0" borderId="0" xfId="28" applyNumberFormat="1" applyFont="1" applyBorder="1" applyAlignment="1">
      <alignment vertical="center"/>
    </xf>
    <xf numFmtId="185" fontId="7" fillId="0" borderId="18" xfId="28" applyNumberFormat="1" applyFont="1" applyBorder="1" applyAlignment="1">
      <alignment horizontal="right" vertical="center"/>
    </xf>
    <xf numFmtId="185" fontId="7" fillId="0" borderId="0" xfId="28" applyNumberFormat="1" applyFont="1" applyBorder="1" applyAlignment="1">
      <alignment horizontal="right" vertical="center"/>
    </xf>
    <xf numFmtId="0" fontId="7" fillId="0" borderId="0" xfId="57" quotePrefix="1" applyFont="1" applyAlignment="1">
      <alignment horizontal="center" vertical="center"/>
    </xf>
    <xf numFmtId="185" fontId="7" fillId="0" borderId="18" xfId="28" applyNumberFormat="1" applyFont="1" applyBorder="1" applyAlignment="1">
      <alignment vertical="center"/>
    </xf>
    <xf numFmtId="185" fontId="7" fillId="0" borderId="33" xfId="28" applyNumberFormat="1" applyFont="1" applyBorder="1" applyAlignment="1">
      <alignment vertical="center"/>
    </xf>
    <xf numFmtId="0" fontId="8" fillId="0" borderId="18" xfId="57" applyFont="1" applyBorder="1" applyAlignment="1">
      <alignment horizontal="center" vertical="center"/>
    </xf>
    <xf numFmtId="0" fontId="8" fillId="0" borderId="18" xfId="57" quotePrefix="1" applyFont="1" applyBorder="1" applyAlignment="1">
      <alignment horizontal="center" vertical="center"/>
    </xf>
    <xf numFmtId="0" fontId="7" fillId="0" borderId="18" xfId="57" quotePrefix="1" applyFont="1" applyBorder="1" applyAlignment="1">
      <alignment horizontal="center" vertical="center"/>
    </xf>
    <xf numFmtId="0" fontId="8" fillId="0" borderId="33" xfId="57" applyFont="1" applyBorder="1" applyAlignment="1">
      <alignment horizontal="centerContinuous" vertical="center"/>
    </xf>
    <xf numFmtId="0" fontId="7" fillId="0" borderId="18" xfId="57" applyFont="1" applyBorder="1" applyAlignment="1">
      <alignment horizontal="center" vertical="center"/>
    </xf>
    <xf numFmtId="178" fontId="7" fillId="0" borderId="0" xfId="57" applyNumberFormat="1" applyFont="1" applyAlignment="1">
      <alignment vertical="center"/>
    </xf>
    <xf numFmtId="178" fontId="8" fillId="0" borderId="0" xfId="57" applyNumberFormat="1" applyFont="1" applyAlignment="1">
      <alignment vertical="center"/>
    </xf>
    <xf numFmtId="0" fontId="68" fillId="0" borderId="18" xfId="57" applyFont="1" applyBorder="1" applyAlignment="1">
      <alignment horizontal="center" vertical="center"/>
    </xf>
    <xf numFmtId="0" fontId="8" fillId="0" borderId="24" xfId="57" applyFont="1" applyBorder="1" applyAlignment="1">
      <alignment horizontal="centerContinuous" vertical="center"/>
    </xf>
    <xf numFmtId="0" fontId="8" fillId="0" borderId="18" xfId="57" applyFont="1" applyBorder="1" applyAlignment="1">
      <alignment horizontal="right" vertical="top"/>
    </xf>
    <xf numFmtId="0" fontId="8" fillId="0" borderId="24" xfId="57" applyFont="1" applyBorder="1" applyAlignment="1">
      <alignment horizontal="left" vertical="top"/>
    </xf>
    <xf numFmtId="0" fontId="8" fillId="0" borderId="27" xfId="0" applyFont="1" applyBorder="1" applyAlignment="1">
      <alignment vertical="top" wrapText="1"/>
    </xf>
    <xf numFmtId="0" fontId="8" fillId="27" borderId="18" xfId="58" applyFont="1" applyFill="1" applyBorder="1" applyAlignment="1">
      <alignment horizontal="center"/>
    </xf>
    <xf numFmtId="0" fontId="7" fillId="27" borderId="33" xfId="58" applyFont="1" applyFill="1" applyBorder="1" applyAlignment="1">
      <alignment horizontal="center"/>
    </xf>
    <xf numFmtId="187" fontId="7" fillId="27" borderId="33" xfId="28" applyNumberFormat="1" applyFont="1" applyFill="1" applyBorder="1" applyAlignment="1">
      <alignment horizontal="right" vertical="center"/>
    </xf>
    <xf numFmtId="187" fontId="7" fillId="27" borderId="0" xfId="28" applyNumberFormat="1" applyFont="1" applyFill="1" applyBorder="1" applyAlignment="1">
      <alignment horizontal="left" vertical="center" indent="5"/>
    </xf>
    <xf numFmtId="187" fontId="7" fillId="27" borderId="0" xfId="58" applyNumberFormat="1" applyFont="1" applyFill="1" applyAlignment="1">
      <alignment horizontal="left" vertical="center" indent="5"/>
    </xf>
    <xf numFmtId="187" fontId="7" fillId="27" borderId="0" xfId="28" applyNumberFormat="1" applyFont="1" applyFill="1" applyBorder="1" applyAlignment="1">
      <alignment horizontal="center" vertical="center"/>
    </xf>
    <xf numFmtId="187" fontId="7" fillId="27" borderId="0" xfId="58" quotePrefix="1" applyNumberFormat="1" applyFont="1" applyFill="1" applyAlignment="1">
      <alignment horizontal="left" indent="5"/>
    </xf>
    <xf numFmtId="187" fontId="7" fillId="27" borderId="0" xfId="58" applyNumberFormat="1" applyFont="1" applyFill="1" applyAlignment="1">
      <alignment horizontal="center" vertical="top"/>
    </xf>
    <xf numFmtId="187" fontId="7" fillId="27" borderId="33" xfId="58" quotePrefix="1" applyNumberFormat="1" applyFont="1" applyFill="1" applyBorder="1" applyAlignment="1">
      <alignment horizontal="left" indent="5"/>
    </xf>
    <xf numFmtId="187" fontId="7" fillId="27" borderId="22" xfId="28" applyNumberFormat="1" applyFont="1" applyFill="1" applyBorder="1"/>
    <xf numFmtId="0" fontId="8" fillId="27" borderId="18" xfId="58" applyFont="1" applyFill="1" applyBorder="1" applyAlignment="1">
      <alignment horizontal="center" vertical="top"/>
    </xf>
    <xf numFmtId="0" fontId="8" fillId="27" borderId="33" xfId="58" applyFont="1" applyFill="1" applyBorder="1" applyAlignment="1">
      <alignment horizontal="center" vertical="top"/>
    </xf>
    <xf numFmtId="187" fontId="8" fillId="27" borderId="33" xfId="28" applyNumberFormat="1" applyFill="1" applyBorder="1" applyAlignment="1">
      <alignment horizontal="right" vertical="center"/>
    </xf>
    <xf numFmtId="187" fontId="8" fillId="27" borderId="0" xfId="58" applyNumberFormat="1" applyFont="1" applyFill="1" applyAlignment="1">
      <alignment horizontal="left" vertical="center" indent="5"/>
    </xf>
    <xf numFmtId="187" fontId="8" fillId="27" borderId="0" xfId="28" applyNumberFormat="1" applyFill="1" applyBorder="1" applyAlignment="1">
      <alignment horizontal="center" vertical="center"/>
    </xf>
    <xf numFmtId="187" fontId="8" fillId="27" borderId="0" xfId="58" quotePrefix="1" applyNumberFormat="1" applyFont="1" applyFill="1" applyAlignment="1">
      <alignment horizontal="left" indent="5"/>
    </xf>
    <xf numFmtId="187" fontId="8" fillId="27" borderId="0" xfId="58" applyNumberFormat="1" applyFont="1" applyFill="1" applyAlignment="1">
      <alignment horizontal="center" vertical="top"/>
    </xf>
    <xf numFmtId="187" fontId="8" fillId="27" borderId="33" xfId="58" quotePrefix="1" applyNumberFormat="1" applyFont="1" applyFill="1" applyBorder="1" applyAlignment="1">
      <alignment horizontal="left" indent="5"/>
    </xf>
    <xf numFmtId="187" fontId="8" fillId="27" borderId="22" xfId="28" applyNumberFormat="1" applyFill="1" applyBorder="1"/>
    <xf numFmtId="187" fontId="7" fillId="27" borderId="33" xfId="58" applyNumberFormat="1" applyFont="1" applyFill="1" applyBorder="1" applyAlignment="1">
      <alignment horizontal="left" vertical="center" indent="5"/>
    </xf>
    <xf numFmtId="187" fontId="8" fillId="27" borderId="33" xfId="58" applyNumberFormat="1" applyFont="1" applyFill="1" applyBorder="1" applyAlignment="1">
      <alignment horizontal="left" vertical="center" indent="5"/>
    </xf>
    <xf numFmtId="187" fontId="8" fillId="27" borderId="33" xfId="28" applyNumberFormat="1" applyFill="1" applyBorder="1" applyAlignment="1">
      <alignment horizontal="left" vertical="center" indent="5"/>
    </xf>
    <xf numFmtId="187" fontId="7" fillId="27" borderId="0" xfId="58" applyNumberFormat="1" applyFont="1" applyFill="1" applyAlignment="1">
      <alignment horizontal="left" vertical="top" indent="5"/>
    </xf>
    <xf numFmtId="187" fontId="7" fillId="27" borderId="0" xfId="28" applyNumberFormat="1" applyFont="1" applyFill="1" applyBorder="1" applyAlignment="1">
      <alignment horizontal="center" vertical="top"/>
    </xf>
    <xf numFmtId="187" fontId="7" fillId="27" borderId="33" xfId="28" applyNumberFormat="1" applyFont="1" applyFill="1" applyBorder="1"/>
    <xf numFmtId="187" fontId="8" fillId="27" borderId="0" xfId="58" applyNumberFormat="1" applyFont="1" applyFill="1" applyAlignment="1">
      <alignment horizontal="left" vertical="top" indent="5"/>
    </xf>
    <xf numFmtId="187" fontId="8" fillId="27" borderId="0" xfId="28" applyNumberFormat="1" applyFill="1" applyBorder="1" applyAlignment="1">
      <alignment horizontal="center" vertical="top"/>
    </xf>
    <xf numFmtId="187" fontId="8" fillId="27" borderId="33" xfId="28" applyNumberFormat="1" applyFill="1" applyBorder="1" applyAlignment="1">
      <alignment vertical="top"/>
    </xf>
    <xf numFmtId="187" fontId="7" fillId="27" borderId="33" xfId="28" applyNumberFormat="1" applyFont="1" applyFill="1" applyBorder="1" applyAlignment="1">
      <alignment vertical="top"/>
    </xf>
    <xf numFmtId="0" fontId="8" fillId="0" borderId="18" xfId="58" applyFont="1" applyBorder="1" applyAlignment="1">
      <alignment horizontal="center"/>
    </xf>
    <xf numFmtId="0" fontId="8" fillId="0" borderId="18" xfId="58" applyFont="1" applyBorder="1" applyAlignment="1">
      <alignment horizontal="center" vertical="top"/>
    </xf>
    <xf numFmtId="187" fontId="8" fillId="0" borderId="22" xfId="28" applyNumberFormat="1" applyBorder="1"/>
    <xf numFmtId="0" fontId="7" fillId="27" borderId="18" xfId="58" applyFont="1" applyFill="1" applyBorder="1" applyAlignment="1">
      <alignment horizontal="center" vertical="top"/>
    </xf>
    <xf numFmtId="187" fontId="7" fillId="27" borderId="18" xfId="28" applyNumberFormat="1" applyFont="1" applyFill="1" applyBorder="1" applyAlignment="1">
      <alignment horizontal="right" vertical="center"/>
    </xf>
    <xf numFmtId="187" fontId="8" fillId="27" borderId="0" xfId="58" applyNumberFormat="1" applyFont="1" applyFill="1" applyAlignment="1">
      <alignment horizontal="right" vertical="center"/>
    </xf>
    <xf numFmtId="187" fontId="8" fillId="0" borderId="33" xfId="28" applyNumberFormat="1" applyBorder="1" applyAlignment="1">
      <alignment horizontal="right" vertical="center"/>
    </xf>
    <xf numFmtId="187" fontId="8" fillId="0" borderId="0" xfId="58" applyNumberFormat="1" applyFont="1" applyAlignment="1">
      <alignment horizontal="right" vertical="center"/>
    </xf>
    <xf numFmtId="0" fontId="7" fillId="0" borderId="33" xfId="58" applyFont="1" applyBorder="1" applyAlignment="1">
      <alignment horizontal="center" vertical="top"/>
    </xf>
    <xf numFmtId="187" fontId="7" fillId="0" borderId="33" xfId="28" applyNumberFormat="1" applyFont="1" applyBorder="1" applyAlignment="1">
      <alignment horizontal="right" vertical="center"/>
    </xf>
    <xf numFmtId="187" fontId="7" fillId="0" borderId="0" xfId="58" applyNumberFormat="1" applyFont="1" applyAlignment="1">
      <alignment horizontal="right" vertical="center"/>
    </xf>
    <xf numFmtId="0" fontId="8" fillId="0" borderId="33" xfId="58" applyFont="1" applyBorder="1" applyAlignment="1">
      <alignment horizontal="center" vertical="top"/>
    </xf>
    <xf numFmtId="0" fontId="8" fillId="0" borderId="33" xfId="58" applyFont="1" applyBorder="1" applyAlignment="1">
      <alignment horizontal="center" vertical="center"/>
    </xf>
    <xf numFmtId="0" fontId="8" fillId="0" borderId="18" xfId="58" applyFont="1" applyBorder="1" applyAlignment="1">
      <alignment horizontal="left" vertical="center"/>
    </xf>
    <xf numFmtId="0" fontId="8" fillId="0" borderId="18" xfId="58" applyFont="1" applyBorder="1" applyAlignment="1">
      <alignment horizontal="right" vertical="top"/>
    </xf>
    <xf numFmtId="0" fontId="8" fillId="0" borderId="24" xfId="58" applyFont="1" applyBorder="1" applyAlignment="1">
      <alignment vertical="center"/>
    </xf>
    <xf numFmtId="0" fontId="8" fillId="0" borderId="27" xfId="53" applyFont="1" applyBorder="1" applyAlignment="1">
      <alignment vertical="top"/>
    </xf>
    <xf numFmtId="0" fontId="15" fillId="27" borderId="33" xfId="59" applyFont="1" applyFill="1" applyBorder="1" applyAlignment="1">
      <alignment horizontal="center" vertical="center"/>
    </xf>
    <xf numFmtId="182" fontId="14" fillId="27" borderId="33" xfId="59" applyNumberFormat="1" applyFont="1" applyFill="1" applyBorder="1" applyAlignment="1">
      <alignment horizontal="center" vertical="center"/>
    </xf>
    <xf numFmtId="185" fontId="14" fillId="27" borderId="33" xfId="28" applyNumberFormat="1" applyFont="1" applyFill="1" applyBorder="1" applyAlignment="1">
      <alignment horizontal="right" vertical="center"/>
    </xf>
    <xf numFmtId="185" fontId="14" fillId="27" borderId="33" xfId="28" applyNumberFormat="1" applyFont="1" applyFill="1" applyBorder="1" applyAlignment="1">
      <alignment horizontal="center" vertical="center"/>
    </xf>
    <xf numFmtId="185" fontId="14" fillId="27" borderId="0" xfId="28" quotePrefix="1" applyNumberFormat="1" applyFont="1" applyFill="1" applyBorder="1" applyAlignment="1">
      <alignment horizontal="center" vertical="center"/>
    </xf>
    <xf numFmtId="185" fontId="14" fillId="27" borderId="33" xfId="28" quotePrefix="1" applyNumberFormat="1" applyFont="1" applyFill="1" applyBorder="1" applyAlignment="1">
      <alignment horizontal="center" vertical="center"/>
    </xf>
    <xf numFmtId="185" fontId="15" fillId="27" borderId="33" xfId="28" applyNumberFormat="1" applyFont="1" applyFill="1" applyBorder="1" applyAlignment="1">
      <alignment horizontal="right" vertical="center"/>
    </xf>
    <xf numFmtId="185" fontId="15" fillId="27" borderId="33" xfId="28" applyNumberFormat="1" applyFont="1" applyFill="1" applyBorder="1" applyAlignment="1">
      <alignment horizontal="center" vertical="center"/>
    </xf>
    <xf numFmtId="185" fontId="15" fillId="27" borderId="0" xfId="28" quotePrefix="1" applyNumberFormat="1" applyFont="1" applyFill="1" applyBorder="1" applyAlignment="1">
      <alignment horizontal="center" vertical="center"/>
    </xf>
    <xf numFmtId="185" fontId="15" fillId="27" borderId="33" xfId="28" quotePrefix="1" applyNumberFormat="1" applyFont="1" applyFill="1" applyBorder="1" applyAlignment="1">
      <alignment horizontal="center" vertical="center"/>
    </xf>
    <xf numFmtId="185" fontId="15" fillId="27" borderId="33" xfId="28" quotePrefix="1" applyNumberFormat="1" applyFont="1" applyFill="1" applyBorder="1" applyAlignment="1">
      <alignment horizontal="right" vertical="center"/>
    </xf>
    <xf numFmtId="0" fontId="15" fillId="27" borderId="18" xfId="59" applyFont="1" applyFill="1" applyBorder="1" applyAlignment="1">
      <alignment horizontal="center" vertical="center"/>
    </xf>
    <xf numFmtId="182" fontId="15" fillId="27" borderId="33" xfId="59" applyNumberFormat="1" applyFont="1" applyFill="1" applyBorder="1" applyAlignment="1">
      <alignment horizontal="center" vertical="center"/>
    </xf>
    <xf numFmtId="185" fontId="14" fillId="27" borderId="18" xfId="28" applyNumberFormat="1" applyFont="1" applyFill="1" applyBorder="1" applyAlignment="1">
      <alignment horizontal="right" vertical="center"/>
    </xf>
    <xf numFmtId="185" fontId="14" fillId="27" borderId="33" xfId="28" quotePrefix="1" applyNumberFormat="1" applyFont="1" applyFill="1" applyBorder="1" applyAlignment="1">
      <alignment horizontal="right" vertical="center"/>
    </xf>
    <xf numFmtId="185" fontId="15" fillId="27" borderId="18" xfId="28" applyNumberFormat="1" applyFont="1" applyFill="1" applyBorder="1" applyAlignment="1">
      <alignment horizontal="right" vertical="center"/>
    </xf>
    <xf numFmtId="0" fontId="15" fillId="0" borderId="18" xfId="59" applyFont="1" applyBorder="1" applyAlignment="1">
      <alignment horizontal="center" vertical="center"/>
    </xf>
    <xf numFmtId="182" fontId="15" fillId="0" borderId="33" xfId="59" applyNumberFormat="1" applyFont="1" applyBorder="1" applyAlignment="1">
      <alignment horizontal="center" vertical="center"/>
    </xf>
    <xf numFmtId="185" fontId="15" fillId="0" borderId="18" xfId="28" applyNumberFormat="1" applyFont="1" applyBorder="1" applyAlignment="1">
      <alignment horizontal="right" vertical="center"/>
    </xf>
    <xf numFmtId="185" fontId="15" fillId="0" borderId="33" xfId="28" quotePrefix="1" applyNumberFormat="1" applyFont="1" applyBorder="1" applyAlignment="1">
      <alignment horizontal="center" vertical="center"/>
    </xf>
    <xf numFmtId="185" fontId="15" fillId="0" borderId="33" xfId="28" applyNumberFormat="1" applyFont="1" applyBorder="1" applyAlignment="1">
      <alignment horizontal="right" vertical="center"/>
    </xf>
    <xf numFmtId="185" fontId="15" fillId="0" borderId="33" xfId="28" quotePrefix="1" applyNumberFormat="1" applyFont="1" applyBorder="1" applyAlignment="1">
      <alignment horizontal="right" vertical="center"/>
    </xf>
    <xf numFmtId="185" fontId="14" fillId="0" borderId="33" xfId="28" quotePrefix="1" applyNumberFormat="1" applyFont="1" applyBorder="1" applyAlignment="1">
      <alignment horizontal="center" vertical="center"/>
    </xf>
    <xf numFmtId="185" fontId="15" fillId="0" borderId="33" xfId="28" applyNumberFormat="1" applyFont="1" applyBorder="1" applyAlignment="1">
      <alignment horizontal="center" vertical="center"/>
    </xf>
    <xf numFmtId="182" fontId="14" fillId="0" borderId="33" xfId="59" applyNumberFormat="1" applyFont="1" applyBorder="1" applyAlignment="1">
      <alignment horizontal="center" vertical="center"/>
    </xf>
    <xf numFmtId="185" fontId="14" fillId="0" borderId="0" xfId="28" applyNumberFormat="1" applyFont="1" applyBorder="1" applyAlignment="1">
      <alignment horizontal="right" vertical="center"/>
    </xf>
    <xf numFmtId="185" fontId="14" fillId="0" borderId="33" xfId="28" applyNumberFormat="1" applyFont="1" applyBorder="1" applyAlignment="1">
      <alignment horizontal="right" vertical="center"/>
    </xf>
    <xf numFmtId="185" fontId="14" fillId="0" borderId="0" xfId="28" quotePrefix="1" applyNumberFormat="1" applyFont="1" applyBorder="1" applyAlignment="1">
      <alignment horizontal="right" vertical="center"/>
    </xf>
    <xf numFmtId="185" fontId="14" fillId="0" borderId="33" xfId="28" quotePrefix="1" applyNumberFormat="1" applyFont="1" applyBorder="1" applyAlignment="1">
      <alignment horizontal="right" vertical="center"/>
    </xf>
    <xf numFmtId="185" fontId="14" fillId="0" borderId="18" xfId="28" applyNumberFormat="1" applyFont="1" applyBorder="1" applyAlignment="1">
      <alignment horizontal="right" vertical="center"/>
    </xf>
    <xf numFmtId="185" fontId="14" fillId="0" borderId="33" xfId="28" applyNumberFormat="1" applyFont="1" applyBorder="1" applyAlignment="1">
      <alignment horizontal="center" vertical="center"/>
    </xf>
    <xf numFmtId="185" fontId="15" fillId="0" borderId="0" xfId="28" applyNumberFormat="1" applyFont="1" applyBorder="1" applyAlignment="1">
      <alignment horizontal="right" vertical="center"/>
    </xf>
    <xf numFmtId="0" fontId="15" fillId="0" borderId="33" xfId="59" applyFont="1" applyBorder="1" applyAlignment="1">
      <alignment horizontal="center" vertical="center"/>
    </xf>
    <xf numFmtId="185" fontId="14" fillId="0" borderId="33" xfId="28" applyNumberFormat="1" applyFont="1" applyFill="1" applyBorder="1" applyAlignment="1">
      <alignment horizontal="right" vertical="center"/>
    </xf>
    <xf numFmtId="0" fontId="8" fillId="0" borderId="18" xfId="59" applyFont="1" applyBorder="1" applyAlignment="1">
      <alignment horizontal="left" vertical="top"/>
    </xf>
    <xf numFmtId="0" fontId="8" fillId="0" borderId="18" xfId="59" applyFont="1" applyBorder="1" applyAlignment="1">
      <alignment horizontal="right" vertical="top"/>
    </xf>
    <xf numFmtId="0" fontId="8" fillId="0" borderId="24" xfId="59" applyFont="1" applyBorder="1"/>
    <xf numFmtId="0" fontId="8" fillId="0" borderId="27" xfId="59" applyFont="1" applyBorder="1" applyAlignment="1">
      <alignment vertical="center"/>
    </xf>
    <xf numFmtId="0" fontId="8" fillId="0" borderId="27" xfId="59" applyFont="1" applyBorder="1"/>
    <xf numFmtId="0" fontId="8" fillId="0" borderId="27" xfId="59" applyFont="1" applyBorder="1" applyAlignment="1">
      <alignment horizontal="centerContinuous"/>
    </xf>
    <xf numFmtId="188" fontId="14" fillId="27" borderId="33" xfId="60" applyNumberFormat="1" applyFont="1" applyFill="1" applyBorder="1" applyAlignment="1">
      <alignment horizontal="right" vertical="center"/>
    </xf>
    <xf numFmtId="188" fontId="14" fillId="27" borderId="33" xfId="28" applyNumberFormat="1" applyFont="1" applyFill="1" applyBorder="1" applyAlignment="1">
      <alignment horizontal="right" vertical="center"/>
    </xf>
    <xf numFmtId="0" fontId="14" fillId="27" borderId="33" xfId="60" quotePrefix="1" applyFont="1" applyFill="1" applyBorder="1" applyAlignment="1">
      <alignment horizontal="center" vertical="center"/>
    </xf>
    <xf numFmtId="0" fontId="14" fillId="27" borderId="33" xfId="45" applyFont="1" applyFill="1" applyBorder="1" applyAlignment="1">
      <alignment horizontal="center" vertical="center"/>
    </xf>
    <xf numFmtId="0" fontId="14" fillId="27" borderId="33" xfId="60" applyFont="1" applyFill="1" applyBorder="1" applyAlignment="1">
      <alignment horizontal="center" vertical="center"/>
    </xf>
    <xf numFmtId="0" fontId="14" fillId="27" borderId="22" xfId="60" applyFont="1" applyFill="1" applyBorder="1" applyAlignment="1">
      <alignment horizontal="center" vertical="center"/>
    </xf>
    <xf numFmtId="188" fontId="15" fillId="27" borderId="33" xfId="60" applyNumberFormat="1" applyFont="1" applyFill="1" applyBorder="1" applyAlignment="1">
      <alignment horizontal="right" vertical="center"/>
    </xf>
    <xf numFmtId="188" fontId="15" fillId="27" borderId="33" xfId="28" applyNumberFormat="1" applyFont="1" applyFill="1" applyBorder="1" applyAlignment="1">
      <alignment horizontal="right" vertical="center"/>
    </xf>
    <xf numFmtId="0" fontId="15" fillId="27" borderId="33" xfId="60" quotePrefix="1" applyFont="1" applyFill="1" applyBorder="1" applyAlignment="1">
      <alignment horizontal="center" vertical="center"/>
    </xf>
    <xf numFmtId="0" fontId="15" fillId="27" borderId="33" xfId="45" applyFont="1" applyFill="1" applyBorder="1" applyAlignment="1">
      <alignment horizontal="center" vertical="center"/>
    </xf>
    <xf numFmtId="0" fontId="15" fillId="27" borderId="33" xfId="60" applyFont="1" applyFill="1" applyBorder="1" applyAlignment="1">
      <alignment horizontal="center" vertical="center"/>
    </xf>
    <xf numFmtId="173" fontId="15" fillId="27" borderId="22" xfId="60" applyNumberFormat="1" applyFont="1" applyFill="1" applyBorder="1" applyAlignment="1">
      <alignment horizontal="center" vertical="center"/>
    </xf>
    <xf numFmtId="185" fontId="14" fillId="27" borderId="33" xfId="28" applyNumberFormat="1" applyFont="1" applyFill="1" applyBorder="1" applyAlignment="1">
      <alignment vertical="center"/>
    </xf>
    <xf numFmtId="185" fontId="15" fillId="27" borderId="33" xfId="28" applyNumberFormat="1" applyFont="1" applyFill="1" applyBorder="1" applyAlignment="1">
      <alignment vertical="center"/>
    </xf>
    <xf numFmtId="188" fontId="14" fillId="27" borderId="33" xfId="28" quotePrefix="1" applyNumberFormat="1" applyFont="1" applyFill="1" applyBorder="1" applyAlignment="1">
      <alignment horizontal="right" vertical="center"/>
    </xf>
    <xf numFmtId="188" fontId="14" fillId="27" borderId="18" xfId="28" applyNumberFormat="1" applyFont="1" applyFill="1" applyBorder="1" applyAlignment="1">
      <alignment horizontal="right" vertical="center"/>
    </xf>
    <xf numFmtId="188" fontId="15" fillId="27" borderId="18" xfId="28" applyNumberFormat="1" applyFont="1" applyFill="1" applyBorder="1" applyAlignment="1">
      <alignment horizontal="right" vertical="center"/>
    </xf>
    <xf numFmtId="185" fontId="15" fillId="27" borderId="18" xfId="28" applyNumberFormat="1" applyFont="1" applyFill="1" applyBorder="1" applyAlignment="1">
      <alignment vertical="center"/>
    </xf>
    <xf numFmtId="188" fontId="15" fillId="0" borderId="33" xfId="60" applyNumberFormat="1" applyFont="1" applyBorder="1" applyAlignment="1">
      <alignment horizontal="right" vertical="center"/>
    </xf>
    <xf numFmtId="0" fontId="15" fillId="0" borderId="33" xfId="60" quotePrefix="1" applyFont="1" applyBorder="1" applyAlignment="1">
      <alignment horizontal="center" vertical="center"/>
    </xf>
    <xf numFmtId="188" fontId="15" fillId="0" borderId="33" xfId="28" applyNumberFormat="1" applyFont="1" applyBorder="1" applyAlignment="1">
      <alignment horizontal="right" vertical="center"/>
    </xf>
    <xf numFmtId="188" fontId="15" fillId="0" borderId="18" xfId="28" applyNumberFormat="1" applyFont="1" applyBorder="1" applyAlignment="1">
      <alignment horizontal="right" vertical="center"/>
    </xf>
    <xf numFmtId="185" fontId="15" fillId="0" borderId="33" xfId="28" applyNumberFormat="1" applyFont="1" applyBorder="1" applyAlignment="1">
      <alignment vertical="center"/>
    </xf>
    <xf numFmtId="185" fontId="15" fillId="0" borderId="18" xfId="28" applyNumberFormat="1" applyFont="1" applyBorder="1" applyAlignment="1">
      <alignment vertical="center"/>
    </xf>
    <xf numFmtId="188" fontId="15" fillId="0" borderId="22" xfId="28" applyNumberFormat="1" applyFont="1" applyBorder="1" applyAlignment="1">
      <alignment horizontal="right" vertical="center"/>
    </xf>
    <xf numFmtId="188" fontId="14" fillId="0" borderId="33" xfId="60" applyNumberFormat="1" applyFont="1" applyBorder="1" applyAlignment="1">
      <alignment horizontal="right" vertical="center"/>
    </xf>
    <xf numFmtId="0" fontId="14" fillId="0" borderId="33" xfId="60" quotePrefix="1" applyFont="1" applyBorder="1" applyAlignment="1">
      <alignment horizontal="center" vertical="center"/>
    </xf>
    <xf numFmtId="188" fontId="14" fillId="0" borderId="33" xfId="28" applyNumberFormat="1" applyFont="1" applyBorder="1" applyAlignment="1">
      <alignment horizontal="right" vertical="center"/>
    </xf>
    <xf numFmtId="177" fontId="14" fillId="0" borderId="33" xfId="60" applyNumberFormat="1" applyFont="1" applyBorder="1" applyAlignment="1">
      <alignment horizontal="right" vertical="center"/>
    </xf>
    <xf numFmtId="188" fontId="14" fillId="0" borderId="18" xfId="28" applyNumberFormat="1" applyFont="1" applyBorder="1" applyAlignment="1">
      <alignment horizontal="right" vertical="center"/>
    </xf>
    <xf numFmtId="185" fontId="14" fillId="0" borderId="33" xfId="28" applyNumberFormat="1" applyFont="1" applyBorder="1" applyAlignment="1">
      <alignment vertical="center"/>
    </xf>
    <xf numFmtId="190" fontId="14" fillId="0" borderId="33" xfId="28" applyNumberFormat="1" applyFont="1" applyBorder="1" applyAlignment="1">
      <alignment horizontal="right" vertical="center"/>
    </xf>
    <xf numFmtId="188" fontId="14" fillId="0" borderId="22" xfId="28" applyNumberFormat="1" applyFont="1" applyBorder="1" applyAlignment="1">
      <alignment horizontal="right" vertical="center"/>
    </xf>
    <xf numFmtId="177" fontId="15" fillId="0" borderId="33" xfId="45" applyNumberFormat="1" applyFont="1" applyBorder="1" applyAlignment="1">
      <alignment horizontal="right" vertical="center"/>
    </xf>
    <xf numFmtId="190" fontId="15" fillId="0" borderId="33" xfId="28" applyNumberFormat="1" applyFont="1" applyBorder="1" applyAlignment="1">
      <alignment horizontal="right" vertical="center"/>
    </xf>
    <xf numFmtId="177" fontId="14" fillId="0" borderId="33" xfId="45" applyNumberFormat="1" applyFont="1" applyBorder="1" applyAlignment="1">
      <alignment horizontal="right" vertical="center"/>
    </xf>
    <xf numFmtId="188" fontId="14" fillId="0" borderId="33" xfId="45" applyNumberFormat="1" applyFont="1" applyBorder="1" applyAlignment="1">
      <alignment horizontal="right" vertical="center"/>
    </xf>
    <xf numFmtId="188" fontId="15" fillId="0" borderId="33" xfId="45" applyNumberFormat="1" applyFont="1" applyBorder="1" applyAlignment="1">
      <alignment horizontal="right" vertical="center"/>
    </xf>
    <xf numFmtId="190" fontId="15" fillId="0" borderId="18" xfId="28" applyNumberFormat="1" applyFont="1" applyBorder="1" applyAlignment="1">
      <alignment horizontal="right" vertical="center"/>
    </xf>
    <xf numFmtId="183" fontId="15" fillId="0" borderId="33" xfId="60" applyNumberFormat="1" applyFont="1" applyBorder="1" applyAlignment="1">
      <alignment horizontal="right" vertical="center"/>
    </xf>
    <xf numFmtId="176" fontId="15" fillId="0" borderId="33" xfId="60" applyNumberFormat="1" applyFont="1" applyBorder="1" applyAlignment="1">
      <alignment horizontal="right" vertical="center"/>
    </xf>
    <xf numFmtId="182" fontId="15" fillId="0" borderId="33" xfId="60" applyNumberFormat="1" applyFont="1" applyBorder="1" applyAlignment="1">
      <alignment horizontal="right" vertical="center"/>
    </xf>
    <xf numFmtId="183" fontId="15" fillId="0" borderId="33" xfId="59" applyNumberFormat="1" applyFont="1" applyBorder="1" applyAlignment="1">
      <alignment horizontal="right" vertical="center"/>
    </xf>
    <xf numFmtId="188" fontId="14" fillId="27" borderId="33" xfId="28" applyNumberFormat="1" applyFont="1" applyFill="1" applyBorder="1" applyAlignment="1">
      <alignment vertical="center"/>
    </xf>
    <xf numFmtId="188" fontId="14" fillId="27" borderId="33" xfId="61" applyNumberFormat="1" applyFont="1" applyFill="1" applyBorder="1" applyAlignment="1">
      <alignment horizontal="right" vertical="center"/>
    </xf>
    <xf numFmtId="188" fontId="14" fillId="27" borderId="33" xfId="61" applyNumberFormat="1" applyFont="1" applyFill="1" applyBorder="1" applyAlignment="1">
      <alignment horizontal="center" vertical="center"/>
    </xf>
    <xf numFmtId="188" fontId="14" fillId="27" borderId="33" xfId="61" quotePrefix="1" applyNumberFormat="1" applyFont="1" applyFill="1" applyBorder="1" applyAlignment="1">
      <alignment horizontal="center" vertical="center"/>
    </xf>
    <xf numFmtId="188" fontId="15" fillId="27" borderId="33" xfId="28" applyNumberFormat="1" applyFont="1" applyFill="1" applyBorder="1" applyAlignment="1">
      <alignment vertical="center"/>
    </xf>
    <xf numFmtId="188" fontId="15" fillId="27" borderId="33" xfId="61" applyNumberFormat="1" applyFont="1" applyFill="1" applyBorder="1" applyAlignment="1">
      <alignment horizontal="right" vertical="center"/>
    </xf>
    <xf numFmtId="188" fontId="15" fillId="27" borderId="33" xfId="61" applyNumberFormat="1" applyFont="1" applyFill="1" applyBorder="1" applyAlignment="1">
      <alignment horizontal="center" vertical="center"/>
    </xf>
    <xf numFmtId="188" fontId="15" fillId="27" borderId="33" xfId="28" quotePrefix="1" applyNumberFormat="1" applyFont="1" applyFill="1" applyBorder="1" applyAlignment="1">
      <alignment horizontal="right" vertical="center"/>
    </xf>
    <xf numFmtId="188" fontId="15" fillId="27" borderId="33" xfId="61" quotePrefix="1" applyNumberFormat="1" applyFont="1" applyFill="1" applyBorder="1" applyAlignment="1">
      <alignment horizontal="center" vertical="center"/>
    </xf>
    <xf numFmtId="188" fontId="14" fillId="27" borderId="33" xfId="60" applyNumberFormat="1" applyFont="1" applyFill="1" applyBorder="1" applyAlignment="1">
      <alignment horizontal="center" vertical="center"/>
    </xf>
    <xf numFmtId="188" fontId="14" fillId="27" borderId="33" xfId="28" quotePrefix="1" applyNumberFormat="1" applyFont="1" applyFill="1" applyBorder="1" applyAlignment="1">
      <alignment vertical="center"/>
    </xf>
    <xf numFmtId="188" fontId="15" fillId="0" borderId="33" xfId="28" applyNumberFormat="1" applyFont="1" applyBorder="1" applyAlignment="1">
      <alignment vertical="center"/>
    </xf>
    <xf numFmtId="188" fontId="14" fillId="0" borderId="33" xfId="61" applyNumberFormat="1" applyFont="1" applyBorder="1" applyAlignment="1">
      <alignment horizontal="center" vertical="center"/>
    </xf>
    <xf numFmtId="188" fontId="15" fillId="0" borderId="33" xfId="61" applyNumberFormat="1" applyFont="1" applyBorder="1" applyAlignment="1">
      <alignment horizontal="center" vertical="center"/>
    </xf>
    <xf numFmtId="188" fontId="15" fillId="0" borderId="33" xfId="61" applyNumberFormat="1" applyFont="1" applyBorder="1" applyAlignment="1">
      <alignment horizontal="right" vertical="center"/>
    </xf>
    <xf numFmtId="188" fontId="14" fillId="0" borderId="33" xfId="28" applyNumberFormat="1" applyFont="1" applyBorder="1" applyAlignment="1">
      <alignment vertical="center"/>
    </xf>
    <xf numFmtId="188" fontId="14" fillId="25" borderId="33" xfId="28" applyNumberFormat="1" applyFont="1" applyFill="1" applyBorder="1" applyAlignment="1">
      <alignment horizontal="right" vertical="center"/>
    </xf>
    <xf numFmtId="188" fontId="14" fillId="25" borderId="33" xfId="61" applyNumberFormat="1" applyFont="1" applyFill="1" applyBorder="1" applyAlignment="1">
      <alignment horizontal="center" vertical="center"/>
    </xf>
    <xf numFmtId="188" fontId="14" fillId="0" borderId="33" xfId="61" applyNumberFormat="1" applyFont="1" applyBorder="1" applyAlignment="1">
      <alignment horizontal="right" vertical="center"/>
    </xf>
    <xf numFmtId="188" fontId="15" fillId="0" borderId="33" xfId="28" quotePrefix="1" applyNumberFormat="1" applyFont="1" applyBorder="1" applyAlignment="1">
      <alignment horizontal="right" vertical="center"/>
    </xf>
    <xf numFmtId="188" fontId="15" fillId="25" borderId="33" xfId="28" applyNumberFormat="1" applyFont="1" applyFill="1" applyBorder="1" applyAlignment="1">
      <alignment horizontal="right" vertical="center"/>
    </xf>
    <xf numFmtId="188" fontId="15" fillId="25" borderId="33" xfId="61" applyNumberFormat="1" applyFont="1" applyFill="1" applyBorder="1" applyAlignment="1">
      <alignment horizontal="center" vertical="center"/>
    </xf>
    <xf numFmtId="188" fontId="15" fillId="0" borderId="33" xfId="28" quotePrefix="1" applyNumberFormat="1" applyFont="1" applyBorder="1" applyAlignment="1">
      <alignment vertical="center"/>
    </xf>
    <xf numFmtId="188" fontId="14" fillId="0" borderId="33" xfId="28" quotePrefix="1" applyNumberFormat="1" applyFont="1" applyBorder="1" applyAlignment="1">
      <alignment horizontal="right" vertical="center"/>
    </xf>
    <xf numFmtId="188" fontId="14" fillId="0" borderId="33" xfId="28" quotePrefix="1" applyNumberFormat="1" applyFont="1" applyBorder="1" applyAlignment="1">
      <alignment vertical="center"/>
    </xf>
    <xf numFmtId="188" fontId="14" fillId="0" borderId="0" xfId="61" applyNumberFormat="1" applyFont="1" applyAlignment="1">
      <alignment vertical="center"/>
    </xf>
    <xf numFmtId="188" fontId="15" fillId="0" borderId="0" xfId="61" applyNumberFormat="1" applyFont="1" applyAlignment="1">
      <alignment vertical="center"/>
    </xf>
    <xf numFmtId="188" fontId="14" fillId="25" borderId="33" xfId="61" applyNumberFormat="1" applyFont="1" applyFill="1" applyBorder="1" applyAlignment="1">
      <alignment horizontal="right" vertical="center"/>
    </xf>
    <xf numFmtId="188" fontId="15" fillId="25" borderId="33" xfId="61" applyNumberFormat="1" applyFont="1" applyFill="1" applyBorder="1" applyAlignment="1">
      <alignment horizontal="right" vertical="center"/>
    </xf>
    <xf numFmtId="188" fontId="14" fillId="0" borderId="33" xfId="61" quotePrefix="1" applyNumberFormat="1" applyFont="1" applyBorder="1" applyAlignment="1">
      <alignment horizontal="center" vertical="center"/>
    </xf>
    <xf numFmtId="188" fontId="15" fillId="0" borderId="33" xfId="61" quotePrefix="1" applyNumberFormat="1" applyFont="1" applyBorder="1" applyAlignment="1">
      <alignment horizontal="center" vertical="center"/>
    </xf>
    <xf numFmtId="188" fontId="14" fillId="0" borderId="33" xfId="61" applyNumberFormat="1" applyFont="1" applyBorder="1" applyAlignment="1">
      <alignment vertical="center"/>
    </xf>
    <xf numFmtId="188" fontId="15" fillId="0" borderId="33" xfId="61" applyNumberFormat="1" applyFont="1" applyBorder="1" applyAlignment="1">
      <alignment vertical="center"/>
    </xf>
    <xf numFmtId="188" fontId="14" fillId="25" borderId="18" xfId="61" applyNumberFormat="1" applyFont="1" applyFill="1" applyBorder="1" applyAlignment="1">
      <alignment horizontal="right" vertical="center"/>
    </xf>
    <xf numFmtId="188" fontId="14" fillId="0" borderId="33" xfId="28" applyNumberFormat="1" applyFont="1" applyFill="1" applyBorder="1" applyAlignment="1">
      <alignment horizontal="right" vertical="center"/>
    </xf>
    <xf numFmtId="183" fontId="7" fillId="0" borderId="11" xfId="62" applyNumberFormat="1" applyFont="1" applyBorder="1" applyAlignment="1">
      <alignment horizontal="center" vertical="center"/>
    </xf>
    <xf numFmtId="3" fontId="68" fillId="25" borderId="33" xfId="62" applyNumberFormat="1" applyFont="1" applyFill="1" applyBorder="1" applyAlignment="1">
      <alignment horizontal="right" vertical="center" indent="1"/>
    </xf>
    <xf numFmtId="185" fontId="68" fillId="25" borderId="33" xfId="28" applyNumberFormat="1" applyFont="1" applyFill="1" applyBorder="1" applyAlignment="1">
      <alignment horizontal="right" vertical="center" indent="1"/>
    </xf>
    <xf numFmtId="3" fontId="68" fillId="0" borderId="33" xfId="62" applyNumberFormat="1" applyFont="1" applyBorder="1" applyAlignment="1">
      <alignment horizontal="right" vertical="center" indent="1"/>
    </xf>
    <xf numFmtId="185" fontId="68" fillId="0" borderId="33" xfId="28" applyNumberFormat="1" applyFont="1" applyBorder="1" applyAlignment="1">
      <alignment horizontal="right" vertical="center" indent="1"/>
    </xf>
    <xf numFmtId="3" fontId="8" fillId="0" borderId="33" xfId="62" applyNumberFormat="1" applyFont="1" applyBorder="1" applyAlignment="1">
      <alignment horizontal="right" vertical="center" indent="1"/>
    </xf>
    <xf numFmtId="185" fontId="8" fillId="0" borderId="33" xfId="28" applyNumberFormat="1" applyBorder="1" applyAlignment="1">
      <alignment horizontal="right" vertical="center" indent="1"/>
    </xf>
    <xf numFmtId="3" fontId="8" fillId="0" borderId="18" xfId="62" applyNumberFormat="1" applyFont="1" applyBorder="1" applyAlignment="1">
      <alignment horizontal="right" vertical="center" indent="1"/>
    </xf>
    <xf numFmtId="0" fontId="8" fillId="0" borderId="18" xfId="62" applyFont="1" applyBorder="1" applyAlignment="1">
      <alignment horizontal="right" vertical="center"/>
    </xf>
    <xf numFmtId="0" fontId="8" fillId="0" borderId="18" xfId="62" applyFont="1" applyBorder="1" applyAlignment="1">
      <alignment horizontal="right" vertical="top"/>
    </xf>
    <xf numFmtId="0" fontId="8" fillId="0" borderId="24" xfId="62" applyFont="1" applyBorder="1" applyAlignment="1">
      <alignment horizontal="right" vertical="center"/>
    </xf>
    <xf numFmtId="0" fontId="8" fillId="0" borderId="27" xfId="62" applyFont="1" applyBorder="1" applyAlignment="1">
      <alignment horizontal="right" vertical="center"/>
    </xf>
    <xf numFmtId="0" fontId="8" fillId="0" borderId="27" xfId="73" applyFont="1" applyBorder="1" applyAlignment="1">
      <alignment vertical="center"/>
    </xf>
    <xf numFmtId="0" fontId="8" fillId="0" borderId="27" xfId="62" applyFont="1" applyBorder="1"/>
    <xf numFmtId="188" fontId="8" fillId="0" borderId="33" xfId="28" applyNumberFormat="1" applyBorder="1" applyAlignment="1">
      <alignment horizontal="right" vertical="center"/>
    </xf>
    <xf numFmtId="188" fontId="8" fillId="25" borderId="33" xfId="28" applyNumberFormat="1" applyFill="1" applyBorder="1" applyAlignment="1">
      <alignment horizontal="right" vertical="center"/>
    </xf>
    <xf numFmtId="0" fontId="8" fillId="0" borderId="18" xfId="63" applyFont="1" applyBorder="1" applyAlignment="1">
      <alignment horizontal="left" vertical="center"/>
    </xf>
    <xf numFmtId="0" fontId="8" fillId="0" borderId="18" xfId="63" applyFont="1" applyBorder="1" applyAlignment="1">
      <alignment horizontal="right" vertical="top"/>
    </xf>
    <xf numFmtId="0" fontId="68" fillId="0" borderId="18" xfId="63" applyFont="1" applyBorder="1" applyAlignment="1">
      <alignment horizontal="right" vertical="top" wrapText="1"/>
    </xf>
    <xf numFmtId="0" fontId="68" fillId="0" borderId="18" xfId="63" applyFont="1" applyBorder="1" applyAlignment="1">
      <alignment horizontal="right" vertical="top"/>
    </xf>
    <xf numFmtId="0" fontId="8" fillId="0" borderId="24" xfId="63" applyFont="1" applyBorder="1"/>
    <xf numFmtId="0" fontId="8" fillId="0" borderId="27" xfId="63" applyFont="1" applyBorder="1"/>
    <xf numFmtId="0" fontId="57" fillId="0" borderId="27" xfId="63" applyFont="1" applyBorder="1" applyAlignment="1">
      <alignment vertical="top" wrapText="1"/>
    </xf>
    <xf numFmtId="0" fontId="8" fillId="0" borderId="18" xfId="65" applyFont="1" applyBorder="1" applyAlignment="1">
      <alignment vertical="center"/>
    </xf>
    <xf numFmtId="0" fontId="8" fillId="0" borderId="0" xfId="65" applyFont="1" applyAlignment="1">
      <alignment horizontal="left" vertical="center"/>
    </xf>
    <xf numFmtId="166" fontId="8" fillId="0" borderId="0" xfId="65" applyNumberFormat="1" applyFont="1" applyAlignment="1">
      <alignment horizontal="center" vertical="center"/>
    </xf>
    <xf numFmtId="166" fontId="8" fillId="0" borderId="22" xfId="65" applyNumberFormat="1" applyFont="1" applyBorder="1" applyAlignment="1">
      <alignment horizontal="center" vertical="center"/>
    </xf>
    <xf numFmtId="0" fontId="8" fillId="0" borderId="18" xfId="65" applyFont="1" applyBorder="1" applyAlignment="1">
      <alignment horizontal="left" vertical="center"/>
    </xf>
    <xf numFmtId="0" fontId="8" fillId="0" borderId="18" xfId="65" applyFont="1" applyBorder="1" applyAlignment="1">
      <alignment horizontal="right" vertical="top"/>
    </xf>
    <xf numFmtId="0" fontId="8" fillId="0" borderId="24" xfId="65" applyFont="1" applyBorder="1" applyAlignment="1">
      <alignment wrapText="1"/>
    </xf>
    <xf numFmtId="0" fontId="84" fillId="0" borderId="27" xfId="0" applyFont="1" applyBorder="1" applyAlignment="1">
      <alignment vertical="center"/>
    </xf>
    <xf numFmtId="0" fontId="12" fillId="0" borderId="27" xfId="65" applyBorder="1"/>
    <xf numFmtId="0" fontId="8" fillId="0" borderId="18" xfId="64" applyFont="1" applyBorder="1" applyAlignment="1">
      <alignment vertical="center"/>
    </xf>
    <xf numFmtId="166" fontId="8" fillId="0" borderId="0" xfId="64" applyNumberFormat="1" applyFont="1" applyAlignment="1">
      <alignment horizontal="center" vertical="center"/>
    </xf>
    <xf numFmtId="0" fontId="8" fillId="0" borderId="0" xfId="64" applyFont="1" applyAlignment="1">
      <alignment horizontal="left" vertical="center"/>
    </xf>
    <xf numFmtId="0" fontId="8" fillId="0" borderId="0" xfId="64" applyFont="1" applyAlignment="1">
      <alignment horizontal="center" vertical="center"/>
    </xf>
    <xf numFmtId="0" fontId="8" fillId="0" borderId="22" xfId="64" applyFont="1" applyBorder="1" applyAlignment="1">
      <alignment horizontal="center" vertical="center"/>
    </xf>
    <xf numFmtId="0" fontId="8" fillId="0" borderId="18" xfId="64" applyFont="1" applyBorder="1" applyAlignment="1">
      <alignment horizontal="left" vertical="top"/>
    </xf>
    <xf numFmtId="0" fontId="8" fillId="0" borderId="24" xfId="64" applyFont="1" applyBorder="1" applyAlignment="1">
      <alignment horizontal="left" vertical="top"/>
    </xf>
    <xf numFmtId="0" fontId="8" fillId="0" borderId="27" xfId="64" applyFont="1" applyBorder="1" applyAlignment="1">
      <alignment horizontal="left" vertical="top" wrapText="1"/>
    </xf>
    <xf numFmtId="166" fontId="8" fillId="0" borderId="0" xfId="64" applyNumberFormat="1" applyFont="1" applyAlignment="1">
      <alignment horizontal="left" vertical="center"/>
    </xf>
    <xf numFmtId="0" fontId="8" fillId="0" borderId="18" xfId="65" applyFont="1" applyBorder="1" applyAlignment="1">
      <alignment horizontal="left" vertical="top"/>
    </xf>
    <xf numFmtId="0" fontId="8" fillId="0" borderId="27" xfId="45" applyBorder="1" applyAlignment="1">
      <alignment vertical="center"/>
    </xf>
    <xf numFmtId="0" fontId="8" fillId="0" borderId="27" xfId="65" applyFont="1" applyBorder="1"/>
    <xf numFmtId="0" fontId="84" fillId="0" borderId="27" xfId="45" applyFont="1" applyBorder="1" applyAlignment="1">
      <alignment vertical="center"/>
    </xf>
    <xf numFmtId="0" fontId="8" fillId="0" borderId="24" xfId="65" applyFont="1" applyBorder="1"/>
    <xf numFmtId="0" fontId="8" fillId="0" borderId="27" xfId="65" applyFont="1" applyBorder="1" applyAlignment="1">
      <alignment horizontal="right"/>
    </xf>
    <xf numFmtId="0" fontId="60" fillId="0" borderId="27" xfId="65" applyFont="1" applyBorder="1" applyAlignment="1">
      <alignment horizontal="right"/>
    </xf>
    <xf numFmtId="0" fontId="7" fillId="0" borderId="0" xfId="0" applyFont="1" applyAlignment="1">
      <alignment horizontal="left" vertical="center"/>
    </xf>
    <xf numFmtId="0" fontId="8" fillId="0" borderId="27" xfId="65" applyFont="1" applyBorder="1" applyAlignment="1">
      <alignment wrapText="1"/>
    </xf>
    <xf numFmtId="0" fontId="8" fillId="0" borderId="24" xfId="0" applyFont="1" applyBorder="1"/>
    <xf numFmtId="0" fontId="7" fillId="31" borderId="39" xfId="65" applyFont="1" applyFill="1" applyBorder="1" applyAlignment="1">
      <alignment horizontal="center" vertical="center"/>
    </xf>
    <xf numFmtId="166" fontId="8" fillId="0" borderId="40" xfId="65" applyNumberFormat="1" applyFont="1" applyBorder="1" applyAlignment="1">
      <alignment horizontal="center" vertical="center"/>
    </xf>
    <xf numFmtId="166" fontId="8" fillId="0" borderId="35" xfId="65" applyNumberFormat="1" applyFont="1" applyBorder="1" applyAlignment="1">
      <alignment horizontal="center" vertical="center"/>
    </xf>
    <xf numFmtId="166" fontId="8" fillId="0" borderId="36" xfId="65" applyNumberFormat="1" applyFont="1" applyBorder="1" applyAlignment="1">
      <alignment horizontal="center" vertical="center"/>
    </xf>
    <xf numFmtId="166" fontId="8" fillId="0" borderId="27" xfId="65" applyNumberFormat="1" applyFont="1" applyBorder="1" applyAlignment="1">
      <alignment horizontal="center" vertical="center"/>
    </xf>
    <xf numFmtId="166" fontId="8" fillId="0" borderId="37" xfId="65" applyNumberFormat="1" applyFont="1" applyBorder="1" applyAlignment="1">
      <alignment horizontal="center" vertical="center"/>
    </xf>
    <xf numFmtId="166" fontId="8" fillId="0" borderId="26" xfId="65" applyNumberFormat="1" applyFont="1" applyBorder="1" applyAlignment="1">
      <alignment horizontal="center" vertical="center"/>
    </xf>
    <xf numFmtId="0" fontId="32" fillId="0" borderId="35" xfId="0" applyFont="1" applyBorder="1" applyAlignment="1">
      <alignment horizontal="center" vertical="center" wrapText="1"/>
    </xf>
    <xf numFmtId="3" fontId="7" fillId="27" borderId="0" xfId="28" applyNumberFormat="1" applyFont="1" applyFill="1" applyBorder="1" applyAlignment="1">
      <alignment horizontal="right" vertical="center" wrapText="1"/>
    </xf>
    <xf numFmtId="3" fontId="7" fillId="27" borderId="22" xfId="28" applyNumberFormat="1" applyFont="1" applyFill="1" applyBorder="1" applyAlignment="1">
      <alignment horizontal="right" vertical="center" wrapText="1"/>
    </xf>
    <xf numFmtId="0" fontId="7" fillId="0" borderId="0" xfId="0" applyFont="1" applyAlignment="1">
      <alignment horizontal="left" vertical="center"/>
    </xf>
    <xf numFmtId="0" fontId="92" fillId="0" borderId="0" xfId="81" applyBorder="1" applyAlignment="1">
      <alignment horizontal="left" vertical="center" indent="1"/>
    </xf>
    <xf numFmtId="0" fontId="93" fillId="0" borderId="0" xfId="0" applyFont="1" applyAlignment="1">
      <alignment horizontal="left" vertical="center"/>
    </xf>
    <xf numFmtId="0" fontId="56" fillId="28" borderId="38" xfId="58" applyFont="1" applyFill="1" applyBorder="1" applyAlignment="1">
      <alignment horizontal="center" vertical="center" wrapText="1"/>
    </xf>
    <xf numFmtId="0" fontId="56" fillId="28" borderId="36" xfId="58" applyFont="1" applyFill="1" applyBorder="1" applyAlignment="1">
      <alignment horizontal="center" vertical="center" wrapText="1"/>
    </xf>
    <xf numFmtId="0" fontId="56" fillId="28" borderId="37" xfId="58" applyFont="1" applyFill="1" applyBorder="1" applyAlignment="1">
      <alignment horizontal="center" vertical="center" wrapText="1"/>
    </xf>
    <xf numFmtId="0" fontId="8" fillId="0" borderId="0" xfId="65" applyFont="1" applyAlignment="1">
      <alignment horizontal="left" vertical="top" wrapText="1"/>
    </xf>
    <xf numFmtId="0" fontId="8" fillId="0" borderId="22" xfId="65" applyFont="1" applyBorder="1" applyAlignment="1">
      <alignment horizontal="left" vertical="top" wrapText="1"/>
    </xf>
    <xf numFmtId="0" fontId="92" fillId="0" borderId="27" xfId="81" applyBorder="1" applyAlignment="1">
      <alignment horizontal="right"/>
    </xf>
    <xf numFmtId="0" fontId="92" fillId="0" borderId="26" xfId="81" applyBorder="1" applyAlignment="1">
      <alignment horizontal="right"/>
    </xf>
    <xf numFmtId="0" fontId="8" fillId="0" borderId="18" xfId="65" applyFont="1" applyBorder="1" applyAlignment="1">
      <alignment horizontal="left" vertical="center" indent="1"/>
    </xf>
    <xf numFmtId="0" fontId="8" fillId="0" borderId="0" xfId="65" applyFont="1" applyAlignment="1">
      <alignment horizontal="left" vertical="center" indent="1"/>
    </xf>
    <xf numFmtId="0" fontId="7" fillId="31" borderId="38" xfId="65" applyFont="1" applyFill="1" applyBorder="1" applyAlignment="1">
      <alignment horizontal="center" vertical="center" wrapText="1"/>
    </xf>
    <xf numFmtId="0" fontId="7" fillId="31" borderId="37" xfId="65" applyFont="1" applyFill="1" applyBorder="1" applyAlignment="1">
      <alignment horizontal="center" vertical="center" wrapText="1"/>
    </xf>
    <xf numFmtId="0" fontId="8" fillId="0" borderId="24" xfId="65" applyFont="1" applyBorder="1" applyAlignment="1">
      <alignment horizontal="left" vertical="center" indent="1"/>
    </xf>
    <xf numFmtId="0" fontId="8" fillId="0" borderId="27" xfId="65" applyFont="1" applyBorder="1" applyAlignment="1">
      <alignment horizontal="left" vertical="center" indent="1"/>
    </xf>
    <xf numFmtId="0" fontId="8" fillId="0" borderId="38" xfId="65" applyFont="1" applyBorder="1" applyAlignment="1">
      <alignment horizontal="left" vertical="center" indent="1"/>
    </xf>
    <xf numFmtId="0" fontId="8" fillId="0" borderId="36" xfId="65" applyFont="1" applyBorder="1" applyAlignment="1">
      <alignment horizontal="left" vertical="center" indent="1"/>
    </xf>
    <xf numFmtId="0" fontId="8" fillId="0" borderId="18" xfId="65" applyFont="1" applyBorder="1" applyAlignment="1">
      <alignment vertical="center"/>
    </xf>
    <xf numFmtId="0" fontId="8" fillId="0" borderId="0" xfId="65" applyFont="1" applyAlignment="1">
      <alignment vertical="center"/>
    </xf>
    <xf numFmtId="0" fontId="8" fillId="0" borderId="34" xfId="65" applyFont="1" applyBorder="1" applyAlignment="1">
      <alignment vertical="center"/>
    </xf>
    <xf numFmtId="0" fontId="8" fillId="0" borderId="40" xfId="65" applyFont="1" applyBorder="1" applyAlignment="1">
      <alignment vertical="center"/>
    </xf>
    <xf numFmtId="0" fontId="8" fillId="0" borderId="38" xfId="65" applyFont="1" applyBorder="1" applyAlignment="1">
      <alignment horizontal="left" vertical="center"/>
    </xf>
    <xf numFmtId="0" fontId="8" fillId="0" borderId="36" xfId="65" applyFont="1" applyBorder="1" applyAlignment="1">
      <alignment horizontal="left" vertical="center"/>
    </xf>
    <xf numFmtId="0" fontId="8" fillId="0" borderId="24" xfId="65" applyFont="1" applyBorder="1" applyAlignment="1">
      <alignment horizontal="left" vertical="center"/>
    </xf>
    <xf numFmtId="0" fontId="8" fillId="0" borderId="27" xfId="65" applyFont="1" applyBorder="1" applyAlignment="1">
      <alignment horizontal="left" vertical="center"/>
    </xf>
    <xf numFmtId="188" fontId="8" fillId="0" borderId="0" xfId="0" applyNumberFormat="1" applyFont="1" applyAlignment="1">
      <alignment horizontal="center" vertical="center"/>
    </xf>
    <xf numFmtId="0" fontId="32" fillId="0" borderId="34" xfId="0" applyFont="1" applyBorder="1" applyAlignment="1">
      <alignment horizontal="center" vertical="center" wrapText="1"/>
    </xf>
    <xf numFmtId="0" fontId="32" fillId="0" borderId="35" xfId="0" applyFont="1" applyBorder="1" applyAlignment="1">
      <alignment horizontal="center" vertical="center" wrapText="1"/>
    </xf>
    <xf numFmtId="0" fontId="32" fillId="0" borderId="11" xfId="0" applyFont="1" applyBorder="1" applyAlignment="1">
      <alignment horizontal="center" vertical="center" wrapText="1"/>
    </xf>
    <xf numFmtId="188" fontId="66" fillId="27" borderId="0" xfId="0" applyNumberFormat="1" applyFont="1" applyFill="1" applyAlignment="1">
      <alignment horizontal="center" vertical="center"/>
    </xf>
    <xf numFmtId="188" fontId="66" fillId="27" borderId="22" xfId="0" applyNumberFormat="1" applyFont="1" applyFill="1" applyBorder="1" applyAlignment="1">
      <alignment horizontal="center" vertical="center"/>
    </xf>
    <xf numFmtId="0" fontId="31" fillId="0" borderId="38" xfId="0" applyFont="1" applyBorder="1" applyAlignment="1">
      <alignment horizontal="left" vertical="center"/>
    </xf>
    <xf numFmtId="0" fontId="31" fillId="0" borderId="36" xfId="0" applyFont="1" applyBorder="1" applyAlignment="1">
      <alignment horizontal="left" vertical="center"/>
    </xf>
    <xf numFmtId="188" fontId="8" fillId="0" borderId="36" xfId="0" applyNumberFormat="1" applyFont="1" applyBorder="1" applyAlignment="1">
      <alignment horizontal="center" vertical="center"/>
    </xf>
    <xf numFmtId="188" fontId="8" fillId="0" borderId="37" xfId="0" applyNumberFormat="1" applyFont="1" applyBorder="1" applyAlignment="1">
      <alignment horizontal="center" vertical="center"/>
    </xf>
    <xf numFmtId="0" fontId="66" fillId="27" borderId="18" xfId="0" applyFont="1" applyFill="1" applyBorder="1" applyAlignment="1">
      <alignment horizontal="left" vertical="center"/>
    </xf>
    <xf numFmtId="0" fontId="66" fillId="27" borderId="0" xfId="0" applyFont="1" applyFill="1" applyAlignment="1">
      <alignment horizontal="left" vertical="center"/>
    </xf>
    <xf numFmtId="188" fontId="8" fillId="0" borderId="22" xfId="0" applyNumberFormat="1" applyFont="1" applyBorder="1" applyAlignment="1">
      <alignment horizontal="center" vertical="center"/>
    </xf>
    <xf numFmtId="0" fontId="31" fillId="0" borderId="18" xfId="0" applyFont="1" applyBorder="1" applyAlignment="1">
      <alignment horizontal="left" vertical="center"/>
    </xf>
    <xf numFmtId="0" fontId="31" fillId="0" borderId="0" xfId="0" applyFont="1" applyAlignment="1">
      <alignment horizontal="left" vertical="center"/>
    </xf>
    <xf numFmtId="0" fontId="31" fillId="0" borderId="18" xfId="0" applyFont="1" applyBorder="1" applyAlignment="1">
      <alignment vertical="center" wrapText="1"/>
    </xf>
    <xf numFmtId="0" fontId="31" fillId="0" borderId="0" xfId="0" applyFont="1" applyAlignment="1">
      <alignment vertical="center" wrapText="1"/>
    </xf>
    <xf numFmtId="0" fontId="8" fillId="0" borderId="0" xfId="0" applyFont="1" applyAlignment="1">
      <alignment horizontal="left" vertical="top" wrapText="1"/>
    </xf>
    <xf numFmtId="0" fontId="8" fillId="0" borderId="22" xfId="0" applyFont="1" applyBorder="1" applyAlignment="1">
      <alignment horizontal="left" vertical="top" wrapText="1"/>
    </xf>
    <xf numFmtId="0" fontId="31" fillId="0" borderId="24" xfId="0" applyFont="1" applyBorder="1" applyAlignment="1">
      <alignment vertical="center"/>
    </xf>
    <xf numFmtId="0" fontId="31" fillId="0" borderId="27" xfId="0" applyFont="1" applyBorder="1" applyAlignment="1">
      <alignment vertical="center"/>
    </xf>
    <xf numFmtId="188" fontId="8" fillId="0" borderId="27" xfId="0" applyNumberFormat="1" applyFont="1" applyBorder="1" applyAlignment="1">
      <alignment horizontal="center" vertical="center"/>
    </xf>
    <xf numFmtId="188" fontId="8" fillId="0" borderId="26" xfId="0" applyNumberFormat="1"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2" fillId="0" borderId="24" xfId="0" applyFont="1" applyBorder="1" applyAlignment="1">
      <alignment horizontal="center" vertical="center" wrapText="1"/>
    </xf>
    <xf numFmtId="0" fontId="32" fillId="0" borderId="26" xfId="0" applyFont="1" applyBorder="1" applyAlignment="1">
      <alignment horizontal="center" vertical="center" wrapText="1"/>
    </xf>
    <xf numFmtId="0" fontId="8" fillId="0" borderId="0" xfId="0" applyFont="1" applyAlignment="1">
      <alignment vertical="top" wrapText="1"/>
    </xf>
    <xf numFmtId="0" fontId="8" fillId="0" borderId="22" xfId="0" applyFont="1" applyBorder="1" applyAlignment="1">
      <alignment vertical="top" wrapText="1"/>
    </xf>
    <xf numFmtId="0" fontId="31" fillId="0" borderId="24" xfId="0" applyFont="1" applyBorder="1" applyAlignment="1">
      <alignment vertical="center" wrapText="1"/>
    </xf>
    <xf numFmtId="0" fontId="31" fillId="0" borderId="27" xfId="0" applyFont="1" applyBorder="1" applyAlignment="1">
      <alignment vertical="center" wrapText="1"/>
    </xf>
    <xf numFmtId="0" fontId="32" fillId="0" borderId="24" xfId="45" applyFont="1" applyBorder="1" applyAlignment="1">
      <alignment horizontal="center" vertical="center" wrapText="1"/>
    </xf>
    <xf numFmtId="0" fontId="32" fillId="0" borderId="27" xfId="45" applyFont="1" applyBorder="1" applyAlignment="1">
      <alignment horizontal="center" vertical="center" wrapText="1"/>
    </xf>
    <xf numFmtId="0" fontId="32" fillId="0" borderId="18" xfId="45" applyFont="1" applyBorder="1" applyAlignment="1">
      <alignment horizontal="left" vertical="center"/>
    </xf>
    <xf numFmtId="0" fontId="32" fillId="0" borderId="0" xfId="45" applyFont="1" applyAlignment="1">
      <alignment horizontal="left" vertical="center"/>
    </xf>
    <xf numFmtId="0" fontId="31" fillId="0" borderId="18" xfId="45" applyFont="1" applyBorder="1" applyAlignment="1">
      <alignment horizontal="left" vertical="center"/>
    </xf>
    <xf numFmtId="0" fontId="31" fillId="0" borderId="0" xfId="45" applyFont="1" applyAlignment="1">
      <alignment horizontal="left" vertical="center"/>
    </xf>
    <xf numFmtId="0" fontId="8" fillId="0" borderId="0" xfId="74" applyFont="1" applyAlignment="1">
      <alignment horizontal="left" vertical="top" wrapText="1"/>
    </xf>
    <xf numFmtId="0" fontId="8" fillId="0" borderId="22" xfId="74" applyFont="1" applyBorder="1" applyAlignment="1">
      <alignment horizontal="left" vertical="top" wrapText="1"/>
    </xf>
    <xf numFmtId="0" fontId="31" fillId="0" borderId="0" xfId="74" applyFont="1" applyAlignment="1">
      <alignment horizontal="left" vertical="top" wrapText="1"/>
    </xf>
    <xf numFmtId="0" fontId="31" fillId="0" borderId="22" xfId="74" applyFont="1" applyBorder="1" applyAlignment="1">
      <alignment horizontal="left" vertical="top" wrapText="1"/>
    </xf>
    <xf numFmtId="0" fontId="76" fillId="0" borderId="0" xfId="45" applyFont="1" applyAlignment="1">
      <alignment horizontal="center" vertical="center"/>
    </xf>
    <xf numFmtId="0" fontId="31" fillId="0" borderId="24" xfId="45" applyFont="1" applyBorder="1" applyAlignment="1">
      <alignment horizontal="left" vertical="center"/>
    </xf>
    <xf numFmtId="0" fontId="31" fillId="0" borderId="27" xfId="45" applyFont="1" applyBorder="1" applyAlignment="1">
      <alignment horizontal="left" vertical="center"/>
    </xf>
    <xf numFmtId="2" fontId="31" fillId="0" borderId="18" xfId="45" applyNumberFormat="1" applyFont="1" applyBorder="1" applyAlignment="1">
      <alignment horizontal="left" vertical="center" wrapText="1"/>
    </xf>
    <xf numFmtId="2" fontId="31" fillId="0" borderId="0" xfId="45" applyNumberFormat="1" applyFont="1" applyAlignment="1">
      <alignment horizontal="left" vertical="center" wrapText="1"/>
    </xf>
    <xf numFmtId="0" fontId="31" fillId="0" borderId="18" xfId="0" applyFont="1" applyBorder="1" applyAlignment="1">
      <alignment horizontal="left" vertical="center" indent="1"/>
    </xf>
    <xf numFmtId="0" fontId="31" fillId="0" borderId="0" xfId="0" applyFont="1" applyAlignment="1">
      <alignment horizontal="left" vertical="center" indent="1"/>
    </xf>
    <xf numFmtId="0" fontId="31" fillId="0" borderId="0" xfId="0" applyFont="1" applyAlignment="1">
      <alignment horizontal="left" vertical="top" wrapText="1"/>
    </xf>
    <xf numFmtId="0" fontId="31" fillId="0" borderId="22" xfId="0" applyFont="1" applyBorder="1" applyAlignment="1">
      <alignment horizontal="left" vertical="top" wrapText="1"/>
    </xf>
    <xf numFmtId="0" fontId="31" fillId="0" borderId="24" xfId="0" applyFont="1" applyBorder="1" applyAlignment="1">
      <alignment horizontal="left" vertical="center" indent="1"/>
    </xf>
    <xf numFmtId="0" fontId="31" fillId="0" borderId="27" xfId="0" applyFont="1" applyBorder="1" applyAlignment="1">
      <alignment horizontal="left" vertical="center" indent="1"/>
    </xf>
    <xf numFmtId="0" fontId="7" fillId="27" borderId="18" xfId="0" applyFont="1" applyFill="1" applyBorder="1" applyAlignment="1">
      <alignment horizontal="center" vertical="center"/>
    </xf>
    <xf numFmtId="0" fontId="31" fillId="0" borderId="24" xfId="0" applyFont="1" applyBorder="1" applyAlignment="1">
      <alignment horizontal="center" vertical="center"/>
    </xf>
    <xf numFmtId="0" fontId="31" fillId="0" borderId="27" xfId="0" applyFont="1" applyBorder="1" applyAlignment="1">
      <alignment horizontal="center" vertical="center"/>
    </xf>
    <xf numFmtId="0" fontId="32" fillId="0" borderId="24" xfId="0" applyFont="1" applyBorder="1" applyAlignment="1">
      <alignment horizontal="center" vertical="center"/>
    </xf>
    <xf numFmtId="0" fontId="32" fillId="0" borderId="26" xfId="0" applyFont="1" applyBorder="1" applyAlignment="1">
      <alignment horizontal="center" vertical="center"/>
    </xf>
    <xf numFmtId="0" fontId="32" fillId="0" borderId="18" xfId="0" applyFont="1" applyBorder="1" applyAlignment="1">
      <alignment horizontal="left" vertical="center"/>
    </xf>
    <xf numFmtId="0" fontId="32" fillId="0" borderId="0" xfId="0" applyFont="1" applyAlignment="1">
      <alignment horizontal="left" vertical="center"/>
    </xf>
    <xf numFmtId="0" fontId="7" fillId="27" borderId="0" xfId="0" applyFont="1" applyFill="1" applyAlignment="1">
      <alignment horizontal="center" vertical="center"/>
    </xf>
    <xf numFmtId="0" fontId="31" fillId="0" borderId="24" xfId="0" applyFont="1" applyBorder="1" applyAlignment="1">
      <alignment horizontal="left" vertical="center"/>
    </xf>
    <xf numFmtId="0" fontId="31" fillId="0" borderId="27" xfId="0" applyFont="1" applyBorder="1" applyAlignment="1">
      <alignment horizontal="left" vertical="center"/>
    </xf>
    <xf numFmtId="0" fontId="82" fillId="0" borderId="0" xfId="0" applyFont="1" applyAlignment="1">
      <alignment horizontal="left" vertical="top" wrapText="1"/>
    </xf>
    <xf numFmtId="0" fontId="82" fillId="0" borderId="22" xfId="0" applyFont="1" applyBorder="1" applyAlignment="1">
      <alignment horizontal="left" vertical="top" wrapText="1"/>
    </xf>
    <xf numFmtId="0" fontId="32" fillId="0" borderId="24" xfId="0" applyFont="1" applyBorder="1" applyAlignment="1">
      <alignment horizontal="left" vertical="center"/>
    </xf>
    <xf numFmtId="0" fontId="32" fillId="0" borderId="27" xfId="0" applyFont="1" applyBorder="1" applyAlignment="1">
      <alignment horizontal="left" vertical="center"/>
    </xf>
    <xf numFmtId="0" fontId="31" fillId="0" borderId="0" xfId="45" applyFont="1" applyAlignment="1">
      <alignment horizontal="left" vertical="top" wrapText="1"/>
    </xf>
    <xf numFmtId="0" fontId="31" fillId="0" borderId="22" xfId="45" applyFont="1" applyBorder="1" applyAlignment="1">
      <alignment horizontal="left" vertical="top" wrapText="1"/>
    </xf>
    <xf numFmtId="0" fontId="32" fillId="0" borderId="24" xfId="45" applyFont="1" applyBorder="1" applyAlignment="1">
      <alignment horizontal="center" vertical="center"/>
    </xf>
    <xf numFmtId="0" fontId="32" fillId="0" borderId="26" xfId="45" applyFont="1" applyBorder="1" applyAlignment="1">
      <alignment horizontal="center" vertical="center"/>
    </xf>
    <xf numFmtId="0" fontId="7" fillId="27" borderId="18" xfId="45" applyFont="1" applyFill="1" applyBorder="1" applyAlignment="1">
      <alignment horizontal="center" vertical="center"/>
    </xf>
    <xf numFmtId="0" fontId="7" fillId="27" borderId="0" xfId="45" applyFont="1" applyFill="1" applyAlignment="1">
      <alignment horizontal="center" vertical="center"/>
    </xf>
    <xf numFmtId="0" fontId="7" fillId="27" borderId="18" xfId="45" applyFont="1" applyFill="1" applyBorder="1" applyAlignment="1">
      <alignment horizontal="left" vertical="center" wrapText="1"/>
    </xf>
    <xf numFmtId="0" fontId="7" fillId="27" borderId="0" xfId="45" applyFont="1" applyFill="1" applyAlignment="1">
      <alignment horizontal="left" vertical="center" wrapText="1"/>
    </xf>
    <xf numFmtId="16" fontId="31" fillId="0" borderId="18" xfId="0" quotePrefix="1" applyNumberFormat="1" applyFont="1" applyBorder="1" applyAlignment="1">
      <alignment horizontal="left" vertical="center" wrapText="1"/>
    </xf>
    <xf numFmtId="16" fontId="31" fillId="0" borderId="0" xfId="0" quotePrefix="1" applyNumberFormat="1" applyFont="1" applyAlignment="1">
      <alignment horizontal="left" vertical="center" wrapText="1"/>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2" xfId="0" applyFont="1" applyBorder="1" applyAlignment="1">
      <alignment horizontal="left" vertical="center" wrapText="1"/>
    </xf>
    <xf numFmtId="0" fontId="31" fillId="0" borderId="24" xfId="0" applyFont="1" applyBorder="1" applyAlignment="1">
      <alignment horizontal="left" vertical="center" wrapText="1"/>
    </xf>
    <xf numFmtId="0" fontId="31" fillId="0" borderId="27" xfId="0" applyFont="1" applyBorder="1" applyAlignment="1">
      <alignment horizontal="left" vertical="center" wrapText="1"/>
    </xf>
    <xf numFmtId="0" fontId="32" fillId="0" borderId="24" xfId="0" applyFont="1" applyBorder="1" applyAlignment="1">
      <alignment horizontal="left" vertical="center" wrapText="1"/>
    </xf>
    <xf numFmtId="0" fontId="32" fillId="0" borderId="26" xfId="0" applyFont="1" applyBorder="1" applyAlignment="1">
      <alignment horizontal="left" vertical="center" wrapText="1"/>
    </xf>
    <xf numFmtId="17" fontId="31" fillId="0" borderId="18" xfId="0" quotePrefix="1" applyNumberFormat="1" applyFont="1" applyBorder="1" applyAlignment="1">
      <alignment horizontal="left" vertical="center" wrapText="1"/>
    </xf>
    <xf numFmtId="17" fontId="31" fillId="0" borderId="0" xfId="0" quotePrefix="1" applyNumberFormat="1" applyFont="1" applyAlignment="1">
      <alignment horizontal="left" vertical="center" wrapText="1"/>
    </xf>
    <xf numFmtId="0" fontId="7" fillId="0" borderId="19" xfId="49" applyFont="1" applyBorder="1" applyAlignment="1">
      <alignment horizontal="center" vertical="center" wrapText="1"/>
    </xf>
    <xf numFmtId="0" fontId="12" fillId="0" borderId="0" xfId="49" applyAlignment="1">
      <alignment horizontal="center"/>
    </xf>
    <xf numFmtId="0" fontId="7" fillId="27" borderId="18" xfId="49" applyFont="1" applyFill="1" applyBorder="1" applyAlignment="1">
      <alignment vertical="center"/>
    </xf>
    <xf numFmtId="0" fontId="7" fillId="27" borderId="0" xfId="49" applyFont="1" applyFill="1" applyAlignment="1">
      <alignment vertical="center"/>
    </xf>
    <xf numFmtId="0" fontId="8" fillId="0" borderId="18" xfId="49" applyFont="1" applyBorder="1" applyAlignment="1">
      <alignment vertical="center"/>
    </xf>
    <xf numFmtId="0" fontId="8" fillId="0" borderId="0" xfId="49" applyFont="1" applyAlignment="1">
      <alignment vertical="center"/>
    </xf>
    <xf numFmtId="0" fontId="8" fillId="0" borderId="24" xfId="49" applyFont="1" applyBorder="1" applyAlignment="1">
      <alignment vertical="center"/>
    </xf>
    <xf numFmtId="0" fontId="8" fillId="0" borderId="27" xfId="49" applyFont="1" applyBorder="1" applyAlignment="1">
      <alignment vertical="center"/>
    </xf>
    <xf numFmtId="0" fontId="7" fillId="0" borderId="29" xfId="49" applyFont="1" applyBorder="1" applyAlignment="1">
      <alignment horizontal="center" vertical="center"/>
    </xf>
    <xf numFmtId="0" fontId="7" fillId="0" borderId="17" xfId="49" applyFont="1" applyBorder="1" applyAlignment="1">
      <alignment horizontal="center" vertical="center"/>
    </xf>
    <xf numFmtId="0" fontId="8" fillId="0" borderId="0" xfId="49" applyFont="1" applyAlignment="1">
      <alignment horizontal="left" vertical="top" wrapText="1"/>
    </xf>
    <xf numFmtId="0" fontId="8" fillId="0" borderId="22" xfId="49" applyFont="1" applyBorder="1" applyAlignment="1">
      <alignment horizontal="left" vertical="top" wrapText="1"/>
    </xf>
    <xf numFmtId="0" fontId="8" fillId="0" borderId="18" xfId="50" applyFont="1" applyBorder="1" applyAlignment="1">
      <alignment vertical="center"/>
    </xf>
    <xf numFmtId="0" fontId="8" fillId="0" borderId="0" xfId="50" applyFont="1" applyAlignment="1">
      <alignment vertical="center"/>
    </xf>
    <xf numFmtId="0" fontId="8" fillId="0" borderId="24" xfId="50" applyFont="1" applyBorder="1" applyAlignment="1">
      <alignment vertical="center"/>
    </xf>
    <xf numFmtId="0" fontId="8" fillId="0" borderId="27" xfId="50" applyFont="1" applyBorder="1" applyAlignment="1">
      <alignment vertical="center"/>
    </xf>
    <xf numFmtId="0" fontId="7" fillId="0" borderId="29" xfId="50" applyFont="1" applyBorder="1" applyAlignment="1">
      <alignment horizontal="center" vertical="center"/>
    </xf>
    <xf numFmtId="0" fontId="7" fillId="0" borderId="13" xfId="50" applyFont="1" applyBorder="1" applyAlignment="1">
      <alignment horizontal="center" vertical="center"/>
    </xf>
    <xf numFmtId="0" fontId="7" fillId="27" borderId="18" xfId="50" applyFont="1" applyFill="1" applyBorder="1" applyAlignment="1">
      <alignment vertical="center"/>
    </xf>
    <xf numFmtId="0" fontId="7" fillId="27" borderId="0" xfId="50" applyFont="1" applyFill="1" applyAlignment="1">
      <alignment vertical="center"/>
    </xf>
    <xf numFmtId="0" fontId="8" fillId="0" borderId="0" xfId="50" applyFont="1" applyAlignment="1">
      <alignment horizontal="left" vertical="top" wrapText="1"/>
    </xf>
    <xf numFmtId="0" fontId="8" fillId="0" borderId="22" xfId="50" applyFont="1" applyBorder="1" applyAlignment="1">
      <alignment horizontal="left" vertical="top" wrapText="1"/>
    </xf>
    <xf numFmtId="0" fontId="8" fillId="0" borderId="18" xfId="48" applyBorder="1" applyAlignment="1">
      <alignment vertical="center"/>
    </xf>
    <xf numFmtId="0" fontId="8" fillId="0" borderId="0" xfId="48" applyAlignment="1">
      <alignment vertical="center"/>
    </xf>
    <xf numFmtId="0" fontId="8" fillId="0" borderId="24" xfId="48" applyBorder="1" applyAlignment="1">
      <alignment vertical="center"/>
    </xf>
    <xf numFmtId="0" fontId="8" fillId="0" borderId="27" xfId="48" applyBorder="1" applyAlignment="1">
      <alignment vertical="center"/>
    </xf>
    <xf numFmtId="0" fontId="8" fillId="0" borderId="0" xfId="48" applyAlignment="1">
      <alignment horizontal="left" vertical="top" wrapText="1"/>
    </xf>
    <xf numFmtId="0" fontId="8" fillId="0" borderId="22" xfId="48" applyBorder="1" applyAlignment="1">
      <alignment horizontal="left" vertical="top" wrapText="1"/>
    </xf>
    <xf numFmtId="0" fontId="8" fillId="0" borderId="18" xfId="48" applyBorder="1" applyAlignment="1">
      <alignment vertical="center" wrapText="1"/>
    </xf>
    <xf numFmtId="0" fontId="8" fillId="0" borderId="0" xfId="48" applyAlignment="1">
      <alignment vertical="center" wrapText="1"/>
    </xf>
    <xf numFmtId="0" fontId="68" fillId="0" borderId="0" xfId="48" applyFont="1" applyAlignment="1">
      <alignment horizontal="left" vertical="top" wrapText="1"/>
    </xf>
    <xf numFmtId="0" fontId="68" fillId="0" borderId="22" xfId="48" applyFont="1" applyBorder="1" applyAlignment="1">
      <alignment horizontal="left" vertical="top" wrapText="1"/>
    </xf>
    <xf numFmtId="0" fontId="32" fillId="24" borderId="29" xfId="48" applyFont="1" applyFill="1" applyBorder="1" applyAlignment="1">
      <alignment horizontal="center" vertical="center"/>
    </xf>
    <xf numFmtId="0" fontId="32" fillId="24" borderId="13" xfId="48" applyFont="1" applyFill="1" applyBorder="1" applyAlignment="1">
      <alignment horizontal="center" vertical="center"/>
    </xf>
    <xf numFmtId="0" fontId="8" fillId="0" borderId="0" xfId="47" applyAlignment="1">
      <alignment horizontal="left" vertical="top" wrapText="1"/>
    </xf>
    <xf numFmtId="0" fontId="8" fillId="0" borderId="22" xfId="47" applyBorder="1" applyAlignment="1">
      <alignment horizontal="left" vertical="top" wrapText="1"/>
    </xf>
    <xf numFmtId="0" fontId="7" fillId="0" borderId="29" xfId="47" applyFont="1" applyBorder="1" applyAlignment="1">
      <alignment horizontal="center" vertical="center"/>
    </xf>
    <xf numFmtId="0" fontId="7" fillId="0" borderId="13" xfId="47" applyFont="1" applyBorder="1" applyAlignment="1">
      <alignment horizontal="center" vertical="center"/>
    </xf>
    <xf numFmtId="0" fontId="13" fillId="0" borderId="18" xfId="79" applyFont="1" applyBorder="1" applyAlignment="1">
      <alignment vertical="top" wrapText="1"/>
    </xf>
    <xf numFmtId="0" fontId="13" fillId="0" borderId="0" xfId="79" applyFont="1" applyAlignment="1">
      <alignment vertical="top" wrapText="1"/>
    </xf>
    <xf numFmtId="0" fontId="13" fillId="0" borderId="22" xfId="79" applyFont="1" applyBorder="1" applyAlignment="1">
      <alignment vertical="top" wrapText="1"/>
    </xf>
    <xf numFmtId="0" fontId="90" fillId="0" borderId="0" xfId="47" applyFont="1" applyAlignment="1">
      <alignment horizontal="left" vertical="top" wrapText="1"/>
    </xf>
    <xf numFmtId="0" fontId="90" fillId="0" borderId="22" xfId="47" applyFont="1" applyBorder="1" applyAlignment="1">
      <alignment horizontal="left" vertical="top" wrapText="1"/>
    </xf>
    <xf numFmtId="0" fontId="88" fillId="27" borderId="18" xfId="79" applyFont="1" applyFill="1" applyBorder="1" applyAlignment="1">
      <alignment vertical="center" wrapText="1"/>
    </xf>
    <xf numFmtId="0" fontId="88" fillId="27" borderId="0" xfId="79" applyFont="1" applyFill="1" applyAlignment="1">
      <alignment vertical="center" wrapText="1"/>
    </xf>
    <xf numFmtId="0" fontId="57" fillId="0" borderId="18" xfId="79" applyFont="1" applyBorder="1" applyAlignment="1">
      <alignment horizontal="left" vertical="center" wrapText="1" indent="1"/>
    </xf>
    <xf numFmtId="0" fontId="57" fillId="0" borderId="0" xfId="79" applyFont="1" applyAlignment="1">
      <alignment horizontal="left" vertical="center" wrapText="1" indent="1"/>
    </xf>
    <xf numFmtId="0" fontId="90" fillId="0" borderId="0" xfId="47" applyFont="1" applyAlignment="1">
      <alignment vertical="top" wrapText="1"/>
    </xf>
    <xf numFmtId="0" fontId="90" fillId="0" borderId="22" xfId="47" applyFont="1" applyBorder="1" applyAlignment="1">
      <alignment vertical="top" wrapText="1"/>
    </xf>
    <xf numFmtId="0" fontId="8" fillId="0" borderId="0" xfId="52" applyFont="1" applyAlignment="1">
      <alignment horizontal="left" vertical="center" wrapText="1"/>
    </xf>
    <xf numFmtId="0" fontId="8" fillId="0" borderId="22" xfId="52" applyFont="1" applyBorder="1" applyAlignment="1">
      <alignment horizontal="left" vertical="center" wrapText="1"/>
    </xf>
    <xf numFmtId="0" fontId="8" fillId="0" borderId="0" xfId="52" applyFont="1" applyAlignment="1">
      <alignment horizontal="left" vertical="center"/>
    </xf>
    <xf numFmtId="0" fontId="8" fillId="0" borderId="22" xfId="52" applyFont="1" applyBorder="1" applyAlignment="1">
      <alignment horizontal="left" vertical="center"/>
    </xf>
    <xf numFmtId="0" fontId="8" fillId="0" borderId="0" xfId="52" applyFont="1" applyAlignment="1">
      <alignment horizontal="left" vertical="top" wrapText="1"/>
    </xf>
    <xf numFmtId="0" fontId="8" fillId="0" borderId="22" xfId="52" applyFont="1" applyBorder="1" applyAlignment="1">
      <alignment horizontal="left" vertical="top" wrapText="1"/>
    </xf>
    <xf numFmtId="0" fontId="7" fillId="0" borderId="31" xfId="52" applyFont="1" applyBorder="1" applyAlignment="1">
      <alignment horizontal="center" vertical="center"/>
    </xf>
    <xf numFmtId="0" fontId="7" fillId="0" borderId="16" xfId="52" applyFont="1" applyBorder="1" applyAlignment="1">
      <alignment horizontal="center" vertical="center"/>
    </xf>
    <xf numFmtId="0" fontId="7" fillId="0" borderId="13" xfId="52" applyFont="1" applyBorder="1" applyAlignment="1">
      <alignment horizontal="center" vertical="center"/>
    </xf>
    <xf numFmtId="0" fontId="7" fillId="0" borderId="15" xfId="52" applyFont="1" applyBorder="1" applyAlignment="1">
      <alignment horizontal="center" vertical="center"/>
    </xf>
    <xf numFmtId="0" fontId="7" fillId="0" borderId="15" xfId="52" applyFont="1" applyBorder="1" applyAlignment="1">
      <alignment horizontal="center" vertical="center" wrapText="1"/>
    </xf>
    <xf numFmtId="0" fontId="7" fillId="0" borderId="17" xfId="52" applyFont="1" applyBorder="1" applyAlignment="1">
      <alignment horizontal="center" vertical="center" wrapText="1"/>
    </xf>
    <xf numFmtId="0" fontId="7" fillId="0" borderId="14" xfId="52" applyFont="1" applyBorder="1" applyAlignment="1">
      <alignment horizontal="center" vertical="center"/>
    </xf>
    <xf numFmtId="0" fontId="7" fillId="0" borderId="26" xfId="52" applyFont="1" applyBorder="1" applyAlignment="1">
      <alignment horizontal="center" vertical="center"/>
    </xf>
    <xf numFmtId="0" fontId="7" fillId="0" borderId="10" xfId="52" applyFont="1" applyBorder="1" applyAlignment="1">
      <alignment horizontal="center" vertical="center"/>
    </xf>
    <xf numFmtId="0" fontId="7" fillId="0" borderId="14" xfId="52" applyFont="1" applyBorder="1" applyAlignment="1">
      <alignment horizontal="center" vertical="center" wrapText="1"/>
    </xf>
    <xf numFmtId="0" fontId="7" fillId="0" borderId="10" xfId="52" applyFont="1" applyBorder="1" applyAlignment="1">
      <alignment horizontal="center" vertical="center" wrapText="1"/>
    </xf>
    <xf numFmtId="0" fontId="8" fillId="0" borderId="24" xfId="0" applyFont="1" applyBorder="1" applyAlignment="1">
      <alignment horizontal="center" vertical="center" wrapText="1"/>
    </xf>
    <xf numFmtId="0" fontId="58" fillId="26" borderId="0" xfId="58" applyFont="1" applyFill="1" applyAlignment="1">
      <alignment horizontal="center" vertical="center"/>
    </xf>
    <xf numFmtId="0" fontId="77" fillId="29" borderId="0" xfId="58" applyFont="1" applyFill="1" applyAlignment="1">
      <alignment horizontal="center" vertical="center"/>
    </xf>
    <xf numFmtId="0" fontId="14" fillId="0" borderId="26" xfId="53" applyFont="1" applyBorder="1" applyAlignment="1">
      <alignment horizontal="center" vertical="center"/>
    </xf>
    <xf numFmtId="0" fontId="15" fillId="0" borderId="0" xfId="52" applyFont="1" applyAlignment="1">
      <alignment horizontal="left" vertical="top" wrapText="1"/>
    </xf>
    <xf numFmtId="0" fontId="8" fillId="0" borderId="0" xfId="53" applyFont="1" applyAlignment="1">
      <alignment horizontal="left" vertical="top" wrapText="1"/>
    </xf>
    <xf numFmtId="0" fontId="8" fillId="0" borderId="22" xfId="53" applyFont="1" applyBorder="1" applyAlignment="1">
      <alignment horizontal="left" vertical="top" wrapText="1"/>
    </xf>
    <xf numFmtId="0" fontId="8" fillId="0" borderId="0" xfId="53" applyFont="1" applyAlignment="1">
      <alignment horizontal="left" vertical="top"/>
    </xf>
    <xf numFmtId="0" fontId="8" fillId="0" borderId="22" xfId="53" applyFont="1" applyBorder="1" applyAlignment="1">
      <alignment horizontal="left" vertical="top"/>
    </xf>
    <xf numFmtId="0" fontId="8" fillId="0" borderId="0" xfId="52" applyFont="1" applyAlignment="1">
      <alignment vertical="top" wrapText="1"/>
    </xf>
    <xf numFmtId="0" fontId="8" fillId="0" borderId="0" xfId="54" applyFont="1" applyAlignment="1">
      <alignment vertical="top" wrapText="1"/>
    </xf>
    <xf numFmtId="0" fontId="8" fillId="0" borderId="22" xfId="54" applyFont="1" applyBorder="1" applyAlignment="1">
      <alignment vertical="top" wrapText="1"/>
    </xf>
    <xf numFmtId="3" fontId="8" fillId="0" borderId="0" xfId="28" applyNumberFormat="1" applyBorder="1" applyAlignment="1">
      <alignment horizontal="center" vertical="top"/>
    </xf>
    <xf numFmtId="3" fontId="8" fillId="0" borderId="22" xfId="28" applyNumberFormat="1" applyBorder="1" applyAlignment="1">
      <alignment horizontal="center" vertical="top"/>
    </xf>
    <xf numFmtId="3" fontId="7" fillId="0" borderId="0" xfId="28" applyNumberFormat="1" applyFont="1" applyBorder="1" applyAlignment="1">
      <alignment horizontal="center" vertical="top"/>
    </xf>
    <xf numFmtId="3" fontId="7" fillId="0" borderId="22" xfId="28" applyNumberFormat="1" applyFont="1" applyBorder="1" applyAlignment="1">
      <alignment horizontal="center" vertical="top"/>
    </xf>
    <xf numFmtId="3" fontId="8" fillId="0" borderId="24" xfId="28" applyNumberFormat="1" applyBorder="1" applyAlignment="1">
      <alignment horizontal="center" vertical="top"/>
    </xf>
    <xf numFmtId="3" fontId="8" fillId="0" borderId="27" xfId="28" applyNumberFormat="1" applyBorder="1" applyAlignment="1">
      <alignment horizontal="center" vertical="top"/>
    </xf>
    <xf numFmtId="3" fontId="8" fillId="0" borderId="26" xfId="28" applyNumberFormat="1" applyBorder="1" applyAlignment="1">
      <alignment horizontal="center" vertical="top"/>
    </xf>
    <xf numFmtId="3" fontId="8" fillId="0" borderId="0" xfId="28" applyNumberFormat="1" applyBorder="1" applyAlignment="1">
      <alignment horizontal="center" vertical="center"/>
    </xf>
    <xf numFmtId="3" fontId="8" fillId="0" borderId="22" xfId="28" applyNumberFormat="1" applyBorder="1" applyAlignment="1">
      <alignment horizontal="center" vertical="center"/>
    </xf>
    <xf numFmtId="3" fontId="7" fillId="0" borderId="0" xfId="28" applyNumberFormat="1" applyFont="1" applyBorder="1" applyAlignment="1">
      <alignment horizontal="center" vertical="center"/>
    </xf>
    <xf numFmtId="3" fontId="7" fillId="0" borderId="22" xfId="28" applyNumberFormat="1" applyFont="1" applyBorder="1" applyAlignment="1">
      <alignment horizontal="center" vertical="center"/>
    </xf>
    <xf numFmtId="3" fontId="8" fillId="0" borderId="24" xfId="28" applyNumberFormat="1" applyBorder="1" applyAlignment="1">
      <alignment horizontal="center" vertical="center"/>
    </xf>
    <xf numFmtId="3" fontId="8" fillId="0" borderId="27" xfId="28" applyNumberFormat="1" applyBorder="1" applyAlignment="1">
      <alignment horizontal="center" vertical="center"/>
    </xf>
    <xf numFmtId="3" fontId="8" fillId="0" borderId="26" xfId="28" applyNumberFormat="1" applyBorder="1" applyAlignment="1">
      <alignment horizontal="center" vertical="center"/>
    </xf>
    <xf numFmtId="3" fontId="8" fillId="27" borderId="0" xfId="28" applyNumberFormat="1" applyFill="1" applyBorder="1" applyAlignment="1">
      <alignment horizontal="center" vertical="top"/>
    </xf>
    <xf numFmtId="3" fontId="8" fillId="27" borderId="22" xfId="28" applyNumberFormat="1" applyFill="1" applyBorder="1" applyAlignment="1">
      <alignment horizontal="center" vertical="top"/>
    </xf>
    <xf numFmtId="0" fontId="8" fillId="0" borderId="24" xfId="0" applyFont="1" applyBorder="1" applyAlignment="1">
      <alignment horizontal="center" vertical="center"/>
    </xf>
    <xf numFmtId="0" fontId="7" fillId="0" borderId="27" xfId="54" applyFont="1" applyBorder="1" applyAlignment="1">
      <alignment horizontal="center" vertical="center"/>
    </xf>
    <xf numFmtId="0" fontId="7" fillId="0" borderId="26" xfId="54" applyFont="1" applyBorder="1" applyAlignment="1">
      <alignment horizontal="center" vertical="center"/>
    </xf>
    <xf numFmtId="0" fontId="7" fillId="0" borderId="32" xfId="54" applyFont="1" applyBorder="1" applyAlignment="1">
      <alignment horizontal="center" vertical="center"/>
    </xf>
    <xf numFmtId="0" fontId="8" fillId="0" borderId="0" xfId="55" applyFont="1" applyAlignment="1">
      <alignment horizontal="left" vertical="top" wrapText="1"/>
    </xf>
    <xf numFmtId="0" fontId="8" fillId="0" borderId="27" xfId="55" applyFont="1" applyBorder="1" applyAlignment="1">
      <alignment horizontal="left" vertical="top" wrapText="1"/>
    </xf>
    <xf numFmtId="0" fontId="8" fillId="0" borderId="0" xfId="57" applyFont="1" applyAlignment="1">
      <alignment horizontal="left" wrapText="1"/>
    </xf>
    <xf numFmtId="0" fontId="8" fillId="0" borderId="22" xfId="57" applyFont="1" applyBorder="1" applyAlignment="1">
      <alignment horizontal="left" wrapText="1"/>
    </xf>
    <xf numFmtId="0" fontId="8" fillId="0" borderId="0" xfId="57" applyFont="1" applyAlignment="1">
      <alignment horizontal="left" vertical="top" wrapText="1"/>
    </xf>
    <xf numFmtId="0" fontId="8" fillId="0" borderId="22" xfId="57" applyFont="1" applyBorder="1" applyAlignment="1">
      <alignment horizontal="left" vertical="top" wrapText="1"/>
    </xf>
    <xf numFmtId="0" fontId="8" fillId="0" borderId="0" xfId="58" applyFont="1" applyAlignment="1">
      <alignment horizontal="left" vertical="top" wrapText="1"/>
    </xf>
    <xf numFmtId="0" fontId="8" fillId="0" borderId="22" xfId="58" applyFont="1" applyBorder="1" applyAlignment="1">
      <alignment horizontal="left" vertical="top" wrapText="1"/>
    </xf>
    <xf numFmtId="0" fontId="15" fillId="0" borderId="27" xfId="45" applyFont="1" applyBorder="1" applyAlignment="1">
      <alignment horizontal="center" vertical="center" wrapText="1"/>
    </xf>
    <xf numFmtId="0" fontId="58" fillId="26" borderId="0" xfId="59" applyFont="1" applyFill="1" applyAlignment="1">
      <alignment horizontal="center" vertical="center"/>
    </xf>
    <xf numFmtId="0" fontId="56" fillId="28" borderId="0" xfId="59" applyFont="1" applyFill="1" applyAlignment="1">
      <alignment horizontal="center" vertical="center"/>
    </xf>
    <xf numFmtId="0" fontId="15" fillId="0" borderId="26" xfId="59" applyFont="1" applyBorder="1" applyAlignment="1">
      <alignment vertical="center"/>
    </xf>
    <xf numFmtId="0" fontId="8" fillId="0" borderId="0" xfId="59" applyFont="1" applyAlignment="1">
      <alignment horizontal="left" vertical="top" wrapText="1"/>
    </xf>
    <xf numFmtId="0" fontId="8" fillId="0" borderId="22" xfId="59" applyFont="1" applyBorder="1" applyAlignment="1">
      <alignment horizontal="left" vertical="top" wrapText="1"/>
    </xf>
    <xf numFmtId="0" fontId="15" fillId="0" borderId="26" xfId="45" applyFont="1" applyBorder="1" applyAlignment="1">
      <alignment horizontal="center" vertical="center" wrapText="1"/>
    </xf>
    <xf numFmtId="0" fontId="68" fillId="0" borderId="0" xfId="59" applyFont="1" applyAlignment="1">
      <alignment horizontal="left" vertical="top" wrapText="1"/>
    </xf>
    <xf numFmtId="0" fontId="68" fillId="0" borderId="22" xfId="59" applyFont="1" applyBorder="1" applyAlignment="1">
      <alignment horizontal="left" vertical="top" wrapText="1"/>
    </xf>
    <xf numFmtId="0" fontId="8" fillId="0" borderId="0" xfId="60" applyFont="1" applyAlignment="1">
      <alignment horizontal="left" vertical="top" wrapText="1"/>
    </xf>
    <xf numFmtId="0" fontId="8" fillId="0" borderId="22" xfId="60" applyFont="1" applyBorder="1" applyAlignment="1">
      <alignment horizontal="left" vertical="top" wrapText="1"/>
    </xf>
    <xf numFmtId="0" fontId="8" fillId="0" borderId="18" xfId="62" applyFont="1" applyBorder="1" applyAlignment="1">
      <alignment horizontal="center" vertical="center"/>
    </xf>
    <xf numFmtId="0" fontId="8" fillId="0" borderId="22" xfId="62" applyFont="1" applyBorder="1" applyAlignment="1">
      <alignment horizontal="center" vertical="center"/>
    </xf>
    <xf numFmtId="0" fontId="8" fillId="0" borderId="24" xfId="62" applyFont="1" applyBorder="1" applyAlignment="1">
      <alignment horizontal="center" vertical="center"/>
    </xf>
    <xf numFmtId="0" fontId="8" fillId="0" borderId="26" xfId="62" applyFont="1" applyBorder="1" applyAlignment="1">
      <alignment horizontal="center" vertical="center"/>
    </xf>
    <xf numFmtId="0" fontId="8" fillId="0" borderId="0" xfId="62" applyFont="1" applyAlignment="1">
      <alignment horizontal="left" vertical="top"/>
    </xf>
    <xf numFmtId="0" fontId="8" fillId="0" borderId="22" xfId="62" applyFont="1" applyBorder="1" applyAlignment="1">
      <alignment horizontal="left" vertical="top"/>
    </xf>
    <xf numFmtId="0" fontId="8" fillId="0" borderId="0" xfId="62" applyFont="1" applyAlignment="1">
      <alignment horizontal="left" vertical="top" wrapText="1"/>
    </xf>
    <xf numFmtId="0" fontId="8" fillId="0" borderId="22" xfId="62" applyFont="1" applyBorder="1" applyAlignment="1">
      <alignment horizontal="left" vertical="top" wrapText="1"/>
    </xf>
    <xf numFmtId="0" fontId="8" fillId="0" borderId="18" xfId="63" applyFont="1" applyBorder="1" applyAlignment="1">
      <alignment horizontal="center" vertical="center"/>
    </xf>
    <xf numFmtId="0" fontId="8" fillId="0" borderId="22" xfId="63" applyFont="1" applyBorder="1" applyAlignment="1">
      <alignment horizontal="center" vertical="center"/>
    </xf>
    <xf numFmtId="0" fontId="8" fillId="0" borderId="0" xfId="63" applyFont="1" applyAlignment="1">
      <alignment vertical="top" wrapText="1"/>
    </xf>
    <xf numFmtId="0" fontId="8" fillId="0" borderId="22" xfId="63" applyFont="1" applyBorder="1" applyAlignment="1">
      <alignment vertical="top" wrapText="1"/>
    </xf>
    <xf numFmtId="0" fontId="68" fillId="0" borderId="0" xfId="63" applyFont="1" applyAlignment="1">
      <alignment vertical="top" wrapText="1"/>
    </xf>
    <xf numFmtId="0" fontId="68" fillId="0" borderId="22" xfId="63" applyFont="1" applyBorder="1" applyAlignment="1">
      <alignment vertical="top" wrapText="1"/>
    </xf>
    <xf numFmtId="0" fontId="8" fillId="0" borderId="24" xfId="63" applyFont="1" applyBorder="1" applyAlignment="1">
      <alignment horizontal="center" vertical="center"/>
    </xf>
    <xf numFmtId="0" fontId="8" fillId="0" borderId="26" xfId="63" applyFont="1" applyBorder="1" applyAlignment="1">
      <alignment horizontal="center" vertical="center"/>
    </xf>
    <xf numFmtId="0" fontId="8" fillId="0" borderId="0" xfId="64" applyFont="1" applyAlignment="1">
      <alignment horizontal="left" vertical="top" wrapText="1"/>
    </xf>
    <xf numFmtId="0" fontId="8" fillId="0" borderId="22" xfId="64" applyFont="1" applyBorder="1" applyAlignment="1">
      <alignment horizontal="left" vertical="top" wrapText="1"/>
    </xf>
    <xf numFmtId="166" fontId="8" fillId="0" borderId="0" xfId="64" applyNumberFormat="1" applyFont="1" applyAlignment="1">
      <alignment horizontal="center" vertical="center"/>
    </xf>
    <xf numFmtId="166" fontId="8" fillId="0" borderId="27" xfId="64" applyNumberFormat="1" applyFont="1" applyBorder="1" applyAlignment="1">
      <alignment horizontal="center" vertical="center"/>
    </xf>
    <xf numFmtId="0" fontId="8" fillId="0" borderId="0" xfId="64" applyFont="1" applyAlignment="1">
      <alignment horizontal="center" vertical="center"/>
    </xf>
    <xf numFmtId="0" fontId="8" fillId="0" borderId="27" xfId="64" applyFont="1" applyBorder="1" applyAlignment="1">
      <alignment horizontal="center" vertical="center"/>
    </xf>
    <xf numFmtId="0" fontId="32" fillId="0" borderId="38" xfId="0" applyFont="1" applyBorder="1" applyAlignment="1">
      <alignment horizontal="center" vertical="center" wrapText="1"/>
    </xf>
    <xf numFmtId="0" fontId="32" fillId="0" borderId="37" xfId="0" applyFont="1" applyBorder="1" applyAlignment="1">
      <alignment horizontal="center" vertical="center" wrapText="1"/>
    </xf>
    <xf numFmtId="0" fontId="32" fillId="0" borderId="35" xfId="0" applyFont="1" applyBorder="1" applyAlignment="1">
      <alignment horizontal="centerContinuous" vertical="center" wrapText="1"/>
    </xf>
    <xf numFmtId="0" fontId="32" fillId="0" borderId="38" xfId="45" applyFont="1" applyBorder="1" applyAlignment="1">
      <alignment horizontal="center" vertical="center" wrapText="1"/>
    </xf>
    <xf numFmtId="0" fontId="32" fillId="0" borderId="36" xfId="45" applyFont="1" applyBorder="1" applyAlignment="1">
      <alignment horizontal="center" vertical="center" wrapText="1"/>
    </xf>
    <xf numFmtId="0" fontId="32" fillId="0" borderId="35" xfId="45" applyFont="1" applyBorder="1" applyAlignment="1">
      <alignment horizontal="centerContinuous" vertical="center"/>
    </xf>
    <xf numFmtId="0" fontId="32" fillId="0" borderId="34" xfId="45" applyFont="1" applyBorder="1" applyAlignment="1">
      <alignment horizontal="center" vertical="center"/>
    </xf>
    <xf numFmtId="0" fontId="66" fillId="27" borderId="34" xfId="74" applyFont="1" applyFill="1" applyBorder="1" applyAlignment="1">
      <alignment horizontal="left" vertical="center"/>
    </xf>
    <xf numFmtId="0" fontId="66" fillId="27" borderId="40" xfId="74" applyFont="1" applyFill="1" applyBorder="1" applyAlignment="1">
      <alignment horizontal="left" vertical="center"/>
    </xf>
    <xf numFmtId="188" fontId="66" fillId="27" borderId="40" xfId="28" applyNumberFormat="1" applyFont="1" applyFill="1" applyBorder="1" applyAlignment="1">
      <alignment horizontal="right" vertical="center"/>
    </xf>
    <xf numFmtId="188" fontId="66" fillId="27" borderId="35" xfId="28" applyNumberFormat="1" applyFont="1" applyFill="1" applyBorder="1" applyAlignment="1">
      <alignment horizontal="right" vertical="center"/>
    </xf>
    <xf numFmtId="0" fontId="32" fillId="0" borderId="38" xfId="45" applyFont="1" applyBorder="1" applyAlignment="1">
      <alignment horizontal="left" vertical="center"/>
    </xf>
    <xf numFmtId="0" fontId="32" fillId="0" borderId="36" xfId="45" applyFont="1" applyBorder="1" applyAlignment="1">
      <alignment horizontal="left" vertical="center"/>
    </xf>
    <xf numFmtId="0" fontId="32" fillId="0" borderId="38" xfId="45" applyFont="1" applyBorder="1" applyAlignment="1">
      <alignment horizontal="left" vertical="center" wrapText="1"/>
    </xf>
    <xf numFmtId="0" fontId="32" fillId="0" borderId="36" xfId="45" applyFont="1" applyBorder="1" applyAlignment="1">
      <alignment horizontal="left" vertical="center" wrapText="1"/>
    </xf>
    <xf numFmtId="0" fontId="32" fillId="0" borderId="34" xfId="0" applyFont="1" applyBorder="1" applyAlignment="1">
      <alignment horizontal="left" vertical="center"/>
    </xf>
    <xf numFmtId="0" fontId="32" fillId="0" borderId="35" xfId="0" applyFont="1" applyBorder="1" applyAlignment="1">
      <alignment horizontal="left" vertical="center"/>
    </xf>
    <xf numFmtId="167" fontId="32" fillId="0" borderId="35" xfId="0" applyNumberFormat="1" applyFont="1" applyBorder="1" applyAlignment="1">
      <alignment horizontal="center" vertical="center"/>
    </xf>
    <xf numFmtId="168" fontId="32" fillId="0" borderId="35" xfId="0" applyNumberFormat="1" applyFont="1" applyBorder="1" applyAlignment="1">
      <alignment horizontal="center" vertical="center" wrapText="1"/>
    </xf>
    <xf numFmtId="188" fontId="66" fillId="27" borderId="40" xfId="28" applyNumberFormat="1" applyFont="1" applyFill="1" applyBorder="1" applyAlignment="1">
      <alignment horizontal="right" vertical="center" indent="3"/>
    </xf>
    <xf numFmtId="188" fontId="66" fillId="27" borderId="40" xfId="28" applyNumberFormat="1" applyFont="1" applyFill="1" applyBorder="1" applyAlignment="1">
      <alignment horizontal="right" vertical="center" indent="4"/>
    </xf>
    <xf numFmtId="193" fontId="66" fillId="27" borderId="35" xfId="0" applyNumberFormat="1" applyFont="1" applyFill="1" applyBorder="1" applyAlignment="1">
      <alignment horizontal="center" vertical="center"/>
    </xf>
    <xf numFmtId="0" fontId="32" fillId="0" borderId="38" xfId="0" applyFont="1" applyBorder="1" applyAlignment="1">
      <alignment horizontal="left" vertical="center"/>
    </xf>
    <xf numFmtId="0" fontId="32" fillId="0" borderId="36" xfId="0" applyFont="1" applyBorder="1" applyAlignment="1">
      <alignment horizontal="left" vertical="center"/>
    </xf>
    <xf numFmtId="0" fontId="32" fillId="0" borderId="38" xfId="0" applyFont="1" applyBorder="1" applyAlignment="1">
      <alignment horizontal="left" vertical="center" wrapText="1"/>
    </xf>
    <xf numFmtId="0" fontId="32" fillId="0" borderId="36" xfId="0" applyFont="1" applyBorder="1" applyAlignment="1">
      <alignment horizontal="left" vertical="center" wrapText="1"/>
    </xf>
    <xf numFmtId="0" fontId="56" fillId="30" borderId="38" xfId="58" applyFont="1" applyFill="1" applyBorder="1" applyAlignment="1">
      <alignment horizontal="center" vertical="center" wrapText="1"/>
    </xf>
    <xf numFmtId="0" fontId="56" fillId="30" borderId="36" xfId="58" applyFont="1" applyFill="1" applyBorder="1" applyAlignment="1">
      <alignment horizontal="center" vertical="center" wrapText="1"/>
    </xf>
    <xf numFmtId="0" fontId="56" fillId="30" borderId="37" xfId="58" applyFont="1" applyFill="1" applyBorder="1" applyAlignment="1">
      <alignment horizontal="center" vertical="center" wrapText="1"/>
    </xf>
    <xf numFmtId="0" fontId="32" fillId="0" borderId="39" xfId="0" applyFont="1" applyBorder="1" applyAlignment="1">
      <alignment horizontal="center" vertical="center" wrapText="1"/>
    </xf>
    <xf numFmtId="0" fontId="32" fillId="0" borderId="39" xfId="0" applyFont="1" applyBorder="1" applyAlignment="1">
      <alignment horizontal="center" vertical="center"/>
    </xf>
    <xf numFmtId="0" fontId="32" fillId="0" borderId="40" xfId="0" applyFont="1" applyBorder="1" applyAlignment="1">
      <alignment horizontal="center" vertical="center"/>
    </xf>
    <xf numFmtId="0" fontId="32" fillId="0" borderId="35" xfId="0" applyFont="1" applyBorder="1" applyAlignment="1">
      <alignment horizontal="center" vertical="center"/>
    </xf>
    <xf numFmtId="0" fontId="8" fillId="0" borderId="32" xfId="0" applyFont="1" applyBorder="1" applyAlignment="1">
      <alignment horizontal="center" vertical="center"/>
    </xf>
    <xf numFmtId="0" fontId="31" fillId="0" borderId="38" xfId="0" applyFont="1" applyBorder="1" applyAlignment="1">
      <alignment horizontal="center" vertical="center"/>
    </xf>
    <xf numFmtId="0" fontId="32" fillId="0" borderId="38" xfId="0" applyFont="1" applyBorder="1" applyAlignment="1">
      <alignment horizontal="center" vertical="center"/>
    </xf>
    <xf numFmtId="0" fontId="32" fillId="0" borderId="37" xfId="0" applyFont="1" applyBorder="1" applyAlignment="1">
      <alignment horizontal="center" vertical="center"/>
    </xf>
    <xf numFmtId="0" fontId="32" fillId="0" borderId="34" xfId="0" applyFont="1" applyBorder="1" applyAlignment="1">
      <alignment horizontal="center" vertical="center"/>
    </xf>
    <xf numFmtId="0" fontId="32" fillId="0" borderId="36" xfId="0" applyFont="1" applyBorder="1" applyAlignment="1">
      <alignment horizontal="center" vertical="center"/>
    </xf>
    <xf numFmtId="188" fontId="32" fillId="0" borderId="36" xfId="28" applyNumberFormat="1" applyFont="1" applyBorder="1" applyAlignment="1">
      <alignment horizontal="right" vertical="center"/>
    </xf>
    <xf numFmtId="188" fontId="32" fillId="0" borderId="37" xfId="28" applyNumberFormat="1" applyFont="1" applyBorder="1" applyAlignment="1">
      <alignment horizontal="right" vertical="center"/>
    </xf>
    <xf numFmtId="188" fontId="32" fillId="25" borderId="36" xfId="28" applyNumberFormat="1" applyFont="1" applyFill="1" applyBorder="1" applyAlignment="1">
      <alignment horizontal="right" vertical="center"/>
    </xf>
    <xf numFmtId="0" fontId="32" fillId="0" borderId="38" xfId="45" applyFont="1" applyBorder="1" applyAlignment="1">
      <alignment horizontal="center" vertical="center"/>
    </xf>
    <xf numFmtId="0" fontId="32" fillId="0" borderId="37" xfId="45" applyFont="1" applyBorder="1" applyAlignment="1">
      <alignment horizontal="center" vertical="center"/>
    </xf>
    <xf numFmtId="0" fontId="32" fillId="0" borderId="39" xfId="45" applyFont="1" applyBorder="1" applyAlignment="1">
      <alignment horizontal="center" vertical="center"/>
    </xf>
    <xf numFmtId="0" fontId="32" fillId="0" borderId="34" xfId="45" applyFont="1" applyBorder="1" applyAlignment="1">
      <alignment horizontal="center" vertical="center"/>
    </xf>
    <xf numFmtId="0" fontId="32" fillId="0" borderId="40" xfId="45" applyFont="1" applyBorder="1" applyAlignment="1">
      <alignment horizontal="center" vertical="center"/>
    </xf>
    <xf numFmtId="0" fontId="32" fillId="0" borderId="35" xfId="45" applyFont="1" applyBorder="1" applyAlignment="1">
      <alignment horizontal="center" vertical="center"/>
    </xf>
    <xf numFmtId="0" fontId="8" fillId="0" borderId="32" xfId="45" applyBorder="1" applyAlignment="1">
      <alignment horizontal="center" vertical="center"/>
    </xf>
    <xf numFmtId="0" fontId="31" fillId="0" borderId="38" xfId="45" applyFont="1" applyBorder="1" applyAlignment="1">
      <alignment vertical="center"/>
    </xf>
    <xf numFmtId="0" fontId="31" fillId="0" borderId="36" xfId="45" applyFont="1" applyBorder="1"/>
    <xf numFmtId="0" fontId="32" fillId="0" borderId="35" xfId="0" applyFont="1" applyBorder="1" applyAlignment="1">
      <alignment horizontal="centerContinuous" vertical="center"/>
    </xf>
    <xf numFmtId="0" fontId="32" fillId="0" borderId="35" xfId="0" applyFont="1" applyBorder="1" applyAlignment="1">
      <alignment horizontal="center" vertical="center"/>
    </xf>
    <xf numFmtId="0" fontId="32" fillId="0" borderId="40" xfId="0" applyFont="1" applyBorder="1" applyAlignment="1">
      <alignment horizontal="left" vertical="center"/>
    </xf>
    <xf numFmtId="0" fontId="31" fillId="0" borderId="38" xfId="0" applyFont="1" applyBorder="1" applyAlignment="1">
      <alignment horizontal="left" vertical="center" wrapText="1"/>
    </xf>
    <xf numFmtId="0" fontId="31" fillId="0" borderId="36" xfId="0" applyFont="1" applyBorder="1" applyAlignment="1">
      <alignment horizontal="left" vertical="center" wrapText="1"/>
    </xf>
    <xf numFmtId="0" fontId="32" fillId="0" borderId="34" xfId="0" applyFont="1" applyBorder="1" applyAlignment="1">
      <alignment horizontal="left" vertical="center" wrapText="1"/>
    </xf>
    <xf numFmtId="0" fontId="32" fillId="0" borderId="40" xfId="0" applyFont="1" applyBorder="1" applyAlignment="1">
      <alignment horizontal="left" vertical="center" wrapText="1"/>
    </xf>
    <xf numFmtId="0" fontId="32" fillId="0" borderId="35" xfId="0" applyFont="1" applyBorder="1" applyAlignment="1">
      <alignment horizontal="left" vertical="center" wrapText="1"/>
    </xf>
    <xf numFmtId="0" fontId="56" fillId="28" borderId="38" xfId="58" applyFont="1" applyFill="1" applyBorder="1" applyAlignment="1">
      <alignment horizontal="center" vertical="center"/>
    </xf>
    <xf numFmtId="0" fontId="56" fillId="28" borderId="36" xfId="58" applyFont="1" applyFill="1" applyBorder="1" applyAlignment="1">
      <alignment horizontal="center" vertical="center"/>
    </xf>
    <xf numFmtId="0" fontId="56" fillId="28" borderId="37" xfId="58" applyFont="1" applyFill="1" applyBorder="1" applyAlignment="1">
      <alignment horizontal="center" vertical="center"/>
    </xf>
    <xf numFmtId="0" fontId="7" fillId="0" borderId="38" xfId="49" applyFont="1" applyBorder="1" applyAlignment="1">
      <alignment horizontal="center" vertical="center"/>
    </xf>
    <xf numFmtId="0" fontId="7" fillId="0" borderId="37" xfId="49" applyFont="1" applyBorder="1" applyAlignment="1">
      <alignment horizontal="center" vertical="center"/>
    </xf>
    <xf numFmtId="0" fontId="7" fillId="0" borderId="39" xfId="49" applyFont="1" applyBorder="1" applyAlignment="1">
      <alignment horizontal="center" vertical="center" wrapText="1"/>
    </xf>
    <xf numFmtId="0" fontId="7" fillId="0" borderId="34" xfId="49" applyFont="1" applyBorder="1" applyAlignment="1">
      <alignment horizontal="center" vertical="center"/>
    </xf>
    <xf numFmtId="0" fontId="7" fillId="0" borderId="40" xfId="49" applyFont="1" applyBorder="1" applyAlignment="1">
      <alignment horizontal="center" vertical="center"/>
    </xf>
    <xf numFmtId="0" fontId="7" fillId="0" borderId="35" xfId="49" applyFont="1" applyBorder="1" applyAlignment="1">
      <alignment horizontal="center" vertical="center"/>
    </xf>
    <xf numFmtId="0" fontId="8" fillId="0" borderId="38" xfId="49" applyFont="1" applyBorder="1" applyAlignment="1">
      <alignment horizontal="left" vertical="center" wrapText="1"/>
    </xf>
    <xf numFmtId="0" fontId="8" fillId="0" borderId="36" xfId="49" applyFont="1" applyBorder="1" applyAlignment="1">
      <alignment horizontal="left" vertical="center" wrapText="1"/>
    </xf>
    <xf numFmtId="188" fontId="8" fillId="0" borderId="36" xfId="49" applyNumberFormat="1" applyFont="1" applyBorder="1" applyAlignment="1">
      <alignment horizontal="right" vertical="center" wrapText="1" indent="2"/>
    </xf>
    <xf numFmtId="188" fontId="8" fillId="0" borderId="36" xfId="28" applyNumberFormat="1" applyBorder="1" applyAlignment="1">
      <alignment horizontal="right" vertical="center" indent="1"/>
    </xf>
    <xf numFmtId="188" fontId="8" fillId="0" borderId="37" xfId="28" applyNumberFormat="1" applyBorder="1" applyAlignment="1">
      <alignment horizontal="right" vertical="center"/>
    </xf>
    <xf numFmtId="0" fontId="7" fillId="0" borderId="41" xfId="50" applyFont="1" applyBorder="1" applyAlignment="1">
      <alignment horizontal="center" vertical="center"/>
    </xf>
    <xf numFmtId="0" fontId="7" fillId="0" borderId="42" xfId="50" applyFont="1" applyBorder="1" applyAlignment="1">
      <alignment horizontal="center" vertical="center"/>
    </xf>
    <xf numFmtId="0" fontId="7" fillId="0" borderId="43" xfId="50" applyFont="1" applyBorder="1" applyAlignment="1">
      <alignment horizontal="center" vertical="center"/>
    </xf>
    <xf numFmtId="0" fontId="7" fillId="0" borderId="44" xfId="50" applyFont="1" applyBorder="1" applyAlignment="1">
      <alignment horizontal="center" vertical="center"/>
    </xf>
    <xf numFmtId="0" fontId="7" fillId="0" borderId="45" xfId="50" applyFont="1" applyBorder="1" applyAlignment="1">
      <alignment horizontal="center" vertical="center"/>
    </xf>
    <xf numFmtId="0" fontId="7" fillId="0" borderId="46" xfId="50" applyFont="1" applyBorder="1" applyAlignment="1">
      <alignment horizontal="center" vertical="center"/>
    </xf>
    <xf numFmtId="0" fontId="7" fillId="0" borderId="47" xfId="50" applyFont="1" applyBorder="1" applyAlignment="1">
      <alignment horizontal="center" vertical="center"/>
    </xf>
    <xf numFmtId="185" fontId="7" fillId="27" borderId="48" xfId="28" applyNumberFormat="1" applyFont="1" applyFill="1" applyBorder="1" applyAlignment="1">
      <alignment horizontal="left" vertical="center"/>
    </xf>
    <xf numFmtId="185" fontId="7" fillId="27" borderId="49" xfId="28" applyNumberFormat="1" applyFont="1" applyFill="1" applyBorder="1" applyAlignment="1">
      <alignment horizontal="left" vertical="center"/>
    </xf>
    <xf numFmtId="0" fontId="8" fillId="0" borderId="38" xfId="50" applyFont="1" applyBorder="1" applyAlignment="1">
      <alignment vertical="center"/>
    </xf>
    <xf numFmtId="0" fontId="8" fillId="0" borderId="36" xfId="50" applyFont="1" applyBorder="1" applyAlignment="1">
      <alignment vertical="center"/>
    </xf>
    <xf numFmtId="0" fontId="8" fillId="0" borderId="38" xfId="48" applyBorder="1" applyAlignment="1">
      <alignment vertical="center"/>
    </xf>
    <xf numFmtId="0" fontId="8" fillId="0" borderId="36" xfId="48" applyBorder="1" applyAlignment="1">
      <alignment vertical="center"/>
    </xf>
    <xf numFmtId="0" fontId="8" fillId="0" borderId="36" xfId="45" applyBorder="1" applyAlignment="1">
      <alignment horizontal="right" vertical="center"/>
    </xf>
    <xf numFmtId="0" fontId="8" fillId="0" borderId="37" xfId="45" applyBorder="1" applyAlignment="1">
      <alignment horizontal="right" vertical="center"/>
    </xf>
    <xf numFmtId="0" fontId="32" fillId="24" borderId="41" xfId="48" applyFont="1" applyFill="1" applyBorder="1" applyAlignment="1">
      <alignment horizontal="center" vertical="center"/>
    </xf>
    <xf numFmtId="0" fontId="32" fillId="24" borderId="42" xfId="48" applyFont="1" applyFill="1" applyBorder="1" applyAlignment="1">
      <alignment horizontal="center" vertical="center"/>
    </xf>
    <xf numFmtId="0" fontId="32" fillId="24" borderId="43" xfId="48" applyFont="1" applyFill="1" applyBorder="1" applyAlignment="1">
      <alignment horizontal="center" vertical="center"/>
    </xf>
    <xf numFmtId="0" fontId="32" fillId="24" borderId="44" xfId="48" applyFont="1" applyFill="1" applyBorder="1" applyAlignment="1">
      <alignment horizontal="center" vertical="center"/>
    </xf>
    <xf numFmtId="0" fontId="32" fillId="24" borderId="45" xfId="48" applyFont="1" applyFill="1" applyBorder="1" applyAlignment="1">
      <alignment horizontal="center" vertical="center"/>
    </xf>
    <xf numFmtId="0" fontId="32" fillId="24" borderId="44" xfId="48" applyFont="1" applyFill="1" applyBorder="1" applyAlignment="1">
      <alignment horizontal="center" vertical="center"/>
    </xf>
    <xf numFmtId="0" fontId="32" fillId="24" borderId="45" xfId="48" applyFont="1" applyFill="1" applyBorder="1" applyAlignment="1">
      <alignment horizontal="center" vertical="center"/>
    </xf>
    <xf numFmtId="3" fontId="7" fillId="27" borderId="48" xfId="28" applyNumberFormat="1" applyFont="1" applyFill="1" applyBorder="1" applyAlignment="1">
      <alignment horizontal="right" vertical="center" indent="1"/>
    </xf>
    <xf numFmtId="3" fontId="7" fillId="27" borderId="49" xfId="28" applyNumberFormat="1" applyFont="1" applyFill="1" applyBorder="1" applyAlignment="1">
      <alignment horizontal="right" vertical="center" indent="1"/>
    </xf>
    <xf numFmtId="0" fontId="7" fillId="0" borderId="41" xfId="47" applyFont="1" applyBorder="1" applyAlignment="1">
      <alignment horizontal="center" vertical="center"/>
    </xf>
    <xf numFmtId="0" fontId="7" fillId="0" borderId="42" xfId="47" applyFont="1" applyBorder="1" applyAlignment="1">
      <alignment horizontal="center" vertical="center"/>
    </xf>
    <xf numFmtId="0" fontId="7" fillId="0" borderId="43" xfId="47" applyFont="1" applyBorder="1" applyAlignment="1">
      <alignment horizontal="center" vertical="center"/>
    </xf>
    <xf numFmtId="0" fontId="7" fillId="0" borderId="44" xfId="47" applyFont="1" applyBorder="1" applyAlignment="1">
      <alignment horizontal="center" vertical="center"/>
    </xf>
    <xf numFmtId="0" fontId="7" fillId="0" borderId="45" xfId="47" applyFont="1" applyBorder="1" applyAlignment="1">
      <alignment horizontal="center" vertical="center"/>
    </xf>
    <xf numFmtId="0" fontId="7" fillId="0" borderId="46" xfId="47" applyFont="1" applyBorder="1" applyAlignment="1">
      <alignment horizontal="center" vertical="center"/>
    </xf>
    <xf numFmtId="0" fontId="7" fillId="0" borderId="47" xfId="47" applyFont="1" applyBorder="1" applyAlignment="1">
      <alignment horizontal="center" vertical="center"/>
    </xf>
    <xf numFmtId="0" fontId="8" fillId="0" borderId="38" xfId="47" applyBorder="1"/>
    <xf numFmtId="0" fontId="69" fillId="0" borderId="40" xfId="79" applyFont="1" applyBorder="1" applyAlignment="1">
      <alignment horizontal="center" vertical="center" wrapText="1"/>
    </xf>
    <xf numFmtId="0" fontId="14" fillId="0" borderId="40" xfId="79" applyFont="1" applyBorder="1" applyAlignment="1">
      <alignment horizontal="center" vertical="center" wrapText="1"/>
    </xf>
    <xf numFmtId="0" fontId="14" fillId="0" borderId="35" xfId="79" applyFont="1" applyBorder="1" applyAlignment="1">
      <alignment horizontal="center" vertical="center" wrapText="1"/>
    </xf>
    <xf numFmtId="0" fontId="57" fillId="0" borderId="34" xfId="79" applyFont="1" applyBorder="1" applyAlignment="1">
      <alignment vertical="center" wrapText="1"/>
    </xf>
    <xf numFmtId="164" fontId="87" fillId="0" borderId="40" xfId="79" applyNumberFormat="1" applyFont="1" applyBorder="1" applyAlignment="1">
      <alignment horizontal="center" vertical="center" wrapText="1"/>
    </xf>
    <xf numFmtId="164" fontId="15" fillId="0" borderId="40" xfId="79" applyNumberFormat="1" applyFont="1" applyBorder="1" applyAlignment="1">
      <alignment horizontal="center" vertical="center" wrapText="1"/>
    </xf>
    <xf numFmtId="164" fontId="15" fillId="0" borderId="35" xfId="79" applyNumberFormat="1" applyFont="1" applyBorder="1" applyAlignment="1">
      <alignment horizontal="center" vertical="center" wrapText="1"/>
    </xf>
    <xf numFmtId="0" fontId="69" fillId="0" borderId="40" xfId="79" applyFont="1" applyBorder="1" applyAlignment="1">
      <alignment horizontal="center" vertical="center" wrapText="1"/>
    </xf>
    <xf numFmtId="0" fontId="69" fillId="0" borderId="35" xfId="79" applyFont="1" applyBorder="1" applyAlignment="1">
      <alignment horizontal="center" vertical="center" wrapText="1"/>
    </xf>
    <xf numFmtId="0" fontId="14" fillId="0" borderId="34" xfId="79" applyFont="1" applyBorder="1" applyAlignment="1">
      <alignment horizontal="center" vertical="center" wrapText="1"/>
    </xf>
    <xf numFmtId="0" fontId="70" fillId="0" borderId="34" xfId="79" applyFont="1" applyBorder="1" applyAlignment="1">
      <alignment vertical="center" wrapText="1"/>
    </xf>
    <xf numFmtId="164" fontId="73" fillId="0" borderId="40" xfId="79" applyNumberFormat="1" applyFont="1" applyBorder="1" applyAlignment="1">
      <alignment horizontal="center" vertical="center" wrapText="1"/>
    </xf>
    <xf numFmtId="164" fontId="13" fillId="0" borderId="40" xfId="79" applyNumberFormat="1" applyFont="1" applyBorder="1" applyAlignment="1">
      <alignment horizontal="center" vertical="center" wrapText="1"/>
    </xf>
    <xf numFmtId="164" fontId="13" fillId="0" borderId="35" xfId="79" applyNumberFormat="1" applyFont="1" applyBorder="1" applyAlignment="1">
      <alignment horizontal="center" vertical="center" wrapText="1"/>
    </xf>
    <xf numFmtId="0" fontId="8" fillId="0" borderId="36" xfId="47" applyBorder="1"/>
    <xf numFmtId="0" fontId="69" fillId="0" borderId="34" xfId="79" applyFont="1" applyBorder="1" applyAlignment="1">
      <alignment horizontal="center" vertical="center" wrapText="1"/>
    </xf>
    <xf numFmtId="0" fontId="89" fillId="0" borderId="34" xfId="79" applyFont="1" applyBorder="1" applyAlignment="1">
      <alignment vertical="center" wrapText="1"/>
    </xf>
    <xf numFmtId="0" fontId="89" fillId="0" borderId="40" xfId="79" applyFont="1" applyBorder="1" applyAlignment="1">
      <alignment vertical="center" wrapText="1"/>
    </xf>
    <xf numFmtId="0" fontId="7" fillId="0" borderId="50" xfId="52" applyFont="1" applyBorder="1" applyAlignment="1">
      <alignment horizontal="center" vertical="center"/>
    </xf>
    <xf numFmtId="0" fontId="7" fillId="0" borderId="43" xfId="52" applyFont="1" applyBorder="1" applyAlignment="1">
      <alignment horizontal="center" vertical="center"/>
    </xf>
    <xf numFmtId="0" fontId="7" fillId="0" borderId="51" xfId="52" applyFont="1" applyBorder="1" applyAlignment="1">
      <alignment horizontal="center" vertical="center"/>
    </xf>
    <xf numFmtId="0" fontId="7" fillId="0" borderId="44" xfId="52" applyFont="1" applyBorder="1" applyAlignment="1">
      <alignment horizontal="center" vertical="center"/>
    </xf>
    <xf numFmtId="0" fontId="7" fillId="0" borderId="52" xfId="52" applyFont="1" applyBorder="1" applyAlignment="1">
      <alignment horizontal="center" vertical="center"/>
    </xf>
    <xf numFmtId="0" fontId="7" fillId="0" borderId="53" xfId="52" applyFont="1" applyBorder="1" applyAlignment="1">
      <alignment horizontal="center" vertical="center"/>
    </xf>
    <xf numFmtId="0" fontId="7" fillId="0" borderId="42" xfId="52" applyFont="1" applyBorder="1" applyAlignment="1">
      <alignment horizontal="center" vertical="center"/>
    </xf>
    <xf numFmtId="0" fontId="7" fillId="0" borderId="45" xfId="52" applyFont="1" applyBorder="1" applyAlignment="1">
      <alignment horizontal="center" vertical="center"/>
    </xf>
    <xf numFmtId="0" fontId="7" fillId="0" borderId="54" xfId="52" applyFont="1" applyBorder="1" applyAlignment="1">
      <alignment horizontal="center" vertical="center"/>
    </xf>
    <xf numFmtId="0" fontId="7" fillId="0" borderId="55" xfId="52" applyFont="1" applyBorder="1" applyAlignment="1">
      <alignment horizontal="center" vertical="center"/>
    </xf>
    <xf numFmtId="0" fontId="7" fillId="0" borderId="56" xfId="52" applyFont="1" applyBorder="1" applyAlignment="1">
      <alignment horizontal="center" vertical="center"/>
    </xf>
    <xf numFmtId="0" fontId="7" fillId="0" borderId="57" xfId="52" applyFont="1" applyBorder="1" applyAlignment="1">
      <alignment horizontal="center" vertical="center" wrapText="1"/>
    </xf>
    <xf numFmtId="0" fontId="7" fillId="0" borderId="58" xfId="52" applyFont="1" applyBorder="1" applyAlignment="1">
      <alignment horizontal="center" vertical="center"/>
    </xf>
    <xf numFmtId="0" fontId="7" fillId="0" borderId="59" xfId="52" applyFont="1" applyBorder="1" applyAlignment="1">
      <alignment horizontal="center" vertical="center"/>
    </xf>
    <xf numFmtId="0" fontId="7" fillId="0" borderId="60" xfId="52" applyFont="1" applyBorder="1" applyAlignment="1">
      <alignment horizontal="center" vertical="center"/>
    </xf>
    <xf numFmtId="0" fontId="7" fillId="0" borderId="61" xfId="52" applyFont="1" applyBorder="1" applyAlignment="1">
      <alignment horizontal="center" vertical="center"/>
    </xf>
    <xf numFmtId="0" fontId="7" fillId="0" borderId="61" xfId="52" applyFont="1" applyBorder="1" applyAlignment="1">
      <alignment horizontal="center" vertical="center" wrapText="1"/>
    </xf>
    <xf numFmtId="0" fontId="7" fillId="0" borderId="62" xfId="52" applyFont="1" applyBorder="1" applyAlignment="1">
      <alignment horizontal="center" vertical="center"/>
    </xf>
    <xf numFmtId="0" fontId="7" fillId="0" borderId="63" xfId="52" applyFont="1" applyBorder="1" applyAlignment="1">
      <alignment horizontal="center" vertical="center"/>
    </xf>
    <xf numFmtId="0" fontId="7" fillId="0" borderId="64" xfId="52" applyFont="1" applyBorder="1" applyAlignment="1">
      <alignment horizontal="center" vertical="center"/>
    </xf>
    <xf numFmtId="0" fontId="7" fillId="0" borderId="65" xfId="52" applyFont="1" applyBorder="1" applyAlignment="1">
      <alignment horizontal="center" vertical="center"/>
    </xf>
    <xf numFmtId="0" fontId="7" fillId="0" borderId="66" xfId="52" applyFont="1" applyBorder="1" applyAlignment="1">
      <alignment horizontal="center" vertical="center"/>
    </xf>
    <xf numFmtId="0" fontId="7" fillId="0" borderId="67" xfId="52" applyFont="1" applyBorder="1" applyAlignment="1">
      <alignment horizontal="center" vertical="center" wrapText="1"/>
    </xf>
    <xf numFmtId="0" fontId="7" fillId="0" borderId="68" xfId="52" applyFont="1" applyBorder="1" applyAlignment="1">
      <alignment horizontal="center" vertical="center" wrapText="1"/>
    </xf>
    <xf numFmtId="0" fontId="7" fillId="0" borderId="62" xfId="52" applyFont="1" applyBorder="1" applyAlignment="1">
      <alignment horizontal="center" vertical="center" wrapText="1"/>
    </xf>
    <xf numFmtId="0" fontId="7" fillId="0" borderId="33" xfId="52" applyFont="1" applyBorder="1" applyAlignment="1">
      <alignment horizontal="center" vertical="center" wrapText="1"/>
    </xf>
    <xf numFmtId="0" fontId="7" fillId="0" borderId="69" xfId="52" applyFont="1" applyBorder="1" applyAlignment="1">
      <alignment horizontal="center" vertical="center" wrapText="1"/>
    </xf>
    <xf numFmtId="0" fontId="7" fillId="0" borderId="32" xfId="52" applyFont="1" applyBorder="1" applyAlignment="1">
      <alignment horizontal="center" vertical="center" wrapText="1"/>
    </xf>
    <xf numFmtId="1" fontId="8" fillId="27" borderId="61" xfId="52" applyNumberFormat="1" applyFont="1" applyFill="1" applyBorder="1" applyAlignment="1">
      <alignment horizontal="center" vertical="center"/>
    </xf>
    <xf numFmtId="1" fontId="8" fillId="27" borderId="61" xfId="52" quotePrefix="1" applyNumberFormat="1" applyFont="1" applyFill="1" applyBorder="1" applyAlignment="1">
      <alignment horizontal="center" vertical="center"/>
    </xf>
    <xf numFmtId="0" fontId="8" fillId="27" borderId="61" xfId="52" quotePrefix="1" applyFont="1" applyFill="1" applyBorder="1" applyAlignment="1">
      <alignment horizontal="center" vertical="center"/>
    </xf>
    <xf numFmtId="1" fontId="8" fillId="27" borderId="60" xfId="52" applyNumberFormat="1" applyFont="1" applyFill="1" applyBorder="1" applyAlignment="1">
      <alignment horizontal="center" vertical="center"/>
    </xf>
    <xf numFmtId="0" fontId="8" fillId="27" borderId="59" xfId="52" applyFont="1" applyFill="1" applyBorder="1" applyAlignment="1">
      <alignment horizontal="center" vertical="center"/>
    </xf>
    <xf numFmtId="0" fontId="8" fillId="27" borderId="70" xfId="52" quotePrefix="1" applyFont="1" applyFill="1" applyBorder="1" applyAlignment="1">
      <alignment horizontal="center" vertical="center"/>
    </xf>
    <xf numFmtId="1" fontId="8" fillId="27" borderId="33" xfId="52" applyNumberFormat="1" applyFont="1" applyFill="1" applyBorder="1" applyAlignment="1">
      <alignment horizontal="center" vertical="center"/>
    </xf>
    <xf numFmtId="49" fontId="8" fillId="27" borderId="33" xfId="52" applyNumberFormat="1" applyFont="1" applyFill="1" applyBorder="1" applyAlignment="1">
      <alignment horizontal="center" vertical="center"/>
    </xf>
    <xf numFmtId="0" fontId="8" fillId="27" borderId="71" xfId="52" applyFont="1" applyFill="1" applyBorder="1" applyAlignment="1">
      <alignment horizontal="center" vertical="center"/>
    </xf>
    <xf numFmtId="49" fontId="8" fillId="27" borderId="72" xfId="52" applyNumberFormat="1" applyFont="1" applyFill="1" applyBorder="1" applyAlignment="1">
      <alignment horizontal="center" vertical="center"/>
    </xf>
    <xf numFmtId="1" fontId="8" fillId="27" borderId="72" xfId="52" applyNumberFormat="1" applyFont="1" applyFill="1" applyBorder="1" applyAlignment="1">
      <alignment horizontal="center" vertical="center"/>
    </xf>
    <xf numFmtId="1" fontId="8" fillId="27" borderId="73" xfId="52" applyNumberFormat="1" applyFont="1" applyFill="1" applyBorder="1" applyAlignment="1">
      <alignment horizontal="center" vertical="center"/>
    </xf>
    <xf numFmtId="0" fontId="8" fillId="27" borderId="72" xfId="52" applyFont="1" applyFill="1" applyBorder="1" applyAlignment="1">
      <alignment horizontal="center" vertical="center"/>
    </xf>
    <xf numFmtId="49" fontId="8" fillId="0" borderId="72" xfId="52" applyNumberFormat="1" applyFont="1" applyBorder="1" applyAlignment="1">
      <alignment horizontal="center" vertical="center"/>
    </xf>
    <xf numFmtId="1" fontId="8" fillId="0" borderId="72" xfId="52" applyNumberFormat="1" applyFont="1" applyBorder="1" applyAlignment="1">
      <alignment horizontal="center" vertical="center"/>
    </xf>
    <xf numFmtId="1" fontId="8" fillId="0" borderId="74" xfId="52" applyNumberFormat="1" applyFont="1" applyBorder="1" applyAlignment="1">
      <alignment horizontal="center" vertical="center"/>
    </xf>
    <xf numFmtId="0" fontId="8" fillId="0" borderId="72" xfId="52" applyFont="1" applyBorder="1" applyAlignment="1">
      <alignment horizontal="center" vertical="center"/>
    </xf>
    <xf numFmtId="0" fontId="8" fillId="0" borderId="74" xfId="52" applyFont="1" applyBorder="1" applyAlignment="1">
      <alignment horizontal="center" vertical="center"/>
    </xf>
    <xf numFmtId="49" fontId="8" fillId="0" borderId="74" xfId="52" applyNumberFormat="1" applyFont="1" applyBorder="1" applyAlignment="1">
      <alignment horizontal="center" vertical="center"/>
    </xf>
    <xf numFmtId="1" fontId="8" fillId="0" borderId="32" xfId="52" applyNumberFormat="1" applyFont="1" applyBorder="1" applyAlignment="1">
      <alignment horizontal="center" vertical="center"/>
    </xf>
    <xf numFmtId="0" fontId="8" fillId="0" borderId="72" xfId="52" applyFont="1" applyBorder="1" applyAlignment="1">
      <alignment horizontal="left" vertical="top"/>
    </xf>
    <xf numFmtId="0" fontId="8" fillId="0" borderId="72" xfId="52" applyFont="1" applyBorder="1" applyAlignment="1">
      <alignment horizontal="right" vertical="top"/>
    </xf>
    <xf numFmtId="0" fontId="14" fillId="0" borderId="75" xfId="53" applyFont="1" applyBorder="1" applyAlignment="1">
      <alignment horizontal="center" vertical="center"/>
    </xf>
    <xf numFmtId="0" fontId="14" fillId="0" borderId="57" xfId="53" applyFont="1" applyBorder="1" applyAlignment="1">
      <alignment horizontal="center" vertical="center"/>
    </xf>
    <xf numFmtId="0" fontId="14" fillId="0" borderId="76" xfId="53" applyFont="1" applyBorder="1" applyAlignment="1">
      <alignment horizontal="center" vertical="center"/>
    </xf>
    <xf numFmtId="0" fontId="14" fillId="0" borderId="55" xfId="53" applyFont="1" applyBorder="1" applyAlignment="1">
      <alignment horizontal="center" vertical="center"/>
    </xf>
    <xf numFmtId="0" fontId="14" fillId="0" borderId="77" xfId="53" applyFont="1" applyBorder="1" applyAlignment="1">
      <alignment horizontal="center" vertical="center"/>
    </xf>
    <xf numFmtId="0" fontId="14" fillId="0" borderId="78" xfId="53" applyFont="1" applyBorder="1" applyAlignment="1">
      <alignment horizontal="center" vertical="center" wrapText="1"/>
    </xf>
    <xf numFmtId="0" fontId="14" fillId="0" borderId="32" xfId="53" applyFont="1" applyBorder="1" applyAlignment="1">
      <alignment horizontal="center" vertical="center"/>
    </xf>
    <xf numFmtId="1" fontId="14" fillId="0" borderId="55" xfId="53" applyNumberFormat="1" applyFont="1" applyBorder="1" applyAlignment="1">
      <alignment horizontal="center" vertical="center"/>
    </xf>
    <xf numFmtId="0" fontId="14" fillId="0" borderId="55" xfId="53" applyFont="1" applyBorder="1" applyAlignment="1">
      <alignment horizontal="center" vertical="center"/>
    </xf>
    <xf numFmtId="1" fontId="14" fillId="0" borderId="55" xfId="53" applyNumberFormat="1" applyFont="1" applyBorder="1" applyAlignment="1">
      <alignment horizontal="center" vertical="top"/>
    </xf>
    <xf numFmtId="0" fontId="14" fillId="0" borderId="55" xfId="53" applyFont="1" applyBorder="1" applyAlignment="1">
      <alignment horizontal="center" vertical="top"/>
    </xf>
    <xf numFmtId="0" fontId="14" fillId="0" borderId="77" xfId="53" applyFont="1" applyBorder="1" applyAlignment="1">
      <alignment horizontal="center" vertical="top"/>
    </xf>
    <xf numFmtId="0" fontId="14" fillId="0" borderId="79" xfId="53" applyFont="1" applyBorder="1" applyAlignment="1">
      <alignment horizontal="center" vertical="top"/>
    </xf>
    <xf numFmtId="0" fontId="14" fillId="29" borderId="80" xfId="53" applyFont="1" applyFill="1" applyBorder="1" applyAlignment="1">
      <alignment horizontal="center"/>
    </xf>
    <xf numFmtId="3" fontId="14" fillId="29" borderId="74" xfId="28" applyNumberFormat="1" applyFont="1" applyFill="1" applyBorder="1" applyAlignment="1">
      <alignment horizontal="right"/>
    </xf>
    <xf numFmtId="3" fontId="14" fillId="29" borderId="81" xfId="28" applyNumberFormat="1" applyFont="1" applyFill="1" applyBorder="1" applyAlignment="1">
      <alignment horizontal="right"/>
    </xf>
    <xf numFmtId="0" fontId="15" fillId="29" borderId="80" xfId="53" applyFont="1" applyFill="1" applyBorder="1" applyAlignment="1">
      <alignment horizontal="center" vertical="top"/>
    </xf>
    <xf numFmtId="3" fontId="15" fillId="29" borderId="74" xfId="28" applyNumberFormat="1" applyFont="1" applyFill="1" applyBorder="1" applyAlignment="1">
      <alignment horizontal="right"/>
    </xf>
    <xf numFmtId="3" fontId="15" fillId="29" borderId="81" xfId="28" applyNumberFormat="1" applyFont="1" applyFill="1" applyBorder="1" applyAlignment="1">
      <alignment horizontal="right"/>
    </xf>
    <xf numFmtId="3" fontId="14" fillId="29" borderId="72" xfId="28" applyNumberFormat="1" applyFont="1" applyFill="1" applyBorder="1" applyAlignment="1">
      <alignment horizontal="right"/>
    </xf>
    <xf numFmtId="3" fontId="15" fillId="29" borderId="72" xfId="28" applyNumberFormat="1" applyFont="1" applyFill="1" applyBorder="1" applyAlignment="1">
      <alignment horizontal="right"/>
    </xf>
    <xf numFmtId="0" fontId="14" fillId="29" borderId="74" xfId="53" applyFont="1" applyFill="1" applyBorder="1" applyAlignment="1">
      <alignment horizontal="center" vertical="top"/>
    </xf>
    <xf numFmtId="0" fontId="15" fillId="29" borderId="74" xfId="53" applyFont="1" applyFill="1" applyBorder="1" applyAlignment="1">
      <alignment horizontal="center" vertical="top"/>
    </xf>
    <xf numFmtId="0" fontId="15" fillId="0" borderId="74" xfId="53" applyFont="1" applyBorder="1" applyAlignment="1">
      <alignment horizontal="center" vertical="top"/>
    </xf>
    <xf numFmtId="3" fontId="14" fillId="0" borderId="78" xfId="28" applyNumberFormat="1" applyFont="1" applyBorder="1" applyAlignment="1">
      <alignment horizontal="center" vertical="center"/>
    </xf>
    <xf numFmtId="3" fontId="14" fillId="0" borderId="82" xfId="28" applyNumberFormat="1" applyFont="1" applyBorder="1" applyAlignment="1">
      <alignment horizontal="center" vertical="center"/>
    </xf>
    <xf numFmtId="3" fontId="14" fillId="0" borderId="57" xfId="28" applyNumberFormat="1" applyFont="1" applyBorder="1" applyAlignment="1">
      <alignment horizontal="center" vertical="center"/>
    </xf>
    <xf numFmtId="3" fontId="14" fillId="0" borderId="32" xfId="28" applyNumberFormat="1" applyFont="1" applyBorder="1" applyAlignment="1">
      <alignment horizontal="center" vertical="center"/>
    </xf>
    <xf numFmtId="3" fontId="14" fillId="0" borderId="32" xfId="28" applyNumberFormat="1" applyFont="1" applyBorder="1" applyAlignment="1">
      <alignment horizontal="right" vertical="center"/>
    </xf>
    <xf numFmtId="0" fontId="14" fillId="0" borderId="74" xfId="53" applyFont="1" applyBorder="1" applyAlignment="1">
      <alignment horizontal="center" vertical="top"/>
    </xf>
    <xf numFmtId="3" fontId="14" fillId="0" borderId="74" xfId="28" applyNumberFormat="1" applyFont="1" applyBorder="1" applyAlignment="1">
      <alignment horizontal="right"/>
    </xf>
    <xf numFmtId="3" fontId="15" fillId="0" borderId="74" xfId="28" applyNumberFormat="1" applyFont="1" applyBorder="1" applyAlignment="1">
      <alignment horizontal="right"/>
    </xf>
    <xf numFmtId="3" fontId="15" fillId="0" borderId="72" xfId="28" applyNumberFormat="1" applyFont="1" applyBorder="1" applyAlignment="1">
      <alignment horizontal="right"/>
    </xf>
    <xf numFmtId="3" fontId="14" fillId="0" borderId="72" xfId="28" applyNumberFormat="1" applyFont="1" applyBorder="1" applyAlignment="1">
      <alignment horizontal="right"/>
    </xf>
    <xf numFmtId="0" fontId="15" fillId="0" borderId="32" xfId="53" applyFont="1" applyBorder="1" applyAlignment="1">
      <alignment horizontal="center" vertical="top"/>
    </xf>
    <xf numFmtId="3" fontId="15" fillId="0" borderId="32" xfId="28" applyNumberFormat="1" applyFont="1" applyBorder="1" applyAlignment="1">
      <alignment horizontal="right"/>
    </xf>
    <xf numFmtId="0" fontId="56" fillId="28" borderId="78" xfId="58" applyFont="1" applyFill="1" applyBorder="1" applyAlignment="1">
      <alignment horizontal="center" vertical="center"/>
    </xf>
    <xf numFmtId="0" fontId="56" fillId="28" borderId="82" xfId="58" applyFont="1" applyFill="1" applyBorder="1" applyAlignment="1">
      <alignment horizontal="center" vertical="center"/>
    </xf>
    <xf numFmtId="0" fontId="56" fillId="28" borderId="75" xfId="58" applyFont="1" applyFill="1" applyBorder="1" applyAlignment="1">
      <alignment horizontal="center" vertical="center"/>
    </xf>
    <xf numFmtId="0" fontId="7" fillId="0" borderId="57" xfId="53" applyFont="1" applyBorder="1" applyAlignment="1">
      <alignment horizontal="center" vertical="center"/>
    </xf>
    <xf numFmtId="0" fontId="7" fillId="0" borderId="54" xfId="53" applyFont="1" applyBorder="1" applyAlignment="1">
      <alignment horizontal="center" vertical="center"/>
    </xf>
    <xf numFmtId="0" fontId="7" fillId="0" borderId="55" xfId="53" applyFont="1" applyBorder="1" applyAlignment="1">
      <alignment horizontal="center" vertical="center"/>
    </xf>
    <xf numFmtId="0" fontId="7" fillId="0" borderId="77" xfId="53" applyFont="1" applyBorder="1" applyAlignment="1">
      <alignment horizontal="center" vertical="center"/>
    </xf>
    <xf numFmtId="0" fontId="7" fillId="0" borderId="57" xfId="53" applyFont="1" applyBorder="1" applyAlignment="1">
      <alignment horizontal="center" vertical="center" wrapText="1"/>
    </xf>
    <xf numFmtId="0" fontId="7" fillId="0" borderId="32" xfId="53" applyFont="1" applyBorder="1" applyAlignment="1">
      <alignment horizontal="center" vertical="center"/>
    </xf>
    <xf numFmtId="1" fontId="7" fillId="0" borderId="55" xfId="53" applyNumberFormat="1" applyFont="1" applyBorder="1" applyAlignment="1">
      <alignment horizontal="center" vertical="center"/>
    </xf>
    <xf numFmtId="0" fontId="7" fillId="0" borderId="55" xfId="53" applyFont="1" applyBorder="1" applyAlignment="1">
      <alignment horizontal="center" vertical="center"/>
    </xf>
    <xf numFmtId="3" fontId="7" fillId="0" borderId="54" xfId="28" applyNumberFormat="1" applyFont="1" applyBorder="1" applyAlignment="1">
      <alignment horizontal="center" vertical="center"/>
    </xf>
    <xf numFmtId="3" fontId="7" fillId="0" borderId="55" xfId="28" applyNumberFormat="1" applyFont="1" applyBorder="1" applyAlignment="1">
      <alignment horizontal="center" vertical="center"/>
    </xf>
    <xf numFmtId="3" fontId="7" fillId="0" borderId="55" xfId="28" applyNumberFormat="1" applyFont="1" applyBorder="1" applyAlignment="1">
      <alignment horizontal="center" vertical="center" wrapText="1"/>
    </xf>
    <xf numFmtId="49" fontId="7" fillId="0" borderId="55" xfId="28" applyNumberFormat="1" applyFont="1" applyBorder="1" applyAlignment="1">
      <alignment horizontal="center" vertical="center"/>
    </xf>
    <xf numFmtId="49" fontId="7" fillId="0" borderId="55" xfId="28" applyNumberFormat="1" applyFont="1" applyBorder="1" applyAlignment="1">
      <alignment horizontal="center" vertical="center" wrapText="1"/>
    </xf>
    <xf numFmtId="0" fontId="8" fillId="0" borderId="32" xfId="0" applyFont="1" applyBorder="1" applyAlignment="1">
      <alignment horizontal="center" vertical="center" wrapText="1"/>
    </xf>
    <xf numFmtId="0" fontId="8" fillId="27" borderId="74" xfId="53" applyFont="1" applyFill="1" applyBorder="1" applyAlignment="1">
      <alignment horizontal="center"/>
    </xf>
    <xf numFmtId="0" fontId="7" fillId="27" borderId="80" xfId="53" applyFont="1" applyFill="1" applyBorder="1" applyAlignment="1">
      <alignment horizontal="center"/>
    </xf>
    <xf numFmtId="188" fontId="7" fillId="27" borderId="74" xfId="28" applyNumberFormat="1" applyFont="1" applyFill="1" applyBorder="1" applyAlignment="1">
      <alignment horizontal="right"/>
    </xf>
    <xf numFmtId="188" fontId="7" fillId="27" borderId="81" xfId="28" applyNumberFormat="1" applyFont="1" applyFill="1" applyBorder="1" applyAlignment="1">
      <alignment horizontal="right"/>
    </xf>
    <xf numFmtId="0" fontId="8" fillId="27" borderId="74" xfId="53" applyFont="1" applyFill="1" applyBorder="1" applyAlignment="1">
      <alignment horizontal="center" vertical="top"/>
    </xf>
    <xf numFmtId="0" fontId="8" fillId="27" borderId="80" xfId="53" applyFont="1" applyFill="1" applyBorder="1" applyAlignment="1">
      <alignment horizontal="center" vertical="top"/>
    </xf>
    <xf numFmtId="188" fontId="8" fillId="27" borderId="74" xfId="28" applyNumberFormat="1" applyFill="1" applyBorder="1" applyAlignment="1">
      <alignment horizontal="right"/>
    </xf>
    <xf numFmtId="188" fontId="8" fillId="27" borderId="81" xfId="28" applyNumberFormat="1" applyFill="1" applyBorder="1" applyAlignment="1">
      <alignment horizontal="right"/>
    </xf>
    <xf numFmtId="188" fontId="7" fillId="27" borderId="72" xfId="28" applyNumberFormat="1" applyFont="1" applyFill="1" applyBorder="1" applyAlignment="1">
      <alignment horizontal="right"/>
    </xf>
    <xf numFmtId="188" fontId="8" fillId="27" borderId="72" xfId="28" applyNumberFormat="1" applyFill="1" applyBorder="1" applyAlignment="1">
      <alignment horizontal="right"/>
    </xf>
    <xf numFmtId="0" fontId="8" fillId="0" borderId="74" xfId="53" applyFont="1" applyBorder="1" applyAlignment="1">
      <alignment horizontal="center" vertical="top"/>
    </xf>
    <xf numFmtId="0" fontId="8" fillId="0" borderId="72" xfId="53" applyFont="1" applyBorder="1" applyAlignment="1">
      <alignment horizontal="center" vertical="top"/>
    </xf>
    <xf numFmtId="188" fontId="8" fillId="0" borderId="74" xfId="28" applyNumberFormat="1" applyBorder="1" applyAlignment="1">
      <alignment horizontal="right"/>
    </xf>
    <xf numFmtId="0" fontId="7" fillId="0" borderId="74" xfId="53" applyFont="1" applyBorder="1" applyAlignment="1">
      <alignment horizontal="center"/>
    </xf>
    <xf numFmtId="188" fontId="7" fillId="0" borderId="74" xfId="28" applyNumberFormat="1" applyFont="1" applyBorder="1" applyAlignment="1">
      <alignment horizontal="right"/>
    </xf>
    <xf numFmtId="188" fontId="7" fillId="0" borderId="72" xfId="28" applyNumberFormat="1" applyFont="1" applyBorder="1" applyAlignment="1">
      <alignment horizontal="right"/>
    </xf>
    <xf numFmtId="188" fontId="8" fillId="0" borderId="72" xfId="28" applyNumberFormat="1" applyBorder="1" applyAlignment="1">
      <alignment horizontal="right"/>
    </xf>
    <xf numFmtId="0" fontId="7" fillId="0" borderId="74" xfId="53" applyFont="1" applyBorder="1" applyAlignment="1">
      <alignment horizontal="center" vertical="top"/>
    </xf>
    <xf numFmtId="0" fontId="8" fillId="0" borderId="32" xfId="53" applyFont="1" applyBorder="1" applyAlignment="1">
      <alignment horizontal="center" vertical="top"/>
    </xf>
    <xf numFmtId="188" fontId="8" fillId="0" borderId="32" xfId="28" applyNumberFormat="1" applyBorder="1" applyAlignment="1">
      <alignment horizontal="right"/>
    </xf>
    <xf numFmtId="0" fontId="8" fillId="0" borderId="72" xfId="53" applyFont="1" applyBorder="1" applyAlignment="1">
      <alignment horizontal="left" vertical="top"/>
    </xf>
    <xf numFmtId="0" fontId="8" fillId="0" borderId="72" xfId="53" applyFont="1" applyBorder="1" applyAlignment="1">
      <alignment horizontal="right" vertical="top"/>
    </xf>
    <xf numFmtId="0" fontId="7" fillId="0" borderId="57" xfId="54" applyFont="1" applyBorder="1" applyAlignment="1">
      <alignment horizontal="center" vertical="center"/>
    </xf>
    <xf numFmtId="0" fontId="7" fillId="0" borderId="78" xfId="54" applyFont="1" applyBorder="1" applyAlignment="1">
      <alignment horizontal="center" vertical="center"/>
    </xf>
    <xf numFmtId="0" fontId="7" fillId="0" borderId="82" xfId="54" applyFont="1" applyBorder="1" applyAlignment="1">
      <alignment horizontal="center" vertical="center"/>
    </xf>
    <xf numFmtId="0" fontId="7" fillId="0" borderId="75" xfId="54" applyFont="1" applyBorder="1" applyAlignment="1">
      <alignment horizontal="center" vertical="center"/>
    </xf>
    <xf numFmtId="0" fontId="7" fillId="0" borderId="54" xfId="54" applyFont="1" applyBorder="1" applyAlignment="1">
      <alignment horizontal="center" vertical="center"/>
    </xf>
    <xf numFmtId="0" fontId="7" fillId="0" borderId="55" xfId="54" applyFont="1" applyBorder="1" applyAlignment="1">
      <alignment horizontal="center" vertical="center"/>
    </xf>
    <xf numFmtId="0" fontId="7" fillId="0" borderId="77" xfId="54" applyFont="1" applyBorder="1" applyAlignment="1">
      <alignment horizontal="center" vertical="center"/>
    </xf>
    <xf numFmtId="0" fontId="7" fillId="0" borderId="83" xfId="54" applyFont="1" applyBorder="1" applyAlignment="1">
      <alignment horizontal="center" vertical="center"/>
    </xf>
    <xf numFmtId="0" fontId="8" fillId="27" borderId="74" xfId="54" applyFont="1" applyFill="1" applyBorder="1" applyAlignment="1">
      <alignment horizontal="center"/>
    </xf>
    <xf numFmtId="0" fontId="7" fillId="27" borderId="74" xfId="53" applyFont="1" applyFill="1" applyBorder="1" applyAlignment="1">
      <alignment horizontal="center"/>
    </xf>
    <xf numFmtId="185" fontId="7" fillId="27" borderId="84" xfId="28" applyNumberFormat="1" applyFont="1" applyFill="1" applyBorder="1" applyAlignment="1">
      <alignment horizontal="center"/>
    </xf>
    <xf numFmtId="185" fontId="7" fillId="27" borderId="84" xfId="28" applyNumberFormat="1" applyFont="1" applyFill="1" applyBorder="1" applyAlignment="1">
      <alignment horizontal="right"/>
    </xf>
    <xf numFmtId="185" fontId="7" fillId="27" borderId="80" xfId="28" applyNumberFormat="1" applyFont="1" applyFill="1" applyBorder="1" applyAlignment="1">
      <alignment horizontal="right"/>
    </xf>
    <xf numFmtId="0" fontId="8" fillId="27" borderId="74" xfId="54" applyFont="1" applyFill="1" applyBorder="1" applyAlignment="1">
      <alignment horizontal="center" vertical="top"/>
    </xf>
    <xf numFmtId="185" fontId="8" fillId="27" borderId="84" xfId="28" applyNumberFormat="1" applyFill="1" applyBorder="1" applyAlignment="1">
      <alignment horizontal="center" vertical="top"/>
    </xf>
    <xf numFmtId="185" fontId="8" fillId="27" borderId="84" xfId="28" applyNumberFormat="1" applyFill="1" applyBorder="1" applyAlignment="1">
      <alignment horizontal="right" vertical="top"/>
    </xf>
    <xf numFmtId="185" fontId="8" fillId="27" borderId="80" xfId="28" applyNumberFormat="1" applyFill="1" applyBorder="1" applyAlignment="1">
      <alignment horizontal="right"/>
    </xf>
    <xf numFmtId="3" fontId="7" fillId="27" borderId="80" xfId="28" applyNumberFormat="1" applyFont="1" applyFill="1" applyBorder="1" applyAlignment="1">
      <alignment horizontal="right"/>
    </xf>
    <xf numFmtId="185" fontId="7" fillId="27" borderId="54" xfId="28" applyNumberFormat="1" applyFont="1" applyFill="1" applyBorder="1" applyAlignment="1">
      <alignment horizontal="center" vertical="center"/>
    </xf>
    <xf numFmtId="185" fontId="7" fillId="27" borderId="55" xfId="28" applyNumberFormat="1" applyFont="1" applyFill="1" applyBorder="1" applyAlignment="1">
      <alignment horizontal="center" vertical="center"/>
    </xf>
    <xf numFmtId="185" fontId="7" fillId="27" borderId="77" xfId="28" applyNumberFormat="1" applyFont="1" applyFill="1" applyBorder="1" applyAlignment="1">
      <alignment horizontal="center" vertical="center"/>
    </xf>
    <xf numFmtId="0" fontId="7" fillId="27" borderId="54" xfId="28" applyNumberFormat="1" applyFont="1" applyFill="1" applyBorder="1" applyAlignment="1">
      <alignment horizontal="center" vertical="center"/>
    </xf>
    <xf numFmtId="0" fontId="7" fillId="27" borderId="55" xfId="28" applyNumberFormat="1" applyFont="1" applyFill="1" applyBorder="1" applyAlignment="1">
      <alignment horizontal="center" vertical="center"/>
    </xf>
    <xf numFmtId="185" fontId="7" fillId="27" borderId="77" xfId="28" applyNumberFormat="1" applyFont="1" applyFill="1" applyBorder="1" applyAlignment="1">
      <alignment horizontal="right" vertical="center"/>
    </xf>
    <xf numFmtId="185" fontId="7" fillId="27" borderId="72" xfId="28" applyNumberFormat="1" applyFont="1" applyFill="1" applyBorder="1" applyAlignment="1">
      <alignment horizontal="center" vertical="top"/>
    </xf>
    <xf numFmtId="3" fontId="7" fillId="27" borderId="78" xfId="28" applyNumberFormat="1" applyFont="1" applyFill="1" applyBorder="1" applyAlignment="1">
      <alignment horizontal="center" vertical="top"/>
    </xf>
    <xf numFmtId="3" fontId="7" fillId="27" borderId="82" xfId="28" applyNumberFormat="1" applyFont="1" applyFill="1" applyBorder="1" applyAlignment="1">
      <alignment horizontal="center" vertical="top"/>
    </xf>
    <xf numFmtId="3" fontId="7" fillId="27" borderId="75" xfId="28" applyNumberFormat="1" applyFont="1" applyFill="1" applyBorder="1" applyAlignment="1">
      <alignment horizontal="center" vertical="top"/>
    </xf>
    <xf numFmtId="185" fontId="8" fillId="27" borderId="72" xfId="28" applyNumberFormat="1" applyFill="1" applyBorder="1" applyAlignment="1">
      <alignment horizontal="center" vertical="top"/>
    </xf>
    <xf numFmtId="3" fontId="8" fillId="27" borderId="72" xfId="28" applyNumberFormat="1" applyFill="1" applyBorder="1" applyAlignment="1">
      <alignment horizontal="center" vertical="top"/>
    </xf>
    <xf numFmtId="185" fontId="8" fillId="27" borderId="74" xfId="28" applyNumberFormat="1" applyFill="1" applyBorder="1" applyAlignment="1">
      <alignment horizontal="right"/>
    </xf>
    <xf numFmtId="0" fontId="8" fillId="0" borderId="72" xfId="54" applyFont="1" applyBorder="1" applyAlignment="1">
      <alignment horizontal="center"/>
    </xf>
    <xf numFmtId="0" fontId="8" fillId="0" borderId="74" xfId="54" applyFont="1" applyBorder="1" applyAlignment="1">
      <alignment horizontal="center" vertical="top"/>
    </xf>
    <xf numFmtId="3" fontId="8" fillId="0" borderId="72" xfId="28" applyNumberFormat="1" applyBorder="1" applyAlignment="1">
      <alignment horizontal="center" vertical="top"/>
    </xf>
    <xf numFmtId="185" fontId="7" fillId="0" borderId="72" xfId="28" applyNumberFormat="1" applyFont="1" applyBorder="1" applyAlignment="1">
      <alignment horizontal="right" vertical="top"/>
    </xf>
    <xf numFmtId="3" fontId="7" fillId="0" borderId="72" xfId="28" applyNumberFormat="1" applyFont="1" applyBorder="1" applyAlignment="1">
      <alignment horizontal="center" vertical="top"/>
    </xf>
    <xf numFmtId="185" fontId="8" fillId="0" borderId="72" xfId="28" applyNumberFormat="1" applyBorder="1" applyAlignment="1">
      <alignment horizontal="right" vertical="top"/>
    </xf>
    <xf numFmtId="185" fontId="8" fillId="0" borderId="74" xfId="28" applyNumberFormat="1" applyBorder="1" applyAlignment="1">
      <alignment horizontal="right"/>
    </xf>
    <xf numFmtId="3" fontId="7" fillId="0" borderId="72" xfId="28" applyNumberFormat="1" applyFont="1" applyBorder="1" applyAlignment="1">
      <alignment horizontal="center" vertical="center"/>
    </xf>
    <xf numFmtId="3" fontId="8" fillId="0" borderId="72" xfId="28" applyNumberFormat="1" applyBorder="1" applyAlignment="1">
      <alignment horizontal="center" vertical="center"/>
    </xf>
    <xf numFmtId="0" fontId="8" fillId="0" borderId="74" xfId="54" applyFont="1" applyBorder="1" applyAlignment="1">
      <alignment horizontal="center"/>
    </xf>
    <xf numFmtId="185" fontId="7" fillId="0" borderId="72" xfId="28" applyNumberFormat="1" applyFont="1" applyBorder="1" applyAlignment="1">
      <alignment horizontal="center" vertical="top"/>
    </xf>
    <xf numFmtId="185" fontId="8" fillId="0" borderId="72" xfId="28" applyNumberFormat="1" applyBorder="1" applyAlignment="1">
      <alignment horizontal="center" vertical="top"/>
    </xf>
    <xf numFmtId="185" fontId="8" fillId="0" borderId="74" xfId="28" applyNumberFormat="1" applyBorder="1" applyAlignment="1">
      <alignment horizontal="center"/>
    </xf>
    <xf numFmtId="185" fontId="7" fillId="0" borderId="74" xfId="28" applyNumberFormat="1" applyFont="1" applyBorder="1" applyAlignment="1">
      <alignment horizontal="center"/>
    </xf>
    <xf numFmtId="185" fontId="8" fillId="0" borderId="32" xfId="28" applyNumberFormat="1" applyBorder="1" applyAlignment="1">
      <alignment horizontal="center"/>
    </xf>
    <xf numFmtId="0" fontId="8" fillId="0" borderId="72" xfId="54" applyFont="1" applyBorder="1" applyAlignment="1">
      <alignment horizontal="left" vertical="top"/>
    </xf>
    <xf numFmtId="0" fontId="8" fillId="0" borderId="72" xfId="54" applyFont="1" applyBorder="1" applyAlignment="1">
      <alignment horizontal="right" vertical="top"/>
    </xf>
    <xf numFmtId="0" fontId="7" fillId="0" borderId="57" xfId="55" applyFont="1" applyBorder="1" applyAlignment="1">
      <alignment horizontal="center" vertical="center"/>
    </xf>
    <xf numFmtId="0" fontId="7" fillId="0" borderId="85" xfId="55" applyFont="1" applyBorder="1" applyAlignment="1">
      <alignment horizontal="center" vertical="center"/>
    </xf>
    <xf numFmtId="0" fontId="7" fillId="0" borderId="86" xfId="55" applyFont="1" applyBorder="1" applyAlignment="1">
      <alignment horizontal="center" vertical="center"/>
    </xf>
    <xf numFmtId="0" fontId="7" fillId="0" borderId="87" xfId="55" applyFont="1" applyBorder="1" applyAlignment="1">
      <alignment horizontal="center" vertical="center"/>
    </xf>
    <xf numFmtId="0" fontId="7" fillId="0" borderId="61" xfId="55" applyFont="1" applyBorder="1" applyAlignment="1">
      <alignment horizontal="center" vertical="center"/>
    </xf>
    <xf numFmtId="0" fontId="7" fillId="0" borderId="88" xfId="55" applyFont="1" applyBorder="1" applyAlignment="1">
      <alignment horizontal="center" vertical="center"/>
    </xf>
    <xf numFmtId="0" fontId="7" fillId="0" borderId="89" xfId="55" applyFont="1" applyBorder="1" applyAlignment="1">
      <alignment horizontal="center" vertical="center"/>
    </xf>
    <xf numFmtId="0" fontId="7" fillId="0" borderId="90" xfId="55" applyFont="1" applyBorder="1" applyAlignment="1">
      <alignment horizontal="center" vertical="center"/>
    </xf>
    <xf numFmtId="0" fontId="7" fillId="0" borderId="91" xfId="55" applyFont="1" applyBorder="1" applyAlignment="1">
      <alignment horizontal="center" vertical="center" wrapText="1"/>
    </xf>
    <xf numFmtId="0" fontId="7" fillId="0" borderId="32" xfId="55" applyFont="1" applyBorder="1" applyAlignment="1">
      <alignment horizontal="center" vertical="center"/>
    </xf>
    <xf numFmtId="0" fontId="7" fillId="0" borderId="32" xfId="55" applyFont="1" applyBorder="1" applyAlignment="1">
      <alignment horizontal="center" vertical="center" wrapText="1"/>
    </xf>
    <xf numFmtId="0" fontId="7" fillId="0" borderId="32" xfId="55" applyFont="1" applyBorder="1" applyAlignment="1">
      <alignment horizontal="center" vertical="center" wrapText="1"/>
    </xf>
    <xf numFmtId="0" fontId="8" fillId="27" borderId="72" xfId="55" applyFont="1" applyFill="1" applyBorder="1" applyAlignment="1">
      <alignment horizontal="center" vertical="center"/>
    </xf>
    <xf numFmtId="0" fontId="7" fillId="27" borderId="74" xfId="55" applyFont="1" applyFill="1" applyBorder="1" applyAlignment="1">
      <alignment horizontal="center" vertical="center"/>
    </xf>
    <xf numFmtId="188" fontId="7" fillId="27" borderId="92" xfId="28" applyNumberFormat="1" applyFont="1" applyFill="1" applyBorder="1" applyAlignment="1">
      <alignment horizontal="center" vertical="center"/>
    </xf>
    <xf numFmtId="188" fontId="7" fillId="27" borderId="82" xfId="28" quotePrefix="1" applyNumberFormat="1" applyFont="1" applyFill="1" applyBorder="1" applyAlignment="1">
      <alignment horizontal="center" vertical="center"/>
    </xf>
    <xf numFmtId="188" fontId="7" fillId="27" borderId="74" xfId="28" applyNumberFormat="1" applyFont="1" applyFill="1" applyBorder="1" applyAlignment="1">
      <alignment horizontal="right" vertical="center"/>
    </xf>
    <xf numFmtId="188" fontId="7" fillId="27" borderId="92" xfId="28" quotePrefix="1" applyNumberFormat="1" applyFont="1" applyFill="1" applyBorder="1" applyAlignment="1">
      <alignment horizontal="center" vertical="center"/>
    </xf>
    <xf numFmtId="188" fontId="7" fillId="27" borderId="91" xfId="28" applyNumberFormat="1" applyFont="1" applyFill="1" applyBorder="1" applyAlignment="1">
      <alignment horizontal="right" vertical="center"/>
    </xf>
    <xf numFmtId="0" fontId="8" fillId="27" borderId="74" xfId="55" applyFont="1" applyFill="1" applyBorder="1" applyAlignment="1">
      <alignment horizontal="center" vertical="center"/>
    </xf>
    <xf numFmtId="188" fontId="8" fillId="27" borderId="72" xfId="28" quotePrefix="1" applyNumberFormat="1" applyFill="1" applyBorder="1" applyAlignment="1">
      <alignment horizontal="center" vertical="center"/>
    </xf>
    <xf numFmtId="188" fontId="8" fillId="27" borderId="74" xfId="28" applyNumberFormat="1" applyFill="1" applyBorder="1" applyAlignment="1">
      <alignment horizontal="right" vertical="center"/>
    </xf>
    <xf numFmtId="188" fontId="8" fillId="27" borderId="72" xfId="28" applyNumberFormat="1" applyFill="1" applyBorder="1" applyAlignment="1">
      <alignment horizontal="center" vertical="center"/>
    </xf>
    <xf numFmtId="188" fontId="7" fillId="27" borderId="72" xfId="28" quotePrefix="1" applyNumberFormat="1" applyFont="1" applyFill="1" applyBorder="1" applyAlignment="1">
      <alignment horizontal="center" vertical="center"/>
    </xf>
    <xf numFmtId="188" fontId="7" fillId="27" borderId="72" xfId="28" applyNumberFormat="1" applyFont="1" applyFill="1" applyBorder="1" applyAlignment="1">
      <alignment horizontal="center" vertical="center"/>
    </xf>
    <xf numFmtId="188" fontId="7" fillId="27" borderId="72" xfId="28" quotePrefix="1" applyNumberFormat="1" applyFont="1" applyFill="1" applyBorder="1" applyAlignment="1">
      <alignment horizontal="right" vertical="center"/>
    </xf>
    <xf numFmtId="188" fontId="7" fillId="27" borderId="74" xfId="28" applyNumberFormat="1" applyFont="1" applyFill="1" applyBorder="1" applyAlignment="1">
      <alignment horizontal="center" vertical="center"/>
    </xf>
    <xf numFmtId="188" fontId="8" fillId="27" borderId="72" xfId="28" quotePrefix="1" applyNumberFormat="1" applyFill="1" applyBorder="1" applyAlignment="1">
      <alignment horizontal="right" vertical="center"/>
    </xf>
    <xf numFmtId="188" fontId="8" fillId="27" borderId="74" xfId="28" applyNumberFormat="1" applyFill="1" applyBorder="1" applyAlignment="1">
      <alignment horizontal="center" vertical="center"/>
    </xf>
    <xf numFmtId="188" fontId="8" fillId="27" borderId="72" xfId="28" applyNumberFormat="1" applyFill="1" applyBorder="1" applyAlignment="1">
      <alignment horizontal="right" vertical="center"/>
    </xf>
    <xf numFmtId="188" fontId="7" fillId="27" borderId="72" xfId="28" applyNumberFormat="1" applyFont="1" applyFill="1" applyBorder="1" applyAlignment="1">
      <alignment horizontal="right" vertical="center"/>
    </xf>
    <xf numFmtId="0" fontId="8" fillId="0" borderId="72" xfId="55" applyFont="1" applyBorder="1" applyAlignment="1">
      <alignment horizontal="center" vertical="center"/>
    </xf>
    <xf numFmtId="0" fontId="8" fillId="0" borderId="74" xfId="55" applyFont="1" applyBorder="1" applyAlignment="1">
      <alignment horizontal="center" vertical="center"/>
    </xf>
    <xf numFmtId="188" fontId="8" fillId="0" borderId="74" xfId="28" applyNumberFormat="1" applyBorder="1" applyAlignment="1">
      <alignment horizontal="right" vertical="center"/>
    </xf>
    <xf numFmtId="188" fontId="8" fillId="0" borderId="72" xfId="28" applyNumberFormat="1" applyBorder="1" applyAlignment="1">
      <alignment horizontal="right" vertical="center"/>
    </xf>
    <xf numFmtId="0" fontId="7" fillId="0" borderId="74" xfId="55" applyFont="1" applyBorder="1" applyAlignment="1">
      <alignment horizontal="center" vertical="center"/>
    </xf>
    <xf numFmtId="188" fontId="7" fillId="0" borderId="74" xfId="28" applyNumberFormat="1" applyFont="1" applyBorder="1" applyAlignment="1">
      <alignment horizontal="right" vertical="center"/>
    </xf>
    <xf numFmtId="188" fontId="8" fillId="0" borderId="72" xfId="28" quotePrefix="1" applyNumberFormat="1" applyBorder="1" applyAlignment="1">
      <alignment horizontal="center" vertical="center"/>
    </xf>
    <xf numFmtId="188" fontId="7" fillId="0" borderId="72" xfId="28" quotePrefix="1" applyNumberFormat="1" applyFont="1" applyBorder="1" applyAlignment="1">
      <alignment horizontal="center" vertical="center"/>
    </xf>
    <xf numFmtId="188" fontId="7" fillId="0" borderId="72" xfId="28" applyNumberFormat="1" applyFont="1" applyBorder="1" applyAlignment="1">
      <alignment horizontal="right" vertical="center"/>
    </xf>
    <xf numFmtId="188" fontId="8" fillId="0" borderId="74" xfId="28" applyNumberFormat="1" applyFill="1" applyBorder="1" applyAlignment="1">
      <alignment horizontal="right" vertical="center"/>
    </xf>
    <xf numFmtId="188" fontId="8" fillId="0" borderId="72" xfId="28" quotePrefix="1" applyNumberFormat="1" applyFill="1" applyBorder="1" applyAlignment="1">
      <alignment horizontal="center" vertical="center"/>
    </xf>
    <xf numFmtId="0" fontId="8" fillId="0" borderId="32" xfId="55" applyFont="1" applyBorder="1" applyAlignment="1">
      <alignment horizontal="center" vertical="center"/>
    </xf>
    <xf numFmtId="188" fontId="8" fillId="0" borderId="32" xfId="28" applyNumberFormat="1" applyBorder="1" applyAlignment="1">
      <alignment horizontal="right" vertical="center"/>
    </xf>
    <xf numFmtId="0" fontId="8" fillId="0" borderId="72" xfId="55" applyFont="1" applyBorder="1" applyAlignment="1">
      <alignment vertical="top"/>
    </xf>
    <xf numFmtId="0" fontId="8" fillId="0" borderId="82" xfId="55" applyFont="1" applyBorder="1" applyAlignment="1">
      <alignment horizontal="left" vertical="top" wrapText="1"/>
    </xf>
    <xf numFmtId="0" fontId="8" fillId="0" borderId="72" xfId="55" applyFont="1" applyBorder="1" applyAlignment="1">
      <alignment horizontal="right" vertical="top"/>
    </xf>
    <xf numFmtId="0" fontId="56" fillId="28" borderId="92" xfId="58" applyFont="1" applyFill="1" applyBorder="1" applyAlignment="1">
      <alignment horizontal="center" vertical="center"/>
    </xf>
    <xf numFmtId="0" fontId="7" fillId="0" borderId="91" xfId="56" applyFont="1" applyBorder="1" applyAlignment="1">
      <alignment horizontal="center" vertical="center"/>
    </xf>
    <xf numFmtId="0" fontId="7" fillId="0" borderId="88" xfId="56" applyFont="1" applyBorder="1" applyAlignment="1">
      <alignment horizontal="center" vertical="center"/>
    </xf>
    <xf numFmtId="0" fontId="7" fillId="0" borderId="89" xfId="56" applyFont="1" applyBorder="1" applyAlignment="1">
      <alignment horizontal="center" vertical="center"/>
    </xf>
    <xf numFmtId="0" fontId="7" fillId="0" borderId="90" xfId="56" applyFont="1" applyBorder="1" applyAlignment="1">
      <alignment horizontal="center" vertical="center"/>
    </xf>
    <xf numFmtId="0" fontId="7" fillId="0" borderId="91" xfId="56" applyFont="1" applyBorder="1" applyAlignment="1">
      <alignment horizontal="center" vertical="center" wrapText="1"/>
    </xf>
    <xf numFmtId="0" fontId="7" fillId="0" borderId="32" xfId="56" applyFont="1" applyBorder="1" applyAlignment="1">
      <alignment horizontal="center" vertical="center"/>
    </xf>
    <xf numFmtId="0" fontId="7" fillId="0" borderId="93" xfId="56" applyFont="1" applyBorder="1" applyAlignment="1">
      <alignment horizontal="center" vertical="center"/>
    </xf>
    <xf numFmtId="0" fontId="7" fillId="0" borderId="32" xfId="56" applyFont="1" applyBorder="1" applyAlignment="1">
      <alignment horizontal="center" vertical="center"/>
    </xf>
    <xf numFmtId="0" fontId="8" fillId="27" borderId="72" xfId="56" applyFont="1" applyFill="1" applyBorder="1" applyAlignment="1">
      <alignment horizontal="center" vertical="center"/>
    </xf>
    <xf numFmtId="0" fontId="7" fillId="27" borderId="74" xfId="56" applyFont="1" applyFill="1" applyBorder="1" applyAlignment="1">
      <alignment horizontal="center" vertical="center"/>
    </xf>
    <xf numFmtId="187" fontId="7" fillId="27" borderId="91" xfId="56" quotePrefix="1" applyNumberFormat="1" applyFont="1" applyFill="1" applyBorder="1" applyAlignment="1">
      <alignment horizontal="center" vertical="center"/>
    </xf>
    <xf numFmtId="187" fontId="7" fillId="27" borderId="74" xfId="28" applyNumberFormat="1" applyFont="1" applyFill="1" applyBorder="1" applyAlignment="1">
      <alignment horizontal="right" vertical="center"/>
    </xf>
    <xf numFmtId="0" fontId="8" fillId="27" borderId="74" xfId="56" applyFont="1" applyFill="1" applyBorder="1" applyAlignment="1">
      <alignment horizontal="center" vertical="center"/>
    </xf>
    <xf numFmtId="187" fontId="8" fillId="27" borderId="74" xfId="56" quotePrefix="1" applyNumberFormat="1" applyFont="1" applyFill="1" applyBorder="1" applyAlignment="1">
      <alignment horizontal="center" vertical="center"/>
    </xf>
    <xf numFmtId="187" fontId="8" fillId="27" borderId="74" xfId="28" applyNumberFormat="1" applyFill="1" applyBorder="1" applyAlignment="1">
      <alignment horizontal="right" vertical="center"/>
    </xf>
    <xf numFmtId="187" fontId="7" fillId="27" borderId="74" xfId="56" quotePrefix="1" applyNumberFormat="1" applyFont="1" applyFill="1" applyBorder="1" applyAlignment="1">
      <alignment horizontal="center" vertical="center"/>
    </xf>
    <xf numFmtId="0" fontId="8" fillId="27" borderId="72" xfId="0" applyFont="1" applyFill="1" applyBorder="1" applyAlignment="1">
      <alignment horizontal="center" vertical="center"/>
    </xf>
    <xf numFmtId="0" fontId="7" fillId="27" borderId="74" xfId="0" applyFont="1" applyFill="1" applyBorder="1" applyAlignment="1">
      <alignment horizontal="center" vertical="center"/>
    </xf>
    <xf numFmtId="187" fontId="7" fillId="27" borderId="72" xfId="56" quotePrefix="1" applyNumberFormat="1" applyFont="1" applyFill="1" applyBorder="1" applyAlignment="1">
      <alignment horizontal="center" vertical="center"/>
    </xf>
    <xf numFmtId="187" fontId="32" fillId="27" borderId="74" xfId="28" applyNumberFormat="1" applyFont="1" applyFill="1" applyBorder="1" applyAlignment="1">
      <alignment horizontal="right" vertical="center"/>
    </xf>
    <xf numFmtId="0" fontId="8" fillId="27" borderId="72" xfId="0" applyFont="1" applyFill="1" applyBorder="1" applyAlignment="1">
      <alignment vertical="center"/>
    </xf>
    <xf numFmtId="0" fontId="8" fillId="27" borderId="74" xfId="0" applyFont="1" applyFill="1" applyBorder="1" applyAlignment="1">
      <alignment horizontal="center" vertical="center"/>
    </xf>
    <xf numFmtId="187" fontId="8" fillId="27" borderId="72" xfId="56" quotePrefix="1" applyNumberFormat="1" applyFont="1" applyFill="1" applyBorder="1" applyAlignment="1">
      <alignment horizontal="center" vertical="center"/>
    </xf>
    <xf numFmtId="187" fontId="31" fillId="27" borderId="74" xfId="28" applyNumberFormat="1" applyFont="1" applyFill="1" applyBorder="1" applyAlignment="1">
      <alignment horizontal="right" vertical="center"/>
    </xf>
    <xf numFmtId="187" fontId="8" fillId="27" borderId="72" xfId="28" applyNumberFormat="1" applyFill="1" applyBorder="1" applyAlignment="1">
      <alignment horizontal="right" vertical="center"/>
    </xf>
    <xf numFmtId="0" fontId="8" fillId="0" borderId="72" xfId="56" applyFont="1" applyBorder="1" applyAlignment="1">
      <alignment horizontal="center" vertical="center"/>
    </xf>
    <xf numFmtId="0" fontId="8" fillId="0" borderId="74" xfId="56" applyFont="1" applyBorder="1" applyAlignment="1">
      <alignment horizontal="center" vertical="center"/>
    </xf>
    <xf numFmtId="187" fontId="8" fillId="0" borderId="74" xfId="28" applyNumberFormat="1" applyBorder="1" applyAlignment="1">
      <alignment horizontal="right" vertical="center"/>
    </xf>
    <xf numFmtId="187" fontId="8" fillId="0" borderId="72" xfId="56" quotePrefix="1" applyNumberFormat="1" applyFont="1" applyBorder="1" applyAlignment="1">
      <alignment horizontal="center" vertical="center"/>
    </xf>
    <xf numFmtId="187" fontId="8" fillId="0" borderId="74" xfId="56" quotePrefix="1" applyNumberFormat="1" applyFont="1" applyBorder="1" applyAlignment="1">
      <alignment horizontal="center" vertical="center"/>
    </xf>
    <xf numFmtId="0" fontId="7" fillId="0" borderId="74" xfId="56" applyFont="1" applyBorder="1" applyAlignment="1">
      <alignment horizontal="center" vertical="center"/>
    </xf>
    <xf numFmtId="187" fontId="7" fillId="0" borderId="74" xfId="28" applyNumberFormat="1" applyFont="1" applyBorder="1" applyAlignment="1">
      <alignment horizontal="right" vertical="center"/>
    </xf>
    <xf numFmtId="187" fontId="7" fillId="0" borderId="72" xfId="28" applyNumberFormat="1" applyFont="1" applyBorder="1" applyAlignment="1">
      <alignment horizontal="right" vertical="center"/>
    </xf>
    <xf numFmtId="0" fontId="8" fillId="0" borderId="72" xfId="56" applyFont="1" applyBorder="1" applyAlignment="1">
      <alignment vertical="center"/>
    </xf>
    <xf numFmtId="187" fontId="8" fillId="0" borderId="72" xfId="28" applyNumberFormat="1" applyBorder="1" applyAlignment="1">
      <alignment horizontal="right" vertical="center"/>
    </xf>
    <xf numFmtId="187" fontId="31" fillId="0" borderId="74" xfId="28" applyNumberFormat="1" applyFont="1" applyBorder="1" applyAlignment="1">
      <alignment horizontal="right" vertical="center"/>
    </xf>
    <xf numFmtId="187" fontId="66" fillId="0" borderId="72" xfId="28" applyNumberFormat="1" applyFont="1" applyBorder="1" applyAlignment="1">
      <alignment horizontal="right" vertical="center"/>
    </xf>
    <xf numFmtId="187" fontId="32" fillId="0" borderId="74" xfId="28" applyNumberFormat="1" applyFont="1" applyBorder="1" applyAlignment="1">
      <alignment horizontal="right" vertical="center"/>
    </xf>
    <xf numFmtId="0" fontId="8" fillId="0" borderId="74" xfId="56" applyFont="1" applyBorder="1" applyAlignment="1">
      <alignment vertical="center"/>
    </xf>
    <xf numFmtId="0" fontId="68" fillId="0" borderId="72" xfId="56" applyFont="1" applyBorder="1" applyAlignment="1">
      <alignment horizontal="center" vertical="center"/>
    </xf>
    <xf numFmtId="0" fontId="8" fillId="0" borderId="32" xfId="56" applyFont="1" applyBorder="1" applyAlignment="1">
      <alignment horizontal="center" vertical="center"/>
    </xf>
    <xf numFmtId="187" fontId="8" fillId="0" borderId="32" xfId="28" applyNumberFormat="1" applyBorder="1" applyAlignment="1">
      <alignment horizontal="right" vertical="center"/>
    </xf>
    <xf numFmtId="187" fontId="8" fillId="0" borderId="32" xfId="56" quotePrefix="1" applyNumberFormat="1" applyFont="1" applyBorder="1" applyAlignment="1">
      <alignment horizontal="center" vertical="center"/>
    </xf>
    <xf numFmtId="187" fontId="31" fillId="0" borderId="32" xfId="28" applyNumberFormat="1" applyFont="1" applyBorder="1" applyAlignment="1">
      <alignment horizontal="right" vertical="center"/>
    </xf>
    <xf numFmtId="0" fontId="8" fillId="0" borderId="72" xfId="56" applyFont="1" applyBorder="1"/>
    <xf numFmtId="0" fontId="8" fillId="0" borderId="0" xfId="56" applyFont="1" applyAlignment="1"/>
    <xf numFmtId="0" fontId="8" fillId="0" borderId="22" xfId="56" applyFont="1" applyBorder="1" applyAlignment="1"/>
    <xf numFmtId="0" fontId="56" fillId="28" borderId="94" xfId="58" applyFont="1" applyFill="1" applyBorder="1" applyAlignment="1">
      <alignment horizontal="center" vertical="center"/>
    </xf>
    <xf numFmtId="0" fontId="56" fillId="28" borderId="95" xfId="58" applyFont="1" applyFill="1" applyBorder="1" applyAlignment="1">
      <alignment horizontal="center" vertical="center"/>
    </xf>
    <xf numFmtId="0" fontId="7" fillId="0" borderId="91" xfId="57" applyFont="1" applyBorder="1" applyAlignment="1">
      <alignment horizontal="center" vertical="center"/>
    </xf>
    <xf numFmtId="0" fontId="7" fillId="0" borderId="88" xfId="57" applyFont="1" applyBorder="1" applyAlignment="1">
      <alignment horizontal="center" vertical="center"/>
    </xf>
    <xf numFmtId="0" fontId="7" fillId="0" borderId="89" xfId="57" applyFont="1" applyBorder="1" applyAlignment="1">
      <alignment horizontal="center" vertical="center"/>
    </xf>
    <xf numFmtId="0" fontId="7" fillId="0" borderId="90" xfId="57" applyFont="1" applyBorder="1" applyAlignment="1">
      <alignment horizontal="center" vertical="center"/>
    </xf>
    <xf numFmtId="0" fontId="7" fillId="0" borderId="91" xfId="57" applyFont="1" applyBorder="1" applyAlignment="1">
      <alignment horizontal="center" vertical="center" wrapText="1"/>
    </xf>
    <xf numFmtId="0" fontId="7" fillId="0" borderId="32" xfId="57" applyFont="1" applyBorder="1" applyAlignment="1">
      <alignment horizontal="center" vertical="center"/>
    </xf>
    <xf numFmtId="0" fontId="7" fillId="0" borderId="88" xfId="57" applyFont="1" applyBorder="1" applyAlignment="1">
      <alignment horizontal="center" vertical="center"/>
    </xf>
    <xf numFmtId="171" fontId="7" fillId="0" borderId="90" xfId="57" applyNumberFormat="1" applyFont="1" applyBorder="1" applyAlignment="1">
      <alignment horizontal="center" vertical="center"/>
    </xf>
    <xf numFmtId="0" fontId="7" fillId="0" borderId="96" xfId="57" applyFont="1" applyBorder="1" applyAlignment="1">
      <alignment horizontal="center" vertical="center"/>
    </xf>
    <xf numFmtId="0" fontId="12" fillId="0" borderId="97" xfId="57" applyBorder="1" applyAlignment="1">
      <alignment horizontal="center" vertical="center" wrapText="1"/>
    </xf>
    <xf numFmtId="0" fontId="8" fillId="27" borderId="72" xfId="57" applyFont="1" applyFill="1" applyBorder="1" applyAlignment="1">
      <alignment horizontal="centerContinuous" vertical="center"/>
    </xf>
    <xf numFmtId="0" fontId="7" fillId="27" borderId="74" xfId="57" applyFont="1" applyFill="1" applyBorder="1" applyAlignment="1">
      <alignment horizontal="center" vertical="center"/>
    </xf>
    <xf numFmtId="185" fontId="7" fillId="27" borderId="74" xfId="28" applyNumberFormat="1" applyFont="1" applyFill="1" applyBorder="1" applyAlignment="1">
      <alignment vertical="center"/>
    </xf>
    <xf numFmtId="0" fontId="8" fillId="27" borderId="74" xfId="57" applyFont="1" applyFill="1" applyBorder="1" applyAlignment="1">
      <alignment horizontal="center" vertical="center"/>
    </xf>
    <xf numFmtId="185" fontId="8" fillId="27" borderId="74" xfId="28" applyNumberFormat="1" applyFill="1" applyBorder="1" applyAlignment="1">
      <alignment vertical="center"/>
    </xf>
    <xf numFmtId="185" fontId="7" fillId="27" borderId="84" xfId="28" applyNumberFormat="1" applyFont="1" applyFill="1" applyBorder="1" applyAlignment="1">
      <alignment vertical="center"/>
    </xf>
    <xf numFmtId="185" fontId="8" fillId="27" borderId="84" xfId="28" applyNumberFormat="1" applyFill="1" applyBorder="1" applyAlignment="1">
      <alignment vertical="center"/>
    </xf>
    <xf numFmtId="0" fontId="8" fillId="0" borderId="97" xfId="57" applyFont="1" applyBorder="1" applyAlignment="1">
      <alignment horizontal="center" vertical="center"/>
    </xf>
    <xf numFmtId="185" fontId="8" fillId="0" borderId="97" xfId="28" applyNumberFormat="1" applyBorder="1" applyAlignment="1">
      <alignment vertical="center"/>
    </xf>
    <xf numFmtId="0" fontId="8" fillId="0" borderId="18" xfId="57" applyFont="1" applyBorder="1"/>
    <xf numFmtId="0" fontId="7" fillId="0" borderId="91" xfId="58" applyFont="1" applyBorder="1" applyAlignment="1">
      <alignment horizontal="center" vertical="center"/>
    </xf>
    <xf numFmtId="0" fontId="7" fillId="0" borderId="88" xfId="58" applyFont="1" applyBorder="1" applyAlignment="1">
      <alignment horizontal="center" vertical="center"/>
    </xf>
    <xf numFmtId="0" fontId="7" fillId="0" borderId="89" xfId="58" applyFont="1" applyBorder="1" applyAlignment="1">
      <alignment horizontal="center" vertical="center"/>
    </xf>
    <xf numFmtId="0" fontId="7" fillId="0" borderId="90" xfId="58" applyFont="1" applyBorder="1" applyAlignment="1">
      <alignment horizontal="center" vertical="center"/>
    </xf>
    <xf numFmtId="0" fontId="7" fillId="0" borderId="88" xfId="58" applyFont="1" applyBorder="1" applyAlignment="1">
      <alignment horizontal="center" vertical="center" wrapText="1"/>
    </xf>
    <xf numFmtId="0" fontId="7" fillId="0" borderId="89" xfId="58" applyFont="1" applyBorder="1" applyAlignment="1">
      <alignment horizontal="center" vertical="center" wrapText="1"/>
    </xf>
    <xf numFmtId="0" fontId="7" fillId="0" borderId="90" xfId="58" applyFont="1" applyBorder="1" applyAlignment="1">
      <alignment horizontal="center" vertical="center" wrapText="1"/>
    </xf>
    <xf numFmtId="0" fontId="7" fillId="0" borderId="91" xfId="58" applyFont="1" applyBorder="1" applyAlignment="1">
      <alignment horizontal="center" vertical="center" wrapText="1"/>
    </xf>
    <xf numFmtId="0" fontId="7" fillId="0" borderId="97" xfId="58" applyFont="1" applyBorder="1" applyAlignment="1">
      <alignment horizontal="center" vertical="center"/>
    </xf>
    <xf numFmtId="0" fontId="7" fillId="0" borderId="93" xfId="58" applyFont="1" applyBorder="1" applyAlignment="1">
      <alignment horizontal="left" vertical="center" indent="2"/>
    </xf>
    <xf numFmtId="185" fontId="7" fillId="0" borderId="98" xfId="28" applyNumberFormat="1" applyFont="1" applyBorder="1" applyAlignment="1">
      <alignment horizontal="left" vertical="center" indent="2"/>
    </xf>
    <xf numFmtId="185" fontId="7" fillId="0" borderId="99" xfId="28" applyNumberFormat="1" applyFont="1" applyBorder="1" applyAlignment="1">
      <alignment horizontal="left" vertical="center" indent="2"/>
    </xf>
    <xf numFmtId="185" fontId="7" fillId="0" borderId="99" xfId="28" applyNumberFormat="1" applyFont="1" applyBorder="1" applyAlignment="1">
      <alignment horizontal="left" vertical="center" indent="3"/>
    </xf>
    <xf numFmtId="0" fontId="7" fillId="0" borderId="99" xfId="28" applyNumberFormat="1" applyFont="1" applyBorder="1" applyAlignment="1">
      <alignment horizontal="left" vertical="center" wrapText="1" indent="3"/>
    </xf>
    <xf numFmtId="3" fontId="7" fillId="0" borderId="99" xfId="28" applyNumberFormat="1" applyFont="1" applyBorder="1" applyAlignment="1">
      <alignment horizontal="left" vertical="center" indent="2"/>
    </xf>
    <xf numFmtId="0" fontId="7" fillId="0" borderId="100" xfId="58" applyFont="1" applyBorder="1" applyAlignment="1">
      <alignment horizontal="left" vertical="center" indent="2"/>
    </xf>
    <xf numFmtId="0" fontId="7" fillId="0" borderId="101" xfId="58" applyFont="1" applyBorder="1" applyAlignment="1">
      <alignment horizontal="left" vertical="center" indent="3"/>
    </xf>
    <xf numFmtId="0" fontId="7" fillId="0" borderId="102" xfId="58" applyFont="1" applyBorder="1" applyAlignment="1">
      <alignment horizontal="left" vertical="center" indent="3"/>
    </xf>
    <xf numFmtId="169" fontId="7" fillId="25" borderId="103" xfId="58" applyNumberFormat="1" applyFont="1" applyFill="1" applyBorder="1" applyAlignment="1">
      <alignment horizontal="left" vertical="top" indent="2"/>
    </xf>
    <xf numFmtId="0" fontId="7" fillId="0" borderId="97" xfId="58" applyFont="1" applyBorder="1" applyAlignment="1">
      <alignment horizontal="center" vertical="center" wrapText="1"/>
    </xf>
    <xf numFmtId="187" fontId="7" fillId="0" borderId="101" xfId="58" applyNumberFormat="1" applyFont="1" applyBorder="1" applyAlignment="1">
      <alignment horizontal="left" vertical="center" indent="2"/>
    </xf>
    <xf numFmtId="187" fontId="7" fillId="0" borderId="102" xfId="58" applyNumberFormat="1" applyFont="1" applyBorder="1" applyAlignment="1">
      <alignment horizontal="left" vertical="center" indent="2"/>
    </xf>
    <xf numFmtId="187" fontId="7" fillId="0" borderId="104" xfId="28" applyNumberFormat="1" applyFont="1" applyBorder="1" applyAlignment="1">
      <alignment horizontal="left" vertical="center" indent="2"/>
    </xf>
    <xf numFmtId="187" fontId="7" fillId="0" borderId="82" xfId="28" applyNumberFormat="1" applyFont="1" applyBorder="1" applyAlignment="1">
      <alignment horizontal="left" vertical="center" indent="2"/>
    </xf>
    <xf numFmtId="187" fontId="7" fillId="0" borderId="82" xfId="28" applyNumberFormat="1" applyFont="1" applyBorder="1" applyAlignment="1">
      <alignment horizontal="left" vertical="center" indent="3"/>
    </xf>
    <xf numFmtId="187" fontId="7" fillId="0" borderId="82" xfId="28" applyNumberFormat="1" applyFont="1" applyBorder="1" applyAlignment="1">
      <alignment horizontal="left" vertical="center" wrapText="1" indent="3"/>
    </xf>
    <xf numFmtId="187" fontId="7" fillId="0" borderId="103" xfId="58" applyNumberFormat="1" applyFont="1" applyBorder="1" applyAlignment="1">
      <alignment horizontal="left" vertical="center" indent="2"/>
    </xf>
    <xf numFmtId="187" fontId="7" fillId="0" borderId="104" xfId="58" applyNumberFormat="1" applyFont="1" applyBorder="1" applyAlignment="1">
      <alignment horizontal="left" vertical="center" indent="3"/>
    </xf>
    <xf numFmtId="187" fontId="7" fillId="0" borderId="82" xfId="58" applyNumberFormat="1" applyFont="1" applyBorder="1" applyAlignment="1">
      <alignment horizontal="left" vertical="center" indent="3"/>
    </xf>
    <xf numFmtId="187" fontId="7" fillId="27" borderId="104" xfId="28" applyNumberFormat="1" applyFont="1" applyFill="1" applyBorder="1" applyAlignment="1">
      <alignment horizontal="right" vertical="center"/>
    </xf>
    <xf numFmtId="187" fontId="7" fillId="27" borderId="82" xfId="28" applyNumberFormat="1" applyFont="1" applyFill="1" applyBorder="1" applyAlignment="1">
      <alignment horizontal="right" vertical="center"/>
    </xf>
    <xf numFmtId="0" fontId="8" fillId="0" borderId="97" xfId="58" applyFont="1" applyBorder="1" applyAlignment="1">
      <alignment horizontal="center" vertical="top"/>
    </xf>
    <xf numFmtId="187" fontId="8" fillId="0" borderId="97" xfId="28" applyNumberFormat="1" applyBorder="1" applyAlignment="1">
      <alignment horizontal="right" vertical="center"/>
    </xf>
    <xf numFmtId="0" fontId="14" fillId="0" borderId="75" xfId="59" applyFont="1" applyBorder="1" applyAlignment="1">
      <alignment horizontal="center" vertical="center"/>
    </xf>
    <xf numFmtId="0" fontId="14" fillId="0" borderId="105" xfId="59" applyFont="1" applyBorder="1" applyAlignment="1">
      <alignment horizontal="center" vertical="center"/>
    </xf>
    <xf numFmtId="0" fontId="14" fillId="0" borderId="101" xfId="59" applyFont="1" applyBorder="1" applyAlignment="1">
      <alignment horizontal="center" vertical="center"/>
    </xf>
    <xf numFmtId="0" fontId="14" fillId="0" borderId="102" xfId="59" applyFont="1" applyBorder="1" applyAlignment="1">
      <alignment horizontal="center" vertical="center"/>
    </xf>
    <xf numFmtId="0" fontId="14" fillId="0" borderId="103" xfId="59" applyFont="1" applyBorder="1" applyAlignment="1">
      <alignment horizontal="center" vertical="center"/>
    </xf>
    <xf numFmtId="0" fontId="14" fillId="0" borderId="105" xfId="59" applyFont="1" applyBorder="1" applyAlignment="1">
      <alignment horizontal="center" vertical="center" wrapText="1"/>
    </xf>
    <xf numFmtId="0" fontId="14" fillId="0" borderId="101" xfId="59" applyFont="1" applyBorder="1" applyAlignment="1">
      <alignment horizontal="center" vertical="center" wrapText="1"/>
    </xf>
    <xf numFmtId="0" fontId="14" fillId="0" borderId="103" xfId="59" applyFont="1" applyBorder="1" applyAlignment="1">
      <alignment horizontal="center" vertical="center" wrapText="1"/>
    </xf>
    <xf numFmtId="0" fontId="14" fillId="0" borderId="104" xfId="59" applyFont="1" applyBorder="1" applyAlignment="1">
      <alignment horizontal="center" vertical="center" wrapText="1"/>
    </xf>
    <xf numFmtId="0" fontId="15" fillId="0" borderId="97" xfId="59" applyFont="1" applyBorder="1" applyAlignment="1">
      <alignment vertical="center"/>
    </xf>
    <xf numFmtId="0" fontId="14" fillId="0" borderId="97" xfId="59" applyFont="1" applyBorder="1" applyAlignment="1">
      <alignment horizontal="center" vertical="center" wrapText="1"/>
    </xf>
    <xf numFmtId="0" fontId="14" fillId="0" borderId="97" xfId="59" applyFont="1" applyBorder="1" applyAlignment="1">
      <alignment horizontal="center" vertical="center"/>
    </xf>
    <xf numFmtId="0" fontId="15" fillId="0" borderId="97" xfId="45" applyFont="1" applyBorder="1" applyAlignment="1">
      <alignment horizontal="center" vertical="center" wrapText="1"/>
    </xf>
    <xf numFmtId="0" fontId="14" fillId="0" borderId="106" xfId="59" applyFont="1" applyBorder="1" applyAlignment="1">
      <alignment horizontal="center" vertical="center"/>
    </xf>
    <xf numFmtId="0" fontId="14" fillId="0" borderId="107" xfId="59" applyFont="1" applyBorder="1" applyAlignment="1">
      <alignment horizontal="center" vertical="center"/>
    </xf>
    <xf numFmtId="187" fontId="14" fillId="27" borderId="33" xfId="28" applyNumberFormat="1" applyFont="1" applyFill="1" applyBorder="1" applyAlignment="1">
      <alignment horizontal="right" vertical="center"/>
    </xf>
    <xf numFmtId="1" fontId="14" fillId="27" borderId="33" xfId="59" applyNumberFormat="1" applyFont="1" applyFill="1" applyBorder="1" applyAlignment="1">
      <alignment horizontal="center" vertical="center"/>
    </xf>
    <xf numFmtId="0" fontId="14" fillId="27" borderId="33" xfId="59" quotePrefix="1" applyFont="1" applyFill="1" applyBorder="1" applyAlignment="1">
      <alignment horizontal="center" vertical="center"/>
    </xf>
    <xf numFmtId="187" fontId="14" fillId="27" borderId="33" xfId="60" applyNumberFormat="1" applyFont="1" applyFill="1" applyBorder="1" applyAlignment="1">
      <alignment horizontal="right" vertical="center"/>
    </xf>
    <xf numFmtId="188" fontId="14" fillId="27" borderId="33" xfId="59" applyNumberFormat="1" applyFont="1" applyFill="1" applyBorder="1" applyAlignment="1">
      <alignment horizontal="right" vertical="center"/>
    </xf>
    <xf numFmtId="175" fontId="14" fillId="27" borderId="108" xfId="59" applyNumberFormat="1" applyFont="1" applyFill="1" applyBorder="1" applyAlignment="1">
      <alignment horizontal="center" vertical="center"/>
    </xf>
    <xf numFmtId="187" fontId="15" fillId="27" borderId="33" xfId="28" applyNumberFormat="1" applyFont="1" applyFill="1" applyBorder="1" applyAlignment="1">
      <alignment horizontal="right" vertical="center"/>
    </xf>
    <xf numFmtId="1" fontId="15" fillId="27" borderId="33" xfId="59" applyNumberFormat="1" applyFont="1" applyFill="1" applyBorder="1" applyAlignment="1">
      <alignment horizontal="center" vertical="center"/>
    </xf>
    <xf numFmtId="0" fontId="15" fillId="27" borderId="33" xfId="59" quotePrefix="1" applyFont="1" applyFill="1" applyBorder="1" applyAlignment="1">
      <alignment horizontal="center" vertical="center"/>
    </xf>
    <xf numFmtId="187" fontId="15" fillId="27" borderId="33" xfId="60" applyNumberFormat="1" applyFont="1" applyFill="1" applyBorder="1" applyAlignment="1">
      <alignment horizontal="right" vertical="center"/>
    </xf>
    <xf numFmtId="188" fontId="15" fillId="27" borderId="33" xfId="59" applyNumberFormat="1" applyFont="1" applyFill="1" applyBorder="1" applyAlignment="1">
      <alignment horizontal="right" vertical="center"/>
    </xf>
    <xf numFmtId="174" fontId="15" fillId="27" borderId="18" xfId="59" applyNumberFormat="1" applyFont="1" applyFill="1" applyBorder="1" applyAlignment="1">
      <alignment horizontal="center" vertical="center"/>
    </xf>
    <xf numFmtId="3" fontId="14" fillId="27" borderId="33" xfId="28" quotePrefix="1" applyNumberFormat="1" applyFont="1" applyFill="1" applyBorder="1" applyAlignment="1">
      <alignment horizontal="center" vertical="center"/>
    </xf>
    <xf numFmtId="3" fontId="15" fillId="27" borderId="33" xfId="28" quotePrefix="1" applyNumberFormat="1" applyFont="1" applyFill="1" applyBorder="1" applyAlignment="1">
      <alignment horizontal="center" vertical="center"/>
    </xf>
    <xf numFmtId="188" fontId="15" fillId="27" borderId="18" xfId="28" quotePrefix="1" applyNumberFormat="1" applyFont="1" applyFill="1" applyBorder="1" applyAlignment="1">
      <alignment horizontal="right" vertical="center"/>
    </xf>
    <xf numFmtId="187" fontId="14" fillId="27" borderId="33" xfId="59" applyNumberFormat="1" applyFont="1" applyFill="1" applyBorder="1" applyAlignment="1">
      <alignment horizontal="right" vertical="center"/>
    </xf>
    <xf numFmtId="187" fontId="15" fillId="27" borderId="33" xfId="59" applyNumberFormat="1" applyFont="1" applyFill="1" applyBorder="1" applyAlignment="1">
      <alignment horizontal="right" vertical="center"/>
    </xf>
    <xf numFmtId="187" fontId="14" fillId="27" borderId="18" xfId="28" applyNumberFormat="1" applyFont="1" applyFill="1" applyBorder="1" applyAlignment="1">
      <alignment horizontal="right" vertical="center"/>
    </xf>
    <xf numFmtId="187" fontId="14" fillId="27" borderId="33" xfId="59" quotePrefix="1" applyNumberFormat="1" applyFont="1" applyFill="1" applyBorder="1" applyAlignment="1">
      <alignment horizontal="right" vertical="center"/>
    </xf>
    <xf numFmtId="187" fontId="14" fillId="27" borderId="33" xfId="28" quotePrefix="1" applyNumberFormat="1" applyFont="1" applyFill="1" applyBorder="1" applyAlignment="1">
      <alignment horizontal="right" vertical="center"/>
    </xf>
    <xf numFmtId="183" fontId="14" fillId="27" borderId="33" xfId="59" applyNumberFormat="1" applyFont="1" applyFill="1" applyBorder="1" applyAlignment="1">
      <alignment horizontal="right" vertical="center"/>
    </xf>
    <xf numFmtId="183" fontId="14" fillId="27" borderId="33" xfId="59" applyNumberFormat="1" applyFont="1" applyFill="1" applyBorder="1" applyAlignment="1">
      <alignment horizontal="center" vertical="center"/>
    </xf>
    <xf numFmtId="0" fontId="14" fillId="27" borderId="33" xfId="59" applyFont="1" applyFill="1" applyBorder="1" applyAlignment="1">
      <alignment horizontal="center" vertical="center"/>
    </xf>
    <xf numFmtId="187" fontId="15" fillId="27" borderId="18" xfId="28" applyNumberFormat="1" applyFont="1" applyFill="1" applyBorder="1" applyAlignment="1">
      <alignment horizontal="right" vertical="center"/>
    </xf>
    <xf numFmtId="187" fontId="15" fillId="27" borderId="33" xfId="28" quotePrefix="1" applyNumberFormat="1" applyFont="1" applyFill="1" applyBorder="1" applyAlignment="1">
      <alignment horizontal="right" vertical="center"/>
    </xf>
    <xf numFmtId="183" fontId="15" fillId="27" borderId="33" xfId="59" applyNumberFormat="1" applyFont="1" applyFill="1" applyBorder="1" applyAlignment="1">
      <alignment horizontal="right" vertical="center"/>
    </xf>
    <xf numFmtId="183" fontId="15" fillId="27" borderId="33" xfId="59" applyNumberFormat="1" applyFont="1" applyFill="1" applyBorder="1" applyAlignment="1">
      <alignment horizontal="center" vertical="center"/>
    </xf>
    <xf numFmtId="187" fontId="15" fillId="0" borderId="18" xfId="28" applyNumberFormat="1" applyFont="1" applyBorder="1" applyAlignment="1">
      <alignment horizontal="right" vertical="center"/>
    </xf>
    <xf numFmtId="0" fontId="15" fillId="0" borderId="33" xfId="59" quotePrefix="1" applyFont="1" applyBorder="1" applyAlignment="1">
      <alignment horizontal="center" vertical="center"/>
    </xf>
    <xf numFmtId="188" fontId="15" fillId="0" borderId="33" xfId="59" applyNumberFormat="1" applyFont="1" applyBorder="1" applyAlignment="1">
      <alignment horizontal="right" vertical="center"/>
    </xf>
    <xf numFmtId="187" fontId="15" fillId="0" borderId="33" xfId="59" applyNumberFormat="1" applyFont="1" applyBorder="1" applyAlignment="1">
      <alignment horizontal="right" vertical="center"/>
    </xf>
    <xf numFmtId="187" fontId="15" fillId="0" borderId="33" xfId="28" quotePrefix="1" applyNumberFormat="1" applyFont="1" applyBorder="1" applyAlignment="1">
      <alignment horizontal="right" vertical="center"/>
    </xf>
    <xf numFmtId="0" fontId="14" fillId="0" borderId="33" xfId="59" quotePrefix="1" applyFont="1" applyBorder="1" applyAlignment="1">
      <alignment horizontal="center" vertical="center"/>
    </xf>
    <xf numFmtId="187" fontId="15" fillId="0" borderId="33" xfId="28" applyNumberFormat="1" applyFont="1" applyBorder="1" applyAlignment="1">
      <alignment horizontal="right" vertical="center"/>
    </xf>
    <xf numFmtId="183" fontId="15" fillId="0" borderId="33" xfId="59" applyNumberFormat="1" applyFont="1" applyBorder="1" applyAlignment="1">
      <alignment horizontal="center" vertical="center"/>
    </xf>
    <xf numFmtId="188" fontId="14" fillId="0" borderId="33" xfId="59" applyNumberFormat="1" applyFont="1" applyBorder="1" applyAlignment="1">
      <alignment horizontal="right" vertical="center"/>
    </xf>
    <xf numFmtId="187" fontId="14" fillId="0" borderId="33" xfId="59" applyNumberFormat="1" applyFont="1" applyBorder="1" applyAlignment="1">
      <alignment horizontal="right" vertical="center"/>
    </xf>
    <xf numFmtId="187" fontId="14" fillId="0" borderId="33" xfId="28" quotePrefix="1" applyNumberFormat="1" applyFont="1" applyBorder="1" applyAlignment="1">
      <alignment horizontal="right" vertical="center"/>
    </xf>
    <xf numFmtId="187" fontId="14" fillId="0" borderId="33" xfId="28" applyNumberFormat="1" applyFont="1" applyBorder="1" applyAlignment="1">
      <alignment horizontal="right" vertical="center"/>
    </xf>
    <xf numFmtId="183" fontId="14" fillId="0" borderId="33" xfId="59" applyNumberFormat="1" applyFont="1" applyBorder="1" applyAlignment="1">
      <alignment horizontal="right" vertical="center"/>
    </xf>
    <xf numFmtId="0" fontId="14" fillId="0" borderId="33" xfId="59" applyFont="1" applyBorder="1" applyAlignment="1">
      <alignment horizontal="center" vertical="center"/>
    </xf>
    <xf numFmtId="189" fontId="14" fillId="0" borderId="18" xfId="59" applyNumberFormat="1" applyFont="1" applyBorder="1" applyAlignment="1">
      <alignment horizontal="right" vertical="center"/>
    </xf>
    <xf numFmtId="189" fontId="15" fillId="0" borderId="18" xfId="59" applyNumberFormat="1" applyFont="1" applyBorder="1" applyAlignment="1">
      <alignment horizontal="right" vertical="center"/>
    </xf>
    <xf numFmtId="187" fontId="14" fillId="0" borderId="33" xfId="59" quotePrefix="1" applyNumberFormat="1" applyFont="1" applyBorder="1" applyAlignment="1">
      <alignment horizontal="right" vertical="center"/>
    </xf>
    <xf numFmtId="187" fontId="15" fillId="0" borderId="33" xfId="59" quotePrefix="1" applyNumberFormat="1" applyFont="1" applyBorder="1" applyAlignment="1">
      <alignment horizontal="right" vertical="center"/>
    </xf>
    <xf numFmtId="186" fontId="14" fillId="0" borderId="33" xfId="59" quotePrefix="1" applyNumberFormat="1" applyFont="1" applyBorder="1" applyAlignment="1">
      <alignment horizontal="center" vertical="center"/>
    </xf>
    <xf numFmtId="186" fontId="15" fillId="0" borderId="33" xfId="59" quotePrefix="1" applyNumberFormat="1" applyFont="1" applyBorder="1" applyAlignment="1">
      <alignment horizontal="center" vertical="center"/>
    </xf>
    <xf numFmtId="189" fontId="14" fillId="0" borderId="33" xfId="59" applyNumberFormat="1" applyFont="1" applyBorder="1" applyAlignment="1">
      <alignment horizontal="right" vertical="center"/>
    </xf>
    <xf numFmtId="189" fontId="15" fillId="0" borderId="33" xfId="59" applyNumberFormat="1" applyFont="1" applyBorder="1" applyAlignment="1">
      <alignment horizontal="right" vertical="center"/>
    </xf>
    <xf numFmtId="182" fontId="15" fillId="0" borderId="97" xfId="59" applyNumberFormat="1" applyFont="1" applyBorder="1" applyAlignment="1">
      <alignment horizontal="center" vertical="center"/>
    </xf>
    <xf numFmtId="187" fontId="15" fillId="0" borderId="97" xfId="28" applyNumberFormat="1" applyFont="1" applyBorder="1" applyAlignment="1">
      <alignment horizontal="right" vertical="center"/>
    </xf>
    <xf numFmtId="0" fontId="15" fillId="0" borderId="97" xfId="59" quotePrefix="1" applyFont="1" applyBorder="1" applyAlignment="1">
      <alignment horizontal="center" vertical="center"/>
    </xf>
    <xf numFmtId="188" fontId="15" fillId="0" borderId="97" xfId="59" applyNumberFormat="1" applyFont="1" applyBorder="1" applyAlignment="1">
      <alignment horizontal="right" vertical="center"/>
    </xf>
    <xf numFmtId="187" fontId="15" fillId="0" borderId="97" xfId="59" applyNumberFormat="1" applyFont="1" applyBorder="1" applyAlignment="1">
      <alignment horizontal="right" vertical="center"/>
    </xf>
    <xf numFmtId="187" fontId="15" fillId="0" borderId="97" xfId="28" quotePrefix="1" applyNumberFormat="1" applyFont="1" applyBorder="1" applyAlignment="1">
      <alignment horizontal="right" vertical="center"/>
    </xf>
    <xf numFmtId="187" fontId="15" fillId="0" borderId="97" xfId="59" quotePrefix="1" applyNumberFormat="1" applyFont="1" applyBorder="1" applyAlignment="1">
      <alignment horizontal="right" vertical="center"/>
    </xf>
    <xf numFmtId="186" fontId="15" fillId="0" borderId="97" xfId="59" quotePrefix="1" applyNumberFormat="1" applyFont="1" applyBorder="1" applyAlignment="1">
      <alignment horizontal="center" vertical="center"/>
    </xf>
    <xf numFmtId="188" fontId="15" fillId="0" borderId="97" xfId="28" applyNumberFormat="1" applyFont="1" applyBorder="1" applyAlignment="1">
      <alignment horizontal="right" vertical="center"/>
    </xf>
    <xf numFmtId="185" fontId="15" fillId="0" borderId="97" xfId="28" applyNumberFormat="1" applyFont="1" applyBorder="1" applyAlignment="1">
      <alignment horizontal="right" vertical="center"/>
    </xf>
    <xf numFmtId="183" fontId="15" fillId="0" borderId="97" xfId="59" applyNumberFormat="1" applyFont="1" applyBorder="1" applyAlignment="1">
      <alignment horizontal="right" vertical="center"/>
    </xf>
    <xf numFmtId="0" fontId="15" fillId="0" borderId="97" xfId="59" applyFont="1" applyBorder="1" applyAlignment="1">
      <alignment horizontal="center" vertical="center"/>
    </xf>
    <xf numFmtId="189" fontId="15" fillId="0" borderId="97" xfId="59" applyNumberFormat="1" applyFont="1" applyBorder="1" applyAlignment="1">
      <alignment horizontal="right" vertical="center"/>
    </xf>
    <xf numFmtId="0" fontId="56" fillId="28" borderId="108" xfId="59" applyFont="1" applyFill="1" applyBorder="1" applyAlignment="1">
      <alignment horizontal="center" vertical="center"/>
    </xf>
    <xf numFmtId="0" fontId="56" fillId="28" borderId="82" xfId="59" applyFont="1" applyFill="1" applyBorder="1" applyAlignment="1">
      <alignment horizontal="center" vertical="center"/>
    </xf>
    <xf numFmtId="0" fontId="56" fillId="28" borderId="75" xfId="59" applyFont="1" applyFill="1" applyBorder="1" applyAlignment="1">
      <alignment horizontal="center" vertical="center"/>
    </xf>
    <xf numFmtId="0" fontId="14" fillId="0" borderId="109" xfId="59" applyFont="1" applyBorder="1" applyAlignment="1">
      <alignment horizontal="center" vertical="center"/>
    </xf>
    <xf numFmtId="0" fontId="14" fillId="0" borderId="107" xfId="59" applyFont="1" applyBorder="1" applyAlignment="1">
      <alignment horizontal="center" vertical="center"/>
    </xf>
    <xf numFmtId="0" fontId="14" fillId="0" borderId="110" xfId="59" applyFont="1" applyBorder="1" applyAlignment="1">
      <alignment horizontal="center" vertical="center"/>
    </xf>
    <xf numFmtId="0" fontId="14" fillId="0" borderId="111" xfId="59" applyFont="1" applyBorder="1" applyAlignment="1">
      <alignment horizontal="center" vertical="center"/>
    </xf>
    <xf numFmtId="0" fontId="14" fillId="0" borderId="109" xfId="59" applyFont="1" applyBorder="1" applyAlignment="1">
      <alignment horizontal="center" vertical="center" wrapText="1"/>
    </xf>
    <xf numFmtId="0" fontId="14" fillId="0" borderId="107" xfId="59" applyFont="1" applyBorder="1" applyAlignment="1">
      <alignment horizontal="center" vertical="center" wrapText="1"/>
    </xf>
    <xf numFmtId="0" fontId="14" fillId="0" borderId="111" xfId="59" applyFont="1" applyBorder="1" applyAlignment="1">
      <alignment horizontal="center" vertical="center" wrapText="1"/>
    </xf>
    <xf numFmtId="0" fontId="14" fillId="0" borderId="112" xfId="59" applyFont="1" applyBorder="1" applyAlignment="1">
      <alignment horizontal="center" vertical="center"/>
    </xf>
    <xf numFmtId="0" fontId="14" fillId="0" borderId="113" xfId="59" applyFont="1" applyBorder="1" applyAlignment="1">
      <alignment horizontal="center" vertical="center"/>
    </xf>
    <xf numFmtId="185" fontId="14" fillId="27" borderId="109" xfId="28" applyNumberFormat="1" applyFont="1" applyFill="1" applyBorder="1" applyAlignment="1">
      <alignment horizontal="center" vertical="center"/>
    </xf>
    <xf numFmtId="185" fontId="15" fillId="0" borderId="97" xfId="28" quotePrefix="1" applyNumberFormat="1" applyFont="1" applyBorder="1" applyAlignment="1">
      <alignment horizontal="center" vertical="center"/>
    </xf>
    <xf numFmtId="185" fontId="15" fillId="0" borderId="97" xfId="28" quotePrefix="1" applyNumberFormat="1" applyFont="1" applyBorder="1" applyAlignment="1">
      <alignment horizontal="right" vertical="center"/>
    </xf>
    <xf numFmtId="185" fontId="15" fillId="0" borderId="97" xfId="28" applyNumberFormat="1" applyFont="1" applyFill="1" applyBorder="1" applyAlignment="1">
      <alignment horizontal="right" vertical="center"/>
    </xf>
    <xf numFmtId="185" fontId="15" fillId="0" borderId="97" xfId="28" applyNumberFormat="1" applyFont="1" applyBorder="1" applyAlignment="1">
      <alignment horizontal="center" vertical="center"/>
    </xf>
    <xf numFmtId="0" fontId="14" fillId="0" borderId="113" xfId="59" applyFont="1" applyBorder="1" applyAlignment="1">
      <alignment horizontal="center" vertical="center"/>
    </xf>
    <xf numFmtId="0" fontId="14" fillId="0" borderId="114" xfId="59" applyFont="1" applyBorder="1" applyAlignment="1">
      <alignment horizontal="center" vertical="center"/>
    </xf>
    <xf numFmtId="0" fontId="14" fillId="0" borderId="115" xfId="59" applyFont="1" applyBorder="1" applyAlignment="1">
      <alignment horizontal="center" vertical="center"/>
    </xf>
    <xf numFmtId="0" fontId="14" fillId="0" borderId="113" xfId="59" applyFont="1" applyBorder="1" applyAlignment="1">
      <alignment horizontal="center" vertical="center" wrapText="1"/>
    </xf>
    <xf numFmtId="0" fontId="14" fillId="0" borderId="115" xfId="59" applyFont="1" applyBorder="1" applyAlignment="1">
      <alignment horizontal="center" vertical="center" wrapText="1"/>
    </xf>
    <xf numFmtId="0" fontId="14" fillId="0" borderId="116" xfId="59" applyFont="1" applyBorder="1" applyAlignment="1">
      <alignment horizontal="center" vertical="center"/>
    </xf>
    <xf numFmtId="0" fontId="14" fillId="0" borderId="117" xfId="59" applyFont="1" applyBorder="1" applyAlignment="1">
      <alignment horizontal="center" vertical="center"/>
    </xf>
    <xf numFmtId="0" fontId="15" fillId="0" borderId="97" xfId="60" quotePrefix="1" applyFont="1" applyBorder="1" applyAlignment="1">
      <alignment horizontal="center" vertical="center"/>
    </xf>
    <xf numFmtId="185" fontId="15" fillId="0" borderId="97" xfId="28" applyNumberFormat="1" applyFont="1" applyBorder="1" applyAlignment="1">
      <alignment vertical="center"/>
    </xf>
    <xf numFmtId="190" fontId="15" fillId="0" borderId="97" xfId="28" applyNumberFormat="1" applyFont="1" applyBorder="1" applyAlignment="1">
      <alignment horizontal="right" vertical="center"/>
    </xf>
    <xf numFmtId="0" fontId="14" fillId="0" borderId="117" xfId="59" applyFont="1" applyBorder="1" applyAlignment="1">
      <alignment horizontal="center" vertical="center"/>
    </xf>
    <xf numFmtId="0" fontId="14" fillId="0" borderId="118" xfId="59" applyFont="1" applyBorder="1" applyAlignment="1">
      <alignment horizontal="center" vertical="center"/>
    </xf>
    <xf numFmtId="0" fontId="14" fillId="0" borderId="119" xfId="59" applyFont="1" applyBorder="1" applyAlignment="1">
      <alignment horizontal="center" vertical="center"/>
    </xf>
    <xf numFmtId="0" fontId="14" fillId="0" borderId="117" xfId="59" applyFont="1" applyBorder="1" applyAlignment="1">
      <alignment horizontal="center" vertical="center" wrapText="1"/>
    </xf>
    <xf numFmtId="0" fontId="14" fillId="0" borderId="119" xfId="59" applyFont="1" applyBorder="1" applyAlignment="1">
      <alignment horizontal="center" vertical="center" wrapText="1"/>
    </xf>
    <xf numFmtId="0" fontId="14" fillId="0" borderId="120" xfId="59" applyFont="1" applyBorder="1" applyAlignment="1">
      <alignment horizontal="center" vertical="center"/>
    </xf>
    <xf numFmtId="0" fontId="14" fillId="0" borderId="121" xfId="59" applyFont="1" applyBorder="1" applyAlignment="1">
      <alignment horizontal="center" vertical="center"/>
    </xf>
    <xf numFmtId="188" fontId="15" fillId="0" borderId="97" xfId="61" quotePrefix="1" applyNumberFormat="1" applyFont="1" applyBorder="1" applyAlignment="1">
      <alignment horizontal="center" vertical="center"/>
    </xf>
    <xf numFmtId="188" fontId="15" fillId="0" borderId="97" xfId="28" quotePrefix="1" applyNumberFormat="1" applyFont="1" applyBorder="1" applyAlignment="1">
      <alignment horizontal="right" vertical="center"/>
    </xf>
    <xf numFmtId="188" fontId="15" fillId="25" borderId="97" xfId="28" applyNumberFormat="1" applyFont="1" applyFill="1" applyBorder="1" applyAlignment="1">
      <alignment horizontal="right" vertical="center"/>
    </xf>
    <xf numFmtId="188" fontId="15" fillId="0" borderId="97" xfId="61" applyNumberFormat="1" applyFont="1" applyBorder="1" applyAlignment="1">
      <alignment horizontal="right" vertical="center"/>
    </xf>
    <xf numFmtId="188" fontId="15" fillId="25" borderId="97" xfId="61" applyNumberFormat="1" applyFont="1" applyFill="1" applyBorder="1" applyAlignment="1">
      <alignment horizontal="right" vertical="center"/>
    </xf>
    <xf numFmtId="188" fontId="15" fillId="0" borderId="97" xfId="28" applyNumberFormat="1" applyFont="1" applyFill="1" applyBorder="1" applyAlignment="1">
      <alignment horizontal="right" vertical="center"/>
    </xf>
    <xf numFmtId="0" fontId="7" fillId="0" borderId="121" xfId="62" applyFont="1" applyBorder="1" applyAlignment="1">
      <alignment horizontal="center" vertical="center" wrapText="1"/>
    </xf>
    <xf numFmtId="0" fontId="7" fillId="0" borderId="122" xfId="62" applyFont="1" applyBorder="1" applyAlignment="1">
      <alignment horizontal="center" vertical="center" wrapText="1"/>
    </xf>
    <xf numFmtId="3" fontId="8" fillId="0" borderId="97" xfId="62" applyNumberFormat="1" applyFont="1" applyBorder="1" applyAlignment="1">
      <alignment horizontal="right" vertical="center" indent="1"/>
    </xf>
    <xf numFmtId="185" fontId="8" fillId="0" borderId="97" xfId="28" applyNumberFormat="1" applyBorder="1" applyAlignment="1">
      <alignment horizontal="right" vertical="center" indent="1"/>
    </xf>
    <xf numFmtId="49" fontId="7" fillId="0" borderId="121" xfId="63" applyNumberFormat="1" applyFont="1" applyBorder="1" applyAlignment="1">
      <alignment horizontal="center" vertical="center" wrapText="1"/>
    </xf>
    <xf numFmtId="49" fontId="7" fillId="0" borderId="122" xfId="63" applyNumberFormat="1" applyFont="1" applyBorder="1" applyAlignment="1">
      <alignment horizontal="center" vertical="center" wrapText="1"/>
    </xf>
    <xf numFmtId="0" fontId="7" fillId="0" borderId="122" xfId="63" applyFont="1" applyBorder="1" applyAlignment="1">
      <alignment horizontal="center" vertical="center"/>
    </xf>
    <xf numFmtId="0" fontId="7" fillId="0" borderId="122" xfId="63" applyFont="1" applyBorder="1" applyAlignment="1">
      <alignment horizontal="center" vertical="center" wrapText="1"/>
    </xf>
    <xf numFmtId="0" fontId="8" fillId="0" borderId="108" xfId="63" applyFont="1" applyBorder="1" applyAlignment="1">
      <alignment horizontal="center" vertical="center"/>
    </xf>
    <xf numFmtId="0" fontId="8" fillId="0" borderId="75" xfId="63" applyFont="1" applyBorder="1" applyAlignment="1">
      <alignment horizontal="center" vertical="center"/>
    </xf>
    <xf numFmtId="3" fontId="7" fillId="0" borderId="122" xfId="28" applyNumberFormat="1" applyFont="1" applyBorder="1" applyAlignment="1">
      <alignment horizontal="center" vertical="center"/>
    </xf>
    <xf numFmtId="3" fontId="7" fillId="0" borderId="122" xfId="28" applyNumberFormat="1" applyFont="1" applyBorder="1" applyAlignment="1">
      <alignment horizontal="center" vertical="center" wrapText="1"/>
    </xf>
    <xf numFmtId="188" fontId="8" fillId="25" borderId="97" xfId="28" applyNumberFormat="1" applyFill="1" applyBorder="1" applyAlignment="1">
      <alignment horizontal="right" vertical="center"/>
    </xf>
    <xf numFmtId="0" fontId="7" fillId="0" borderId="109" xfId="65" applyFont="1" applyBorder="1" applyAlignment="1">
      <alignment horizontal="left" vertical="center" wrapText="1"/>
    </xf>
    <xf numFmtId="0" fontId="7" fillId="0" borderId="121" xfId="65" applyFont="1" applyBorder="1" applyAlignment="1">
      <alignment horizontal="center" vertical="center"/>
    </xf>
    <xf numFmtId="0" fontId="7" fillId="0" borderId="97" xfId="65" applyFont="1" applyBorder="1" applyAlignment="1">
      <alignment horizontal="left" vertical="center" wrapText="1"/>
    </xf>
    <xf numFmtId="0" fontId="7" fillId="0" borderId="121" xfId="65" applyFont="1" applyBorder="1" applyAlignment="1">
      <alignment vertical="center"/>
    </xf>
    <xf numFmtId="0" fontId="7" fillId="0" borderId="123" xfId="65" applyFont="1" applyBorder="1" applyAlignment="1">
      <alignment horizontal="left" vertical="center"/>
    </xf>
    <xf numFmtId="166" fontId="7" fillId="0" borderId="123" xfId="65" applyNumberFormat="1" applyFont="1" applyBorder="1" applyAlignment="1">
      <alignment horizontal="center" vertical="center"/>
    </xf>
    <xf numFmtId="166" fontId="7" fillId="0" borderId="122" xfId="65" applyNumberFormat="1" applyFont="1" applyBorder="1" applyAlignment="1">
      <alignment horizontal="center" vertical="center"/>
    </xf>
    <xf numFmtId="0" fontId="7" fillId="0" borderId="121" xfId="64" applyFont="1" applyBorder="1" applyAlignment="1">
      <alignment vertical="center"/>
    </xf>
    <xf numFmtId="0" fontId="7" fillId="0" borderId="123" xfId="64" applyFont="1" applyBorder="1" applyAlignment="1">
      <alignment vertical="center"/>
    </xf>
    <xf numFmtId="0" fontId="7" fillId="0" borderId="123" xfId="64" applyFont="1" applyBorder="1" applyAlignment="1">
      <alignment horizontal="center" vertical="center"/>
    </xf>
    <xf numFmtId="0" fontId="7" fillId="0" borderId="123" xfId="64" applyFont="1" applyBorder="1" applyAlignment="1">
      <alignment horizontal="left" vertical="center"/>
    </xf>
    <xf numFmtId="0" fontId="7" fillId="0" borderId="123" xfId="64" applyFont="1" applyBorder="1" applyAlignment="1">
      <alignment horizontal="center" vertical="center"/>
    </xf>
    <xf numFmtId="0" fontId="7" fillId="0" borderId="122" xfId="64" applyFont="1" applyBorder="1" applyAlignment="1">
      <alignment horizontal="center" vertical="center"/>
    </xf>
    <xf numFmtId="166" fontId="8" fillId="0" borderId="82" xfId="64" applyNumberFormat="1" applyFont="1" applyBorder="1" applyAlignment="1">
      <alignment horizontal="center" vertical="center"/>
    </xf>
    <xf numFmtId="166" fontId="7" fillId="0" borderId="123" xfId="64" applyNumberFormat="1" applyFont="1" applyBorder="1" applyAlignment="1">
      <alignment horizontal="center" vertical="center"/>
    </xf>
    <xf numFmtId="166" fontId="7" fillId="0" borderId="123" xfId="64" applyNumberFormat="1" applyFont="1" applyBorder="1" applyAlignment="1">
      <alignment horizontal="center" vertical="center"/>
    </xf>
    <xf numFmtId="0" fontId="8" fillId="0" borderId="82" xfId="64" applyFont="1" applyBorder="1" applyAlignment="1">
      <alignment horizontal="center" vertical="center"/>
    </xf>
    <xf numFmtId="0" fontId="7" fillId="0" borderId="121" xfId="65" applyFont="1" applyBorder="1" applyAlignment="1">
      <alignment horizontal="left" vertical="center" wrapText="1"/>
    </xf>
    <xf numFmtId="0" fontId="7" fillId="0" borderId="122" xfId="65" applyFont="1" applyBorder="1" applyAlignment="1">
      <alignment horizontal="left" vertical="center" wrapText="1"/>
    </xf>
    <xf numFmtId="0" fontId="92" fillId="0" borderId="123" xfId="81" applyBorder="1" applyAlignment="1">
      <alignment horizontal="right"/>
    </xf>
    <xf numFmtId="0" fontId="92" fillId="0" borderId="122" xfId="81" applyBorder="1" applyAlignment="1">
      <alignment horizontal="right"/>
    </xf>
  </cellXfs>
  <cellStyles count="8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76" xr:uid="{00000000-0005-0000-0000-00001C000000}"/>
    <cellStyle name="Explanatory Text" xfId="29" builtinId="53" customBuiltin="1"/>
    <cellStyle name="F2" xfId="30" xr:uid="{00000000-0005-0000-0000-00001E000000}"/>
    <cellStyle name="F3" xfId="31" xr:uid="{00000000-0005-0000-0000-00001F000000}"/>
    <cellStyle name="F4" xfId="32" xr:uid="{00000000-0005-0000-0000-000020000000}"/>
    <cellStyle name="F5" xfId="33" xr:uid="{00000000-0005-0000-0000-000021000000}"/>
    <cellStyle name="F6" xfId="34" xr:uid="{00000000-0005-0000-0000-000022000000}"/>
    <cellStyle name="F7" xfId="35" xr:uid="{00000000-0005-0000-0000-000023000000}"/>
    <cellStyle name="F8" xfId="36" xr:uid="{00000000-0005-0000-0000-000024000000}"/>
    <cellStyle name="Good" xfId="37" builtinId="26" customBuiltin="1"/>
    <cellStyle name="Heading 1" xfId="38" builtinId="16" customBuiltin="1"/>
    <cellStyle name="Heading 2" xfId="39" builtinId="17" customBuiltin="1"/>
    <cellStyle name="Heading 3" xfId="40" builtinId="18" customBuiltin="1"/>
    <cellStyle name="Heading 4" xfId="41" builtinId="19" customBuiltin="1"/>
    <cellStyle name="Hyperlink" xfId="81" builtinId="8"/>
    <cellStyle name="Input" xfId="42" builtinId="20" customBuiltin="1"/>
    <cellStyle name="Linked Cell" xfId="43" builtinId="24" customBuiltin="1"/>
    <cellStyle name="Neutral" xfId="44" builtinId="28" customBuiltin="1"/>
    <cellStyle name="Normal" xfId="0" builtinId="0"/>
    <cellStyle name="Normal 2" xfId="45" xr:uid="{00000000-0005-0000-0000-00002E000000}"/>
    <cellStyle name="Normal 2 2" xfId="73" xr:uid="{00000000-0005-0000-0000-00002F000000}"/>
    <cellStyle name="Normal 2 3" xfId="74" xr:uid="{00000000-0005-0000-0000-000030000000}"/>
    <cellStyle name="Normal 3" xfId="46" xr:uid="{00000000-0005-0000-0000-000031000000}"/>
    <cellStyle name="Normal 4" xfId="75" xr:uid="{00000000-0005-0000-0000-000032000000}"/>
    <cellStyle name="Normal 5" xfId="77" xr:uid="{00000000-0005-0000-0000-000033000000}"/>
    <cellStyle name="Normal 6" xfId="78" xr:uid="{C68DF1E3-99EB-4366-B4A0-4C16E6BBA81F}"/>
    <cellStyle name="Normal 6 2" xfId="79" xr:uid="{42403994-5311-4994-904F-5915608B6F19}"/>
    <cellStyle name="Normal 7" xfId="80" xr:uid="{2974D429-527B-4770-AAE8-5B2B176020C9}"/>
    <cellStyle name="Normal_chart" xfId="47" xr:uid="{00000000-0005-0000-0000-000034000000}"/>
    <cellStyle name="Normal_chart 2 2" xfId="72" xr:uid="{00000000-0005-0000-0000-000035000000}"/>
    <cellStyle name="Normal_POLY Chart" xfId="48" xr:uid="{00000000-0005-0000-0000-000036000000}"/>
    <cellStyle name="Normal_Table 13" xfId="49" xr:uid="{00000000-0005-0000-0000-000037000000}"/>
    <cellStyle name="Normal_Table 14" xfId="50" xr:uid="{00000000-0005-0000-0000-000038000000}"/>
    <cellStyle name="Normal_Table 15" xfId="51" xr:uid="{00000000-0005-0000-0000-000039000000}"/>
    <cellStyle name="Normal_Table 17" xfId="52" xr:uid="{00000000-0005-0000-0000-00003A000000}"/>
    <cellStyle name="Normal_Table 18" xfId="53" xr:uid="{00000000-0005-0000-0000-00003B000000}"/>
    <cellStyle name="Normal_Table 19" xfId="54" xr:uid="{00000000-0005-0000-0000-00003C000000}"/>
    <cellStyle name="Normal_Table 20" xfId="55" xr:uid="{00000000-0005-0000-0000-00003D000000}"/>
    <cellStyle name="Normal_Table 21" xfId="56" xr:uid="{00000000-0005-0000-0000-00003E000000}"/>
    <cellStyle name="Normal_Table 22" xfId="57" xr:uid="{00000000-0005-0000-0000-00003F000000}"/>
    <cellStyle name="Normal_Table 23" xfId="58" xr:uid="{00000000-0005-0000-0000-000040000000}"/>
    <cellStyle name="Normal_Table 25" xfId="59" xr:uid="{00000000-0005-0000-0000-000041000000}"/>
    <cellStyle name="Normal_Table 26" xfId="60" xr:uid="{00000000-0005-0000-0000-000042000000}"/>
    <cellStyle name="Normal_Table 27" xfId="61" xr:uid="{00000000-0005-0000-0000-000043000000}"/>
    <cellStyle name="Normal_Table 29" xfId="62" xr:uid="{00000000-0005-0000-0000-000045000000}"/>
    <cellStyle name="Normal_Table 30" xfId="63" xr:uid="{00000000-0005-0000-0000-000046000000}"/>
    <cellStyle name="Normal_Table 32" xfId="64" xr:uid="{00000000-0005-0000-0000-000047000000}"/>
    <cellStyle name="Normal_Table 33" xfId="65" xr:uid="{00000000-0005-0000-0000-000048000000}"/>
    <cellStyle name="Note" xfId="66" builtinId="10" customBuiltin="1"/>
    <cellStyle name="Output" xfId="67" builtinId="21" customBuiltin="1"/>
    <cellStyle name="Percent" xfId="68" builtinId="5"/>
    <cellStyle name="Title" xfId="69" builtinId="15" customBuiltin="1"/>
    <cellStyle name="Total" xfId="70" builtinId="25" customBuiltin="1"/>
    <cellStyle name="Warning Text" xfId="71" builtinId="11" customBuiltin="1"/>
  </cellStyles>
  <dxfs count="0"/>
  <tableStyles count="1" defaultTableStyle="TableStyleMedium9" defaultPivotStyle="PivotStyleLight16">
    <tableStyle name="Invisible" pivot="0" table="0" count="0" xr9:uid="{39803D08-2538-4BFA-8DD0-2D0B8D7EE20A}"/>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D1CC00"/>
      <rgbColor rgb="00FACC08"/>
      <rgbColor rgb="00F2F80A"/>
      <rgbColor rgb="00FFFC75"/>
      <rgbColor rgb="000BD528"/>
      <rgbColor rgb="00210F79"/>
      <rgbColor rgb="000066CC"/>
      <rgbColor rgb="00CCCCFF"/>
      <rgbColor rgb="00AA9116"/>
      <rgbColor rgb="00F8A31A"/>
      <rgbColor rgb="00DA7122"/>
      <rgbColor rgb="00E9BDFF"/>
      <rgbColor rgb="00DAD7FD"/>
      <rgbColor rgb="0007BF21"/>
      <rgbColor rgb="005AFE9C"/>
      <rgbColor rgb="000000FF"/>
      <rgbColor rgb="0000CCFF"/>
      <rgbColor rgb="00E4C9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00"/>
      <color rgb="FF009900"/>
      <color rgb="FF008E40"/>
      <color rgb="FFFF66FF"/>
      <color rgb="FFFF00FF"/>
      <color rgb="FF66FF66"/>
      <color rgb="FFFCD1AE"/>
      <color rgb="FFFBC69B"/>
      <color rgb="FFF9BF8F"/>
      <color rgb="FFF8A4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68"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Qualification</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7B18-4611-8208-9F845A6490E2}"/>
            </c:ext>
          </c:extLst>
        </c:ser>
        <c:dLbls>
          <c:showLegendKey val="0"/>
          <c:showVal val="0"/>
          <c:showCatName val="0"/>
          <c:showSerName val="0"/>
          <c:showPercent val="0"/>
          <c:showBubbleSize val="0"/>
        </c:dLbls>
        <c:gapWidth val="150"/>
        <c:axId val="283939904"/>
        <c:axId val="283943264"/>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7B18-4611-8208-9F845A6490E2}"/>
            </c:ext>
          </c:extLst>
        </c:ser>
        <c:dLbls>
          <c:showLegendKey val="0"/>
          <c:showVal val="0"/>
          <c:showCatName val="0"/>
          <c:showSerName val="0"/>
          <c:showPercent val="0"/>
          <c:showBubbleSize val="0"/>
        </c:dLbls>
        <c:marker val="1"/>
        <c:smooth val="0"/>
        <c:axId val="284244544"/>
        <c:axId val="284245104"/>
      </c:lineChart>
      <c:catAx>
        <c:axId val="283939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3943264"/>
        <c:crosses val="autoZero"/>
        <c:auto val="0"/>
        <c:lblAlgn val="ctr"/>
        <c:lblOffset val="100"/>
        <c:tickLblSkip val="1"/>
        <c:tickMarkSkip val="1"/>
        <c:noMultiLvlLbl val="0"/>
      </c:catAx>
      <c:valAx>
        <c:axId val="28394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3939904"/>
        <c:crosses val="autoZero"/>
        <c:crossBetween val="between"/>
      </c:valAx>
      <c:catAx>
        <c:axId val="284244544"/>
        <c:scaling>
          <c:orientation val="minMax"/>
        </c:scaling>
        <c:delete val="1"/>
        <c:axPos val="b"/>
        <c:numFmt formatCode="General" sourceLinked="1"/>
        <c:majorTickMark val="out"/>
        <c:minorTickMark val="none"/>
        <c:tickLblPos val="nextTo"/>
        <c:crossAx val="284245104"/>
        <c:crosses val="autoZero"/>
        <c:auto val="0"/>
        <c:lblAlgn val="ctr"/>
        <c:lblOffset val="100"/>
        <c:noMultiLvlLbl val="0"/>
      </c:catAx>
      <c:valAx>
        <c:axId val="284245104"/>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4244544"/>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Age</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39CD-470B-8863-FE282EA5903B}"/>
            </c:ext>
          </c:extLst>
        </c:ser>
        <c:dLbls>
          <c:showLegendKey val="0"/>
          <c:showVal val="0"/>
          <c:showCatName val="0"/>
          <c:showSerName val="0"/>
          <c:showPercent val="0"/>
          <c:showBubbleSize val="0"/>
        </c:dLbls>
        <c:gapWidth val="150"/>
        <c:axId val="284247904"/>
        <c:axId val="366319776"/>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39CD-470B-8863-FE282EA5903B}"/>
            </c:ext>
          </c:extLst>
        </c:ser>
        <c:dLbls>
          <c:showLegendKey val="0"/>
          <c:showVal val="0"/>
          <c:showCatName val="0"/>
          <c:showSerName val="0"/>
          <c:showPercent val="0"/>
          <c:showBubbleSize val="0"/>
        </c:dLbls>
        <c:marker val="1"/>
        <c:smooth val="0"/>
        <c:axId val="366320336"/>
        <c:axId val="366320896"/>
      </c:lineChart>
      <c:catAx>
        <c:axId val="284247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6319776"/>
        <c:crosses val="autoZero"/>
        <c:auto val="0"/>
        <c:lblAlgn val="ctr"/>
        <c:lblOffset val="100"/>
        <c:tickLblSkip val="1"/>
        <c:tickMarkSkip val="1"/>
        <c:noMultiLvlLbl val="0"/>
      </c:catAx>
      <c:valAx>
        <c:axId val="3663197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4247904"/>
        <c:crosses val="autoZero"/>
        <c:crossBetween val="between"/>
      </c:valAx>
      <c:catAx>
        <c:axId val="366320336"/>
        <c:scaling>
          <c:orientation val="minMax"/>
        </c:scaling>
        <c:delete val="1"/>
        <c:axPos val="b"/>
        <c:numFmt formatCode="General" sourceLinked="1"/>
        <c:majorTickMark val="out"/>
        <c:minorTickMark val="none"/>
        <c:tickLblPos val="nextTo"/>
        <c:crossAx val="366320896"/>
        <c:crosses val="autoZero"/>
        <c:auto val="0"/>
        <c:lblAlgn val="ctr"/>
        <c:lblOffset val="100"/>
        <c:noMultiLvlLbl val="0"/>
      </c:catAx>
      <c:valAx>
        <c:axId val="366320896"/>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6320336"/>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Gender</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4368-4B1E-880D-ED73F59E4516}"/>
            </c:ext>
          </c:extLst>
        </c:ser>
        <c:dLbls>
          <c:showLegendKey val="0"/>
          <c:showVal val="0"/>
          <c:showCatName val="0"/>
          <c:showSerName val="0"/>
          <c:showPercent val="0"/>
          <c:showBubbleSize val="0"/>
        </c:dLbls>
        <c:gapWidth val="150"/>
        <c:axId val="286887280"/>
        <c:axId val="286887840"/>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4368-4B1E-880D-ED73F59E4516}"/>
            </c:ext>
          </c:extLst>
        </c:ser>
        <c:dLbls>
          <c:showLegendKey val="0"/>
          <c:showVal val="0"/>
          <c:showCatName val="0"/>
          <c:showSerName val="0"/>
          <c:showPercent val="0"/>
          <c:showBubbleSize val="0"/>
        </c:dLbls>
        <c:marker val="1"/>
        <c:smooth val="0"/>
        <c:axId val="286888400"/>
        <c:axId val="286888960"/>
      </c:lineChart>
      <c:catAx>
        <c:axId val="28688728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7840"/>
        <c:crosses val="autoZero"/>
        <c:auto val="0"/>
        <c:lblAlgn val="ctr"/>
        <c:lblOffset val="100"/>
        <c:tickLblSkip val="1"/>
        <c:tickMarkSkip val="1"/>
        <c:noMultiLvlLbl val="0"/>
      </c:catAx>
      <c:valAx>
        <c:axId val="2868878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7280"/>
        <c:crosses val="autoZero"/>
        <c:crossBetween val="between"/>
      </c:valAx>
      <c:catAx>
        <c:axId val="286888400"/>
        <c:scaling>
          <c:orientation val="minMax"/>
        </c:scaling>
        <c:delete val="1"/>
        <c:axPos val="b"/>
        <c:numFmt formatCode="General" sourceLinked="1"/>
        <c:majorTickMark val="out"/>
        <c:minorTickMark val="none"/>
        <c:tickLblPos val="nextTo"/>
        <c:crossAx val="286888960"/>
        <c:crosses val="autoZero"/>
        <c:auto val="0"/>
        <c:lblAlgn val="ctr"/>
        <c:lblOffset val="100"/>
        <c:noMultiLvlLbl val="0"/>
      </c:catAx>
      <c:valAx>
        <c:axId val="286888960"/>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8400"/>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Qualification</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A725-49B1-B62C-6B10B54F03F0}"/>
            </c:ext>
          </c:extLst>
        </c:ser>
        <c:dLbls>
          <c:showLegendKey val="0"/>
          <c:showVal val="0"/>
          <c:showCatName val="0"/>
          <c:showSerName val="0"/>
          <c:showPercent val="0"/>
          <c:showBubbleSize val="0"/>
        </c:dLbls>
        <c:gapWidth val="150"/>
        <c:axId val="283939904"/>
        <c:axId val="283943264"/>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A725-49B1-B62C-6B10B54F03F0}"/>
            </c:ext>
          </c:extLst>
        </c:ser>
        <c:dLbls>
          <c:showLegendKey val="0"/>
          <c:showVal val="0"/>
          <c:showCatName val="0"/>
          <c:showSerName val="0"/>
          <c:showPercent val="0"/>
          <c:showBubbleSize val="0"/>
        </c:dLbls>
        <c:marker val="1"/>
        <c:smooth val="0"/>
        <c:axId val="284244544"/>
        <c:axId val="284245104"/>
      </c:lineChart>
      <c:catAx>
        <c:axId val="283939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3943264"/>
        <c:crosses val="autoZero"/>
        <c:auto val="0"/>
        <c:lblAlgn val="ctr"/>
        <c:lblOffset val="100"/>
        <c:tickLblSkip val="1"/>
        <c:tickMarkSkip val="1"/>
        <c:noMultiLvlLbl val="0"/>
      </c:catAx>
      <c:valAx>
        <c:axId val="28394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3939904"/>
        <c:crosses val="autoZero"/>
        <c:crossBetween val="between"/>
      </c:valAx>
      <c:catAx>
        <c:axId val="284244544"/>
        <c:scaling>
          <c:orientation val="minMax"/>
        </c:scaling>
        <c:delete val="1"/>
        <c:axPos val="b"/>
        <c:numFmt formatCode="General" sourceLinked="1"/>
        <c:majorTickMark val="out"/>
        <c:minorTickMark val="none"/>
        <c:tickLblPos val="nextTo"/>
        <c:crossAx val="284245104"/>
        <c:crosses val="autoZero"/>
        <c:auto val="0"/>
        <c:lblAlgn val="ctr"/>
        <c:lblOffset val="100"/>
        <c:noMultiLvlLbl val="0"/>
      </c:catAx>
      <c:valAx>
        <c:axId val="284245104"/>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4244544"/>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Age</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5A24-4BE9-BCB5-C5900BF7CF4D}"/>
            </c:ext>
          </c:extLst>
        </c:ser>
        <c:dLbls>
          <c:showLegendKey val="0"/>
          <c:showVal val="0"/>
          <c:showCatName val="0"/>
          <c:showSerName val="0"/>
          <c:showPercent val="0"/>
          <c:showBubbleSize val="0"/>
        </c:dLbls>
        <c:gapWidth val="150"/>
        <c:axId val="284247904"/>
        <c:axId val="366319776"/>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5A24-4BE9-BCB5-C5900BF7CF4D}"/>
            </c:ext>
          </c:extLst>
        </c:ser>
        <c:dLbls>
          <c:showLegendKey val="0"/>
          <c:showVal val="0"/>
          <c:showCatName val="0"/>
          <c:showSerName val="0"/>
          <c:showPercent val="0"/>
          <c:showBubbleSize val="0"/>
        </c:dLbls>
        <c:marker val="1"/>
        <c:smooth val="0"/>
        <c:axId val="366320336"/>
        <c:axId val="366320896"/>
      </c:lineChart>
      <c:catAx>
        <c:axId val="284247904"/>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6319776"/>
        <c:crosses val="autoZero"/>
        <c:auto val="0"/>
        <c:lblAlgn val="ctr"/>
        <c:lblOffset val="100"/>
        <c:tickLblSkip val="1"/>
        <c:tickMarkSkip val="1"/>
        <c:noMultiLvlLbl val="0"/>
      </c:catAx>
      <c:valAx>
        <c:axId val="3663197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4247904"/>
        <c:crosses val="autoZero"/>
        <c:crossBetween val="between"/>
      </c:valAx>
      <c:catAx>
        <c:axId val="366320336"/>
        <c:scaling>
          <c:orientation val="minMax"/>
        </c:scaling>
        <c:delete val="1"/>
        <c:axPos val="b"/>
        <c:numFmt formatCode="General" sourceLinked="1"/>
        <c:majorTickMark val="out"/>
        <c:minorTickMark val="none"/>
        <c:tickLblPos val="nextTo"/>
        <c:crossAx val="366320896"/>
        <c:crosses val="autoZero"/>
        <c:auto val="0"/>
        <c:lblAlgn val="ctr"/>
        <c:lblOffset val="100"/>
        <c:noMultiLvlLbl val="0"/>
      </c:catAx>
      <c:valAx>
        <c:axId val="366320896"/>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6320336"/>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SG"/>
              <a:t>Profile of Teachers - Gender</a:t>
            </a:r>
          </a:p>
        </c:rich>
      </c:tx>
      <c:overlay val="0"/>
      <c:spPr>
        <a:noFill/>
        <a:ln w="25400">
          <a:noFill/>
        </a:ln>
      </c:spPr>
    </c:title>
    <c:autoTitleDeleted val="0"/>
    <c:plotArea>
      <c:layout/>
      <c:barChart>
        <c:barDir val="col"/>
        <c:grouping val="clustered"/>
        <c:varyColors val="0"/>
        <c:ser>
          <c:idx val="1"/>
          <c:order val="0"/>
          <c:tx>
            <c:v>#REF!</c:v>
          </c:tx>
          <c:spPr>
            <a:solidFill>
              <a:srgbClr val="C0C0C0"/>
            </a:solidFill>
            <a:ln w="12700">
              <a:solidFill>
                <a:srgbClr val="000000"/>
              </a:solidFill>
              <a:prstDash val="solid"/>
            </a:ln>
          </c:spPr>
          <c:invertIfNegative val="0"/>
          <c:cat>
            <c:numLit>
              <c:formatCode>General</c:formatCode>
              <c:ptCount val="1"/>
              <c:pt idx="0">
                <c:v>0</c:v>
              </c:pt>
            </c:numLit>
          </c:cat>
          <c:val>
            <c:numLit>
              <c:formatCode>General</c:formatCode>
              <c:ptCount val="1"/>
              <c:pt idx="0">
                <c:v>0</c:v>
              </c:pt>
            </c:numLit>
          </c:val>
          <c:extLst>
            <c:ext xmlns:c16="http://schemas.microsoft.com/office/drawing/2014/chart" uri="{C3380CC4-5D6E-409C-BE32-E72D297353CC}">
              <c16:uniqueId val="{00000000-823F-4A50-A82C-D1E4131B8CD0}"/>
            </c:ext>
          </c:extLst>
        </c:ser>
        <c:dLbls>
          <c:showLegendKey val="0"/>
          <c:showVal val="0"/>
          <c:showCatName val="0"/>
          <c:showSerName val="0"/>
          <c:showPercent val="0"/>
          <c:showBubbleSize val="0"/>
        </c:dLbls>
        <c:gapWidth val="150"/>
        <c:axId val="286887280"/>
        <c:axId val="286887840"/>
      </c:barChart>
      <c:lineChart>
        <c:grouping val="standard"/>
        <c:varyColors val="0"/>
        <c:ser>
          <c:idx val="0"/>
          <c:order val="1"/>
          <c:tx>
            <c:v>#REF!</c:v>
          </c:tx>
          <c:spPr>
            <a:ln w="12700">
              <a:solidFill>
                <a:srgbClr val="000080"/>
              </a:solidFill>
              <a:prstDash val="solid"/>
            </a:ln>
          </c:spPr>
          <c:marker>
            <c:symbol val="diamond"/>
            <c:size val="5"/>
            <c:spPr>
              <a:solidFill>
                <a:srgbClr val="000080"/>
              </a:solidFill>
              <a:ln>
                <a:solidFill>
                  <a:srgbClr val="000080"/>
                </a:solidFill>
                <a:prstDash val="solid"/>
              </a:ln>
            </c:spPr>
          </c:marker>
          <c:cat>
            <c:numLit>
              <c:formatCode>General</c:formatCode>
              <c:ptCount val="1"/>
              <c:pt idx="0">
                <c:v>0</c:v>
              </c:pt>
            </c:numLit>
          </c:cat>
          <c:val>
            <c:numLit>
              <c:formatCode>General</c:formatCode>
              <c:ptCount val="1"/>
              <c:pt idx="0">
                <c:v>0</c:v>
              </c:pt>
            </c:numLit>
          </c:val>
          <c:smooth val="0"/>
          <c:extLst>
            <c:ext xmlns:c16="http://schemas.microsoft.com/office/drawing/2014/chart" uri="{C3380CC4-5D6E-409C-BE32-E72D297353CC}">
              <c16:uniqueId val="{00000001-823F-4A50-A82C-D1E4131B8CD0}"/>
            </c:ext>
          </c:extLst>
        </c:ser>
        <c:dLbls>
          <c:showLegendKey val="0"/>
          <c:showVal val="0"/>
          <c:showCatName val="0"/>
          <c:showSerName val="0"/>
          <c:showPercent val="0"/>
          <c:showBubbleSize val="0"/>
        </c:dLbls>
        <c:marker val="1"/>
        <c:smooth val="0"/>
        <c:axId val="286888400"/>
        <c:axId val="286888960"/>
      </c:lineChart>
      <c:catAx>
        <c:axId val="286887280"/>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7840"/>
        <c:crosses val="autoZero"/>
        <c:auto val="0"/>
        <c:lblAlgn val="ctr"/>
        <c:lblOffset val="100"/>
        <c:tickLblSkip val="1"/>
        <c:tickMarkSkip val="1"/>
        <c:noMultiLvlLbl val="0"/>
      </c:catAx>
      <c:valAx>
        <c:axId val="286887840"/>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7280"/>
        <c:crosses val="autoZero"/>
        <c:crossBetween val="between"/>
      </c:valAx>
      <c:catAx>
        <c:axId val="286888400"/>
        <c:scaling>
          <c:orientation val="minMax"/>
        </c:scaling>
        <c:delete val="1"/>
        <c:axPos val="b"/>
        <c:numFmt formatCode="General" sourceLinked="1"/>
        <c:majorTickMark val="out"/>
        <c:minorTickMark val="none"/>
        <c:tickLblPos val="nextTo"/>
        <c:crossAx val="286888960"/>
        <c:crosses val="autoZero"/>
        <c:auto val="0"/>
        <c:lblAlgn val="ctr"/>
        <c:lblOffset val="100"/>
        <c:noMultiLvlLbl val="0"/>
      </c:catAx>
      <c:valAx>
        <c:axId val="286888960"/>
        <c:scaling>
          <c:orientation val="minMax"/>
        </c:scaling>
        <c:delete val="0"/>
        <c:axPos val="r"/>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6888400"/>
        <c:crosses val="max"/>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5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452547492878998E-2"/>
          <c:y val="5.8388798961105472E-2"/>
          <c:w val="0.89771979149855463"/>
          <c:h val="0.84565593934904482"/>
        </c:manualLayout>
      </c:layout>
      <c:lineChart>
        <c:grouping val="standard"/>
        <c:varyColors val="0"/>
        <c:ser>
          <c:idx val="0"/>
          <c:order val="0"/>
          <c:tx>
            <c:strRef>
              <c:f>'Table 21 (old)'!$U$45</c:f>
              <c:strCache>
                <c:ptCount val="1"/>
                <c:pt idx="0">
                  <c:v>Primary</c:v>
                </c:pt>
              </c:strCache>
            </c:strRef>
          </c:tx>
          <c:spPr>
            <a:ln w="25400">
              <a:solidFill>
                <a:schemeClr val="accent4"/>
              </a:solidFill>
            </a:ln>
          </c:spPr>
          <c:marker>
            <c:symbol val="diamond"/>
            <c:size val="7"/>
            <c:spPr>
              <a:solidFill>
                <a:schemeClr val="accent4"/>
              </a:solidFill>
              <a:ln>
                <a:noFill/>
              </a:ln>
            </c:spPr>
          </c:marker>
          <c:cat>
            <c:numRef>
              <c:f>'Table 21 (old)'!$T$47:$T$56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21 (old)'!$U$47:$U$56</c:f>
              <c:numCache>
                <c:formatCode>#,##0</c:formatCode>
                <c:ptCount val="10"/>
                <c:pt idx="0">
                  <c:v>252735</c:v>
                </c:pt>
                <c:pt idx="1">
                  <c:v>244045</c:v>
                </c:pt>
                <c:pt idx="2">
                  <c:v>241683</c:v>
                </c:pt>
                <c:pt idx="3">
                  <c:v>239102</c:v>
                </c:pt>
                <c:pt idx="4">
                  <c:v>238140</c:v>
                </c:pt>
                <c:pt idx="5">
                  <c:v>235754</c:v>
                </c:pt>
                <c:pt idx="6">
                  <c:v>234414</c:v>
                </c:pt>
                <c:pt idx="7">
                  <c:v>235039</c:v>
                </c:pt>
                <c:pt idx="8">
                  <c:v>232650</c:v>
                </c:pt>
                <c:pt idx="9">
                  <c:v>233882</c:v>
                </c:pt>
              </c:numCache>
            </c:numRef>
          </c:val>
          <c:smooth val="0"/>
          <c:extLst>
            <c:ext xmlns:c16="http://schemas.microsoft.com/office/drawing/2014/chart" uri="{C3380CC4-5D6E-409C-BE32-E72D297353CC}">
              <c16:uniqueId val="{00000000-B467-4DBA-B712-FBD7E00AD82B}"/>
            </c:ext>
          </c:extLst>
        </c:ser>
        <c:ser>
          <c:idx val="1"/>
          <c:order val="1"/>
          <c:tx>
            <c:strRef>
              <c:f>'Table 21 (old)'!$V$45</c:f>
              <c:strCache>
                <c:ptCount val="1"/>
                <c:pt idx="0">
                  <c:v>Secondary</c:v>
                </c:pt>
              </c:strCache>
            </c:strRef>
          </c:tx>
          <c:spPr>
            <a:ln w="25400">
              <a:solidFill>
                <a:schemeClr val="accent1"/>
              </a:solidFill>
            </a:ln>
          </c:spPr>
          <c:marker>
            <c:symbol val="square"/>
            <c:size val="6"/>
            <c:spPr>
              <a:solidFill>
                <a:schemeClr val="accent1"/>
              </a:solidFill>
              <a:ln>
                <a:noFill/>
              </a:ln>
            </c:spPr>
          </c:marker>
          <c:cat>
            <c:numRef>
              <c:f>'Table 21 (old)'!$T$47:$T$56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21 (old)'!$V$47:$V$56</c:f>
              <c:numCache>
                <c:formatCode>#,##0</c:formatCode>
                <c:ptCount val="10"/>
                <c:pt idx="0">
                  <c:v>202520</c:v>
                </c:pt>
                <c:pt idx="1">
                  <c:v>197165</c:v>
                </c:pt>
                <c:pt idx="2">
                  <c:v>189996</c:v>
                </c:pt>
                <c:pt idx="3">
                  <c:v>185855</c:v>
                </c:pt>
                <c:pt idx="4">
                  <c:v>179753</c:v>
                </c:pt>
                <c:pt idx="5">
                  <c:v>171180</c:v>
                </c:pt>
                <c:pt idx="6">
                  <c:v>165124</c:v>
                </c:pt>
                <c:pt idx="7">
                  <c:v>161831</c:v>
                </c:pt>
                <c:pt idx="8">
                  <c:v>162071</c:v>
                </c:pt>
                <c:pt idx="9">
                  <c:v>162731</c:v>
                </c:pt>
              </c:numCache>
            </c:numRef>
          </c:val>
          <c:smooth val="0"/>
          <c:extLst>
            <c:ext xmlns:c16="http://schemas.microsoft.com/office/drawing/2014/chart" uri="{C3380CC4-5D6E-409C-BE32-E72D297353CC}">
              <c16:uniqueId val="{00000001-B467-4DBA-B712-FBD7E00AD82B}"/>
            </c:ext>
          </c:extLst>
        </c:ser>
        <c:ser>
          <c:idx val="2"/>
          <c:order val="2"/>
          <c:tx>
            <c:strRef>
              <c:f>'Table 21 (old)'!$W$45</c:f>
              <c:strCache>
                <c:ptCount val="1"/>
                <c:pt idx="0">
                  <c:v>Pre-University</c:v>
                </c:pt>
              </c:strCache>
            </c:strRef>
          </c:tx>
          <c:spPr>
            <a:ln w="25400">
              <a:solidFill>
                <a:schemeClr val="bg2">
                  <a:lumMod val="50000"/>
                </a:schemeClr>
              </a:solidFill>
            </a:ln>
          </c:spPr>
          <c:marker>
            <c:symbol val="triangle"/>
            <c:size val="6"/>
            <c:spPr>
              <a:solidFill>
                <a:schemeClr val="bg2">
                  <a:lumMod val="50000"/>
                </a:schemeClr>
              </a:solidFill>
              <a:ln>
                <a:noFill/>
              </a:ln>
            </c:spPr>
          </c:marker>
          <c:cat>
            <c:numRef>
              <c:f>'Table 21 (old)'!$T$47:$T$56</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21 (old)'!$W$47:$W$56</c:f>
              <c:numCache>
                <c:formatCode>#,##0</c:formatCode>
                <c:ptCount val="10"/>
                <c:pt idx="0">
                  <c:v>32087</c:v>
                </c:pt>
                <c:pt idx="1">
                  <c:v>32165</c:v>
                </c:pt>
                <c:pt idx="2">
                  <c:v>31613</c:v>
                </c:pt>
                <c:pt idx="3">
                  <c:v>29559</c:v>
                </c:pt>
                <c:pt idx="4">
                  <c:v>28442</c:v>
                </c:pt>
                <c:pt idx="5">
                  <c:v>29252</c:v>
                </c:pt>
                <c:pt idx="6">
                  <c:v>29012</c:v>
                </c:pt>
                <c:pt idx="7">
                  <c:v>27532</c:v>
                </c:pt>
                <c:pt idx="8">
                  <c:v>26005</c:v>
                </c:pt>
                <c:pt idx="9">
                  <c:v>25349</c:v>
                </c:pt>
              </c:numCache>
            </c:numRef>
          </c:val>
          <c:smooth val="0"/>
          <c:extLst>
            <c:ext xmlns:c16="http://schemas.microsoft.com/office/drawing/2014/chart" uri="{C3380CC4-5D6E-409C-BE32-E72D297353CC}">
              <c16:uniqueId val="{00000002-B467-4DBA-B712-FBD7E00AD82B}"/>
            </c:ext>
          </c:extLst>
        </c:ser>
        <c:dLbls>
          <c:showLegendKey val="0"/>
          <c:showVal val="0"/>
          <c:showCatName val="0"/>
          <c:showSerName val="0"/>
          <c:showPercent val="0"/>
          <c:showBubbleSize val="0"/>
        </c:dLbls>
        <c:marker val="1"/>
        <c:smooth val="0"/>
        <c:axId val="278389424"/>
        <c:axId val="278389984"/>
      </c:lineChart>
      <c:catAx>
        <c:axId val="278389424"/>
        <c:scaling>
          <c:orientation val="minMax"/>
        </c:scaling>
        <c:delete val="0"/>
        <c:axPos val="b"/>
        <c:numFmt formatCode="General" sourceLinked="1"/>
        <c:majorTickMark val="in"/>
        <c:minorTickMark val="none"/>
        <c:tickLblPos val="nextTo"/>
        <c:txPr>
          <a:bodyPr rot="0" vert="horz"/>
          <a:lstStyle/>
          <a:p>
            <a:pPr>
              <a:defRPr sz="900" b="1">
                <a:latin typeface="Arial" panose="020B0604020202020204" pitchFamily="34" charset="0"/>
                <a:cs typeface="Arial" panose="020B0604020202020204" pitchFamily="34" charset="0"/>
              </a:defRPr>
            </a:pPr>
            <a:endParaRPr lang="en-US"/>
          </a:p>
        </c:txPr>
        <c:crossAx val="278389984"/>
        <c:crosses val="autoZero"/>
        <c:auto val="0"/>
        <c:lblAlgn val="ctr"/>
        <c:lblOffset val="100"/>
        <c:tickLblSkip val="1"/>
        <c:tickMarkSkip val="1"/>
        <c:noMultiLvlLbl val="0"/>
      </c:catAx>
      <c:valAx>
        <c:axId val="278389984"/>
        <c:scaling>
          <c:orientation val="minMax"/>
          <c:max val="300000"/>
        </c:scaling>
        <c:delete val="0"/>
        <c:axPos val="l"/>
        <c:numFmt formatCode="#,##0" sourceLinked="0"/>
        <c:majorTickMark val="in"/>
        <c:minorTickMark val="none"/>
        <c:tickLblPos val="nextTo"/>
        <c:txPr>
          <a:bodyPr rot="0" vert="horz"/>
          <a:lstStyle/>
          <a:p>
            <a:pPr>
              <a:defRPr sz="850" b="1">
                <a:latin typeface="Arial" panose="020B0604020202020204" pitchFamily="34" charset="0"/>
                <a:cs typeface="Arial" panose="020B0604020202020204" pitchFamily="34" charset="0"/>
              </a:defRPr>
            </a:pPr>
            <a:endParaRPr lang="en-US"/>
          </a:p>
        </c:txPr>
        <c:crossAx val="278389424"/>
        <c:crosses val="autoZero"/>
        <c:crossBetween val="midCat"/>
      </c:valAx>
      <c:spPr>
        <a:gradFill flip="none" rotWithShape="1">
          <a:gsLst>
            <a:gs pos="0">
              <a:schemeClr val="accent4">
                <a:lumMod val="5000"/>
                <a:lumOff val="95000"/>
              </a:schemeClr>
            </a:gs>
            <a:gs pos="74000">
              <a:schemeClr val="accent4">
                <a:lumMod val="45000"/>
                <a:lumOff val="55000"/>
              </a:schemeClr>
            </a:gs>
            <a:gs pos="83000">
              <a:schemeClr val="accent4">
                <a:lumMod val="45000"/>
                <a:lumOff val="55000"/>
              </a:schemeClr>
            </a:gs>
            <a:gs pos="100000">
              <a:schemeClr val="accent4">
                <a:lumMod val="30000"/>
                <a:lumOff val="70000"/>
              </a:schemeClr>
            </a:gs>
          </a:gsLst>
          <a:lin ang="5400000" scaled="1"/>
          <a:tileRect/>
        </a:gradFill>
      </c:spPr>
    </c:plotArea>
    <c:legend>
      <c:legendPos val="b"/>
      <c:overlay val="0"/>
      <c:txPr>
        <a:bodyPr/>
        <a:lstStyle/>
        <a:p>
          <a:pPr>
            <a:defRPr sz="90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alignWithMargins="0">
      <c:oddHeader>&amp;A</c:oddHeader>
      <c:oddFooter>Page &amp;P</c:oddFooter>
    </c:headerFooter>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03198408515367E-2"/>
          <c:y val="5.1192336958214103E-2"/>
          <c:w val="0.89328179597671709"/>
          <c:h val="0.82197255105351685"/>
        </c:manualLayout>
      </c:layout>
      <c:lineChart>
        <c:grouping val="standard"/>
        <c:varyColors val="0"/>
        <c:ser>
          <c:idx val="0"/>
          <c:order val="0"/>
          <c:tx>
            <c:strRef>
              <c:f>'Table 27 (small)'!$Z$16</c:f>
              <c:strCache>
                <c:ptCount val="1"/>
                <c:pt idx="0">
                  <c:v>Universities</c:v>
                </c:pt>
              </c:strCache>
            </c:strRef>
          </c:tx>
          <c:spPr>
            <a:ln w="25400"/>
          </c:spPr>
          <c:marker>
            <c:symbol val="diamond"/>
            <c:size val="7"/>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(small)'!$Z$18:$Z$27</c:f>
              <c:numCache>
                <c:formatCode>0\ \ </c:formatCode>
                <c:ptCount val="10"/>
                <c:pt idx="0">
                  <c:v>16199</c:v>
                </c:pt>
                <c:pt idx="1">
                  <c:v>17251</c:v>
                </c:pt>
                <c:pt idx="2">
                  <c:v>17870</c:v>
                </c:pt>
                <c:pt idx="3">
                  <c:v>18126</c:v>
                </c:pt>
                <c:pt idx="4">
                  <c:v>18552</c:v>
                </c:pt>
                <c:pt idx="5">
                  <c:v>18668</c:v>
                </c:pt>
                <c:pt idx="6">
                  <c:v>20041</c:v>
                </c:pt>
                <c:pt idx="7">
                  <c:v>20713</c:v>
                </c:pt>
                <c:pt idx="8">
                  <c:v>20976</c:v>
                </c:pt>
                <c:pt idx="9">
                  <c:v>21307</c:v>
                </c:pt>
              </c:numCache>
            </c:numRef>
          </c:val>
          <c:smooth val="0"/>
          <c:extLst>
            <c:ext xmlns:c16="http://schemas.microsoft.com/office/drawing/2014/chart" uri="{C3380CC4-5D6E-409C-BE32-E72D297353CC}">
              <c16:uniqueId val="{00000000-1B23-4FC3-8603-103CD5FD1AC9}"/>
            </c:ext>
          </c:extLst>
        </c:ser>
        <c:ser>
          <c:idx val="1"/>
          <c:order val="1"/>
          <c:tx>
            <c:strRef>
              <c:f>'Table 27 (small)'!$AA$16</c:f>
              <c:strCache>
                <c:ptCount val="1"/>
                <c:pt idx="0">
                  <c:v>NIE</c:v>
                </c:pt>
              </c:strCache>
            </c:strRef>
          </c:tx>
          <c:spPr>
            <a:ln w="25400"/>
          </c:spPr>
          <c:marker>
            <c:symbol val="square"/>
            <c:size val="5"/>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(small)'!$AA$18:$AA$27</c:f>
              <c:numCache>
                <c:formatCode>0\ \ \ \ \ \ </c:formatCode>
                <c:ptCount val="10"/>
                <c:pt idx="0">
                  <c:v>1782</c:v>
                </c:pt>
                <c:pt idx="1">
                  <c:v>1424</c:v>
                </c:pt>
                <c:pt idx="2">
                  <c:v>1623</c:v>
                </c:pt>
                <c:pt idx="3">
                  <c:v>1231</c:v>
                </c:pt>
                <c:pt idx="4">
                  <c:v>1256</c:v>
                </c:pt>
                <c:pt idx="5">
                  <c:v>569</c:v>
                </c:pt>
                <c:pt idx="6">
                  <c:v>556</c:v>
                </c:pt>
                <c:pt idx="7">
                  <c:v>515</c:v>
                </c:pt>
                <c:pt idx="8">
                  <c:v>530</c:v>
                </c:pt>
                <c:pt idx="9">
                  <c:v>467</c:v>
                </c:pt>
              </c:numCache>
            </c:numRef>
          </c:val>
          <c:smooth val="0"/>
          <c:extLst>
            <c:ext xmlns:c16="http://schemas.microsoft.com/office/drawing/2014/chart" uri="{C3380CC4-5D6E-409C-BE32-E72D297353CC}">
              <c16:uniqueId val="{00000001-1B23-4FC3-8603-103CD5FD1AC9}"/>
            </c:ext>
          </c:extLst>
        </c:ser>
        <c:ser>
          <c:idx val="2"/>
          <c:order val="2"/>
          <c:tx>
            <c:strRef>
              <c:f>'Table 27 (small)'!$AB$16</c:f>
              <c:strCache>
                <c:ptCount val="1"/>
                <c:pt idx="0">
                  <c:v>Polytechnics</c:v>
                </c:pt>
              </c:strCache>
            </c:strRef>
          </c:tx>
          <c:spPr>
            <a:ln w="25400">
              <a:solidFill>
                <a:schemeClr val="bg2">
                  <a:lumMod val="50000"/>
                </a:schemeClr>
              </a:solidFill>
            </a:ln>
          </c:spPr>
          <c:marker>
            <c:symbol val="triangle"/>
            <c:size val="6"/>
            <c:spPr>
              <a:solidFill>
                <a:schemeClr val="bg2">
                  <a:lumMod val="50000"/>
                </a:schemeClr>
              </a:solidFill>
              <a:ln>
                <a:noFill/>
              </a:ln>
            </c:spPr>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(small)'!$AB$18:$AB$27</c:f>
              <c:numCache>
                <c:formatCode>0\ \ \ </c:formatCode>
                <c:ptCount val="10"/>
                <c:pt idx="0">
                  <c:v>26754</c:v>
                </c:pt>
                <c:pt idx="1">
                  <c:v>26879</c:v>
                </c:pt>
                <c:pt idx="2">
                  <c:v>25777</c:v>
                </c:pt>
                <c:pt idx="3">
                  <c:v>24251</c:v>
                </c:pt>
                <c:pt idx="4">
                  <c:v>23121</c:v>
                </c:pt>
                <c:pt idx="5">
                  <c:v>24064</c:v>
                </c:pt>
                <c:pt idx="6">
                  <c:v>23869</c:v>
                </c:pt>
                <c:pt idx="7">
                  <c:v>22071</c:v>
                </c:pt>
                <c:pt idx="8">
                  <c:v>21014</c:v>
                </c:pt>
                <c:pt idx="9">
                  <c:v>20486</c:v>
                </c:pt>
              </c:numCache>
            </c:numRef>
          </c:val>
          <c:smooth val="0"/>
          <c:extLst>
            <c:ext xmlns:c16="http://schemas.microsoft.com/office/drawing/2014/chart" uri="{C3380CC4-5D6E-409C-BE32-E72D297353CC}">
              <c16:uniqueId val="{00000002-1B23-4FC3-8603-103CD5FD1AC9}"/>
            </c:ext>
          </c:extLst>
        </c:ser>
        <c:ser>
          <c:idx val="3"/>
          <c:order val="3"/>
          <c:tx>
            <c:strRef>
              <c:f>'Table 27 (small)'!$AC$16</c:f>
              <c:strCache>
                <c:ptCount val="1"/>
                <c:pt idx="0">
                  <c:v>LASALLE</c:v>
                </c:pt>
              </c:strCache>
            </c:strRef>
          </c:tx>
          <c:spPr>
            <a:ln w="25400"/>
          </c:spPr>
          <c:marker>
            <c:symbol val="x"/>
            <c:size val="6"/>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(small)'!$AC$18:$AC$26</c:f>
              <c:numCache>
                <c:formatCode>General\ \ </c:formatCode>
                <c:ptCount val="9"/>
                <c:pt idx="0">
                  <c:v>893</c:v>
                </c:pt>
                <c:pt idx="1">
                  <c:v>878</c:v>
                </c:pt>
                <c:pt idx="2">
                  <c:v>874</c:v>
                </c:pt>
                <c:pt idx="3">
                  <c:v>926</c:v>
                </c:pt>
                <c:pt idx="4">
                  <c:v>898</c:v>
                </c:pt>
                <c:pt idx="5">
                  <c:v>1049</c:v>
                </c:pt>
                <c:pt idx="6">
                  <c:v>962</c:v>
                </c:pt>
                <c:pt idx="7">
                  <c:v>893</c:v>
                </c:pt>
                <c:pt idx="8">
                  <c:v>850</c:v>
                </c:pt>
              </c:numCache>
            </c:numRef>
          </c:val>
          <c:smooth val="0"/>
          <c:extLst>
            <c:ext xmlns:c16="http://schemas.microsoft.com/office/drawing/2014/chart" uri="{C3380CC4-5D6E-409C-BE32-E72D297353CC}">
              <c16:uniqueId val="{00000003-1B23-4FC3-8603-103CD5FD1AC9}"/>
            </c:ext>
          </c:extLst>
        </c:ser>
        <c:ser>
          <c:idx val="4"/>
          <c:order val="4"/>
          <c:tx>
            <c:strRef>
              <c:f>'Table 27 (small)'!$AD$16</c:f>
              <c:strCache>
                <c:ptCount val="1"/>
                <c:pt idx="0">
                  <c:v>NAFA</c:v>
                </c:pt>
              </c:strCache>
            </c:strRef>
          </c:tx>
          <c:spPr>
            <a:ln w="25400"/>
          </c:spPr>
          <c:marker>
            <c:symbol val="star"/>
            <c:size val="6"/>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(small)'!$AD$18:$AD$27</c:f>
              <c:numCache>
                <c:formatCode>#,##0\ \ \ \ </c:formatCode>
                <c:ptCount val="10"/>
                <c:pt idx="0">
                  <c:v>782</c:v>
                </c:pt>
                <c:pt idx="1">
                  <c:v>672</c:v>
                </c:pt>
                <c:pt idx="2">
                  <c:v>748</c:v>
                </c:pt>
                <c:pt idx="3">
                  <c:v>852</c:v>
                </c:pt>
                <c:pt idx="4">
                  <c:v>958</c:v>
                </c:pt>
                <c:pt idx="5">
                  <c:v>944</c:v>
                </c:pt>
                <c:pt idx="6">
                  <c:v>888</c:v>
                </c:pt>
                <c:pt idx="7">
                  <c:v>843</c:v>
                </c:pt>
                <c:pt idx="8">
                  <c:v>806</c:v>
                </c:pt>
                <c:pt idx="9">
                  <c:v>904</c:v>
                </c:pt>
              </c:numCache>
            </c:numRef>
          </c:val>
          <c:smooth val="0"/>
          <c:extLst>
            <c:ext xmlns:c16="http://schemas.microsoft.com/office/drawing/2014/chart" uri="{C3380CC4-5D6E-409C-BE32-E72D297353CC}">
              <c16:uniqueId val="{00000004-1B23-4FC3-8603-103CD5FD1AC9}"/>
            </c:ext>
          </c:extLst>
        </c:ser>
        <c:ser>
          <c:idx val="5"/>
          <c:order val="5"/>
          <c:tx>
            <c:strRef>
              <c:f>'Table 27 (small)'!$AE$16</c:f>
              <c:strCache>
                <c:ptCount val="1"/>
                <c:pt idx="0">
                  <c:v>ITE</c:v>
                </c:pt>
              </c:strCache>
            </c:strRef>
          </c:tx>
          <c:spPr>
            <a:ln w="25400"/>
          </c:spPr>
          <c:marker>
            <c:symbol val="circle"/>
            <c:size val="6"/>
          </c:marker>
          <c:cat>
            <c:numRef>
              <c:f>'Table 27 (small)'!$Y$18:$Y$27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'Table 27 (small)'!$AE$18:$AE$27</c:f>
              <c:numCache>
                <c:formatCode>0\ \ \ \ \ </c:formatCode>
                <c:ptCount val="10"/>
                <c:pt idx="0">
                  <c:v>13906</c:v>
                </c:pt>
                <c:pt idx="1">
                  <c:v>14432</c:v>
                </c:pt>
                <c:pt idx="2">
                  <c:v>14641</c:v>
                </c:pt>
                <c:pt idx="3">
                  <c:v>14173</c:v>
                </c:pt>
                <c:pt idx="4">
                  <c:v>14763</c:v>
                </c:pt>
                <c:pt idx="5">
                  <c:v>15506</c:v>
                </c:pt>
                <c:pt idx="6">
                  <c:v>14819</c:v>
                </c:pt>
                <c:pt idx="7">
                  <c:v>15147</c:v>
                </c:pt>
                <c:pt idx="8">
                  <c:v>14661</c:v>
                </c:pt>
                <c:pt idx="9">
                  <c:v>14577</c:v>
                </c:pt>
              </c:numCache>
            </c:numRef>
          </c:val>
          <c:smooth val="0"/>
          <c:extLst>
            <c:ext xmlns:c16="http://schemas.microsoft.com/office/drawing/2014/chart" uri="{C3380CC4-5D6E-409C-BE32-E72D297353CC}">
              <c16:uniqueId val="{00000005-1B23-4FC3-8603-103CD5FD1AC9}"/>
            </c:ext>
          </c:extLst>
        </c:ser>
        <c:dLbls>
          <c:showLegendKey val="0"/>
          <c:showVal val="0"/>
          <c:showCatName val="0"/>
          <c:showSerName val="0"/>
          <c:showPercent val="0"/>
          <c:showBubbleSize val="0"/>
        </c:dLbls>
        <c:marker val="1"/>
        <c:smooth val="0"/>
        <c:axId val="274242400"/>
        <c:axId val="274242960"/>
      </c:lineChart>
      <c:catAx>
        <c:axId val="274242400"/>
        <c:scaling>
          <c:orientation val="minMax"/>
        </c:scaling>
        <c:delete val="0"/>
        <c:axPos val="b"/>
        <c:numFmt formatCode="General" sourceLinked="1"/>
        <c:majorTickMark val="out"/>
        <c:minorTickMark val="none"/>
        <c:tickLblPos val="nextTo"/>
        <c:txPr>
          <a:bodyPr rot="0" vert="horz"/>
          <a:lstStyle/>
          <a:p>
            <a:pPr>
              <a:defRPr sz="850" b="1">
                <a:latin typeface="Arial" panose="020B0604020202020204" pitchFamily="34" charset="0"/>
                <a:cs typeface="Arial" panose="020B0604020202020204" pitchFamily="34" charset="0"/>
              </a:defRPr>
            </a:pPr>
            <a:endParaRPr lang="en-US"/>
          </a:p>
        </c:txPr>
        <c:crossAx val="274242960"/>
        <c:crosses val="autoZero"/>
        <c:auto val="1"/>
        <c:lblAlgn val="ctr"/>
        <c:lblOffset val="100"/>
        <c:tickLblSkip val="1"/>
        <c:tickMarkSkip val="1"/>
        <c:noMultiLvlLbl val="0"/>
      </c:catAx>
      <c:valAx>
        <c:axId val="274242960"/>
        <c:scaling>
          <c:orientation val="minMax"/>
          <c:max val="30000"/>
          <c:min val="0"/>
        </c:scaling>
        <c:delete val="0"/>
        <c:axPos val="l"/>
        <c:numFmt formatCode="#,##0" sourceLinked="0"/>
        <c:majorTickMark val="out"/>
        <c:minorTickMark val="none"/>
        <c:tickLblPos val="nextTo"/>
        <c:txPr>
          <a:bodyPr rot="0" vert="horz"/>
          <a:lstStyle/>
          <a:p>
            <a:pPr>
              <a:defRPr sz="850" b="1">
                <a:latin typeface="Arial" panose="020B0604020202020204" pitchFamily="34" charset="0"/>
                <a:cs typeface="Arial" panose="020B0604020202020204" pitchFamily="34" charset="0"/>
              </a:defRPr>
            </a:pPr>
            <a:endParaRPr lang="en-US"/>
          </a:p>
        </c:txPr>
        <c:crossAx val="274242400"/>
        <c:crosses val="autoZero"/>
        <c:crossBetween val="midCat"/>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c:spPr>
    </c:plotArea>
    <c:legend>
      <c:legendPos val="b"/>
      <c:layout>
        <c:manualLayout>
          <c:xMode val="edge"/>
          <c:yMode val="edge"/>
          <c:x val="0.26888759893738345"/>
          <c:y val="0.92581333014376033"/>
          <c:w val="0.46222480212523304"/>
          <c:h val="2.9618431247716206E-2"/>
        </c:manualLayout>
      </c:layout>
      <c:overlay val="0"/>
      <c:txPr>
        <a:bodyPr/>
        <a:lstStyle/>
        <a:p>
          <a:pPr>
            <a:defRPr sz="900">
              <a:latin typeface="Arial" panose="020B0604020202020204" pitchFamily="34" charset="0"/>
              <a:cs typeface="Arial" panose="020B0604020202020204" pitchFamily="34" charset="0"/>
            </a:defRPr>
          </a:pPr>
          <a:endParaRPr lang="en-US"/>
        </a:p>
      </c:txPr>
    </c:legend>
    <c:plotVisOnly val="1"/>
    <c:dispBlanksAs val="gap"/>
    <c:showDLblsOverMax val="0"/>
  </c:chart>
  <c:printSettings>
    <c:headerFooter alignWithMargins="0"/>
    <c:pageMargins b="0" l="0.3" r="0" t="1.0900000000000001" header="0.5" footer="0.5"/>
    <c:pageSetup paperSize="9"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xdr:col>
      <xdr:colOff>0</xdr:colOff>
      <xdr:row>20</xdr:row>
      <xdr:rowOff>0</xdr:rowOff>
    </xdr:from>
    <xdr:to>
      <xdr:col>9</xdr:col>
      <xdr:colOff>0</xdr:colOff>
      <xdr:row>20</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20</xdr:row>
      <xdr:rowOff>0</xdr:rowOff>
    </xdr:from>
    <xdr:to>
      <xdr:col>9</xdr:col>
      <xdr:colOff>0</xdr:colOff>
      <xdr:row>20</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20</xdr:row>
      <xdr:rowOff>0</xdr:rowOff>
    </xdr:from>
    <xdr:to>
      <xdr:col>9</xdr:col>
      <xdr:colOff>0</xdr:colOff>
      <xdr:row>20</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26</xdr:row>
      <xdr:rowOff>0</xdr:rowOff>
    </xdr:from>
    <xdr:to>
      <xdr:col>3</xdr:col>
      <xdr:colOff>0</xdr:colOff>
      <xdr:row>26</xdr:row>
      <xdr:rowOff>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26</xdr:row>
      <xdr:rowOff>0</xdr:rowOff>
    </xdr:from>
    <xdr:to>
      <xdr:col>3</xdr:col>
      <xdr:colOff>0</xdr:colOff>
      <xdr:row>26</xdr:row>
      <xdr:rowOff>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26</xdr:row>
      <xdr:rowOff>0</xdr:rowOff>
    </xdr:from>
    <xdr:to>
      <xdr:col>3</xdr:col>
      <xdr:colOff>0</xdr:colOff>
      <xdr:row>26</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158750</xdr:colOff>
      <xdr:row>2</xdr:row>
      <xdr:rowOff>152400</xdr:rowOff>
    </xdr:from>
    <xdr:ext cx="184731" cy="264560"/>
    <xdr:sp macro="" textlink="">
      <xdr:nvSpPr>
        <xdr:cNvPr id="11" name="TextBox 10">
          <a:extLst>
            <a:ext uri="{FF2B5EF4-FFF2-40B4-BE49-F238E27FC236}">
              <a16:creationId xmlns:a16="http://schemas.microsoft.com/office/drawing/2014/main" id="{C418DD1D-7412-48B1-91A4-CF20B0F97264}"/>
            </a:ext>
          </a:extLst>
        </xdr:cNvPr>
        <xdr:cNvSpPr txBox="1"/>
      </xdr:nvSpPr>
      <xdr:spPr>
        <a:xfrm>
          <a:off x="758825" y="5038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SG" sz="1100"/>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76200</xdr:colOff>
      <xdr:row>246</xdr:row>
      <xdr:rowOff>0</xdr:rowOff>
    </xdr:from>
    <xdr:to>
      <xdr:col>11</xdr:col>
      <xdr:colOff>152400</xdr:colOff>
      <xdr:row>247</xdr:row>
      <xdr:rowOff>38100</xdr:rowOff>
    </xdr:to>
    <xdr:sp macro="" textlink="">
      <xdr:nvSpPr>
        <xdr:cNvPr id="46308005" name="Text Box 3">
          <a:extLst>
            <a:ext uri="{FF2B5EF4-FFF2-40B4-BE49-F238E27FC236}">
              <a16:creationId xmlns:a16="http://schemas.microsoft.com/office/drawing/2014/main" id="{00000000-0008-0000-1400-0000A59AC202}"/>
            </a:ext>
          </a:extLst>
        </xdr:cNvPr>
        <xdr:cNvSpPr txBox="1">
          <a:spLocks noChangeArrowheads="1"/>
        </xdr:cNvSpPr>
      </xdr:nvSpPr>
      <xdr:spPr bwMode="auto">
        <a:xfrm>
          <a:off x="4467225" y="473106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43</xdr:row>
      <xdr:rowOff>238125</xdr:rowOff>
    </xdr:from>
    <xdr:to>
      <xdr:col>17</xdr:col>
      <xdr:colOff>514350</xdr:colOff>
      <xdr:row>76</xdr:row>
      <xdr:rowOff>66675</xdr:rowOff>
    </xdr:to>
    <xdr:graphicFrame macro="">
      <xdr:nvGraphicFramePr>
        <xdr:cNvPr id="46309916" name="Chart 4">
          <a:extLst>
            <a:ext uri="{FF2B5EF4-FFF2-40B4-BE49-F238E27FC236}">
              <a16:creationId xmlns:a16="http://schemas.microsoft.com/office/drawing/2014/main" id="{00000000-0008-0000-1500-00001CA2C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11</xdr:row>
      <xdr:rowOff>0</xdr:rowOff>
    </xdr:from>
    <xdr:to>
      <xdr:col>0</xdr:col>
      <xdr:colOff>0</xdr:colOff>
      <xdr:row>11</xdr:row>
      <xdr:rowOff>0</xdr:rowOff>
    </xdr:to>
    <xdr:sp macro="" textlink="">
      <xdr:nvSpPr>
        <xdr:cNvPr id="2" name="Text Box 1">
          <a:extLst>
            <a:ext uri="{FF2B5EF4-FFF2-40B4-BE49-F238E27FC236}">
              <a16:creationId xmlns:a16="http://schemas.microsoft.com/office/drawing/2014/main" id="{00000000-0008-0000-1700-000002000000}"/>
            </a:ext>
          </a:extLst>
        </xdr:cNvPr>
        <xdr:cNvSpPr txBox="1">
          <a:spLocks noChangeArrowheads="1"/>
        </xdr:cNvSpPr>
      </xdr:nvSpPr>
      <xdr:spPr bwMode="auto">
        <a:xfrm>
          <a:off x="0" y="2190750"/>
          <a:ext cx="0" cy="0"/>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US" sz="1000" b="0" i="0" u="none" strike="noStrike" baseline="0">
              <a:solidFill>
                <a:srgbClr val="000000"/>
              </a:solidFill>
              <a:latin typeface="Arial"/>
              <a:cs typeface="Arial"/>
            </a:rPr>
            <a:t>33</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65</xdr:row>
      <xdr:rowOff>142875</xdr:rowOff>
    </xdr:from>
    <xdr:to>
      <xdr:col>13</xdr:col>
      <xdr:colOff>0</xdr:colOff>
      <xdr:row>66</xdr:row>
      <xdr:rowOff>142875</xdr:rowOff>
    </xdr:to>
    <xdr:sp macro="" textlink="">
      <xdr:nvSpPr>
        <xdr:cNvPr id="2" name="Text 3">
          <a:extLst>
            <a:ext uri="{FF2B5EF4-FFF2-40B4-BE49-F238E27FC236}">
              <a16:creationId xmlns:a16="http://schemas.microsoft.com/office/drawing/2014/main" id="{00000000-0008-0000-1C00-000002000000}"/>
            </a:ext>
          </a:extLst>
        </xdr:cNvPr>
        <xdr:cNvSpPr txBox="1">
          <a:spLocks noChangeArrowheads="1"/>
        </xdr:cNvSpPr>
      </xdr:nvSpPr>
      <xdr:spPr bwMode="auto">
        <a:xfrm>
          <a:off x="7905750" y="10810875"/>
          <a:ext cx="0" cy="161925"/>
        </a:xfrm>
        <a:prstGeom prst="rect">
          <a:avLst/>
        </a:prstGeom>
        <a:noFill/>
        <a:ln w="1">
          <a:noFill/>
          <a:miter lim="800000"/>
          <a:headEnd/>
          <a:tailEnd/>
        </a:ln>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ITE</a:t>
          </a:r>
        </a:p>
        <a:p>
          <a:pPr algn="l" rtl="0">
            <a:defRPr sz="1000"/>
          </a:pPr>
          <a:endParaRPr lang="en-US" sz="800" b="1" i="0" u="none" strike="noStrike" baseline="0">
            <a:solidFill>
              <a:srgbClr val="000000"/>
            </a:solidFill>
            <a:latin typeface="Arial"/>
            <a:cs typeface="Arial"/>
          </a:endParaRPr>
        </a:p>
      </xdr:txBody>
    </xdr:sp>
    <xdr:clientData/>
  </xdr:twoCellAnchor>
  <xdr:twoCellAnchor>
    <xdr:from>
      <xdr:col>0</xdr:col>
      <xdr:colOff>60325</xdr:colOff>
      <xdr:row>48</xdr:row>
      <xdr:rowOff>184149</xdr:rowOff>
    </xdr:from>
    <xdr:to>
      <xdr:col>21</xdr:col>
      <xdr:colOff>517525</xdr:colOff>
      <xdr:row>90</xdr:row>
      <xdr:rowOff>120650</xdr:rowOff>
    </xdr:to>
    <xdr:graphicFrame macro="">
      <xdr:nvGraphicFramePr>
        <xdr:cNvPr id="3" name="Chart 2">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2</xdr:row>
      <xdr:rowOff>0</xdr:rowOff>
    </xdr:from>
    <xdr:to>
      <xdr:col>3</xdr:col>
      <xdr:colOff>0</xdr:colOff>
      <xdr:row>2</xdr:row>
      <xdr:rowOff>0</xdr:rowOff>
    </xdr:to>
    <xdr:sp macro="" textlink="">
      <xdr:nvSpPr>
        <xdr:cNvPr id="679937" name="Text 30">
          <a:extLst>
            <a:ext uri="{FF2B5EF4-FFF2-40B4-BE49-F238E27FC236}">
              <a16:creationId xmlns:a16="http://schemas.microsoft.com/office/drawing/2014/main" id="{00000000-0008-0000-2100-000001600A00}"/>
            </a:ext>
          </a:extLst>
        </xdr:cNvPr>
        <xdr:cNvSpPr txBox="1">
          <a:spLocks noChangeArrowheads="1"/>
        </xdr:cNvSpPr>
      </xdr:nvSpPr>
      <xdr:spPr bwMode="auto">
        <a:xfrm>
          <a:off x="2543175" y="1752600"/>
          <a:ext cx="0" cy="0"/>
        </a:xfrm>
        <a:prstGeom prst="rect">
          <a:avLst/>
        </a:prstGeom>
        <a:noFill/>
        <a:ln w="1">
          <a:noFill/>
          <a:miter lim="800000"/>
          <a:headEnd/>
          <a:tailEnd/>
        </a:ln>
      </xdr:spPr>
      <xdr:txBody>
        <a:bodyPr vertOverflow="clip" wrap="square" lIns="27432" tIns="22860" rIns="0" bIns="22860" anchor="ctr" upright="1"/>
        <a:lstStyle/>
        <a:p>
          <a:pPr algn="l" rtl="0">
            <a:defRPr sz="1000"/>
          </a:pPr>
          <a:r>
            <a:rPr lang="en-US" sz="800" b="1" i="0" u="none" strike="noStrike" baseline="0">
              <a:solidFill>
                <a:srgbClr val="000000"/>
              </a:solidFill>
              <a:latin typeface="Arial"/>
              <a:cs typeface="Arial"/>
            </a:rPr>
            <a:t>Malay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54612-8C25-4A11-9306-EF16D4E2975E}">
  <dimension ref="A1:E106"/>
  <sheetViews>
    <sheetView showGridLines="0" tabSelected="1" zoomScaleNormal="100" workbookViewId="0">
      <selection sqref="A1:D1"/>
    </sheetView>
  </sheetViews>
  <sheetFormatPr defaultColWidth="9.5703125" defaultRowHeight="18" customHeight="1"/>
  <cols>
    <col min="1" max="1" width="5.7109375" style="541" customWidth="1"/>
    <col min="2" max="3" width="9.5703125" style="541"/>
    <col min="4" max="4" width="116.140625" style="542" bestFit="1" customWidth="1"/>
    <col min="5" max="5" width="32.42578125" style="541" bestFit="1" customWidth="1"/>
    <col min="6" max="16384" width="9.5703125" style="541"/>
  </cols>
  <sheetData>
    <row r="1" spans="1:5" ht="18" customHeight="1">
      <c r="A1" s="1071" t="s">
        <v>0</v>
      </c>
      <c r="B1" s="1071"/>
      <c r="C1" s="1071"/>
      <c r="D1" s="1071"/>
    </row>
    <row r="2" spans="1:5" ht="9.9499999999999993" customHeight="1"/>
    <row r="3" spans="1:5" ht="18" customHeight="1">
      <c r="B3" s="1069" t="s">
        <v>1</v>
      </c>
      <c r="C3" s="1069"/>
      <c r="D3" s="1069"/>
      <c r="E3" s="542"/>
    </row>
    <row r="4" spans="1:5" ht="18" customHeight="1">
      <c r="B4" s="535" t="s">
        <v>2</v>
      </c>
      <c r="C4" s="543" t="s">
        <v>3</v>
      </c>
      <c r="D4" s="544" t="s">
        <v>4</v>
      </c>
      <c r="E4" s="542"/>
    </row>
    <row r="5" spans="1:5" ht="18" customHeight="1">
      <c r="B5" s="535" t="s">
        <v>2</v>
      </c>
      <c r="C5" s="543" t="s">
        <v>5</v>
      </c>
      <c r="D5" s="544" t="s">
        <v>6</v>
      </c>
      <c r="E5" s="542"/>
    </row>
    <row r="6" spans="1:5" ht="9.9499999999999993" customHeight="1">
      <c r="B6" s="535"/>
      <c r="C6" s="1056"/>
      <c r="D6" s="1056"/>
      <c r="E6" s="542"/>
    </row>
    <row r="7" spans="1:5" ht="18" customHeight="1">
      <c r="B7" s="1069" t="s">
        <v>7</v>
      </c>
      <c r="C7" s="1069"/>
      <c r="D7" s="1069"/>
      <c r="E7" s="542"/>
    </row>
    <row r="8" spans="1:5" ht="18" customHeight="1">
      <c r="B8" s="535" t="s">
        <v>2</v>
      </c>
      <c r="C8" s="543">
        <v>1</v>
      </c>
      <c r="D8" s="544" t="s">
        <v>8</v>
      </c>
      <c r="E8" s="542"/>
    </row>
    <row r="9" spans="1:5" ht="18" customHeight="1">
      <c r="B9" s="535" t="s">
        <v>2</v>
      </c>
      <c r="C9" s="545">
        <v>2</v>
      </c>
      <c r="D9" s="544" t="s">
        <v>9</v>
      </c>
    </row>
    <row r="10" spans="1:5" ht="18" customHeight="1">
      <c r="B10" s="535" t="s">
        <v>2</v>
      </c>
      <c r="C10" s="543">
        <v>3</v>
      </c>
      <c r="D10" s="544" t="s">
        <v>10</v>
      </c>
    </row>
    <row r="11" spans="1:5" ht="18" customHeight="1">
      <c r="B11" s="535" t="s">
        <v>2</v>
      </c>
      <c r="C11" s="543">
        <v>4</v>
      </c>
      <c r="D11" s="544" t="s">
        <v>11</v>
      </c>
    </row>
    <row r="12" spans="1:5" ht="18" customHeight="1">
      <c r="B12" s="535" t="s">
        <v>2</v>
      </c>
      <c r="C12" s="543">
        <v>5</v>
      </c>
      <c r="D12" s="544" t="s">
        <v>12</v>
      </c>
    </row>
    <row r="13" spans="1:5" ht="18" customHeight="1">
      <c r="B13" s="535" t="s">
        <v>2</v>
      </c>
      <c r="C13" s="543">
        <v>6</v>
      </c>
      <c r="D13" s="544" t="s">
        <v>13</v>
      </c>
    </row>
    <row r="14" spans="1:5" ht="18" customHeight="1">
      <c r="B14" s="535" t="s">
        <v>2</v>
      </c>
      <c r="C14" s="543">
        <v>7</v>
      </c>
      <c r="D14" s="544" t="s">
        <v>14</v>
      </c>
    </row>
    <row r="15" spans="1:5" ht="18" customHeight="1">
      <c r="B15" s="535" t="s">
        <v>2</v>
      </c>
      <c r="C15" s="543">
        <v>8</v>
      </c>
      <c r="D15" s="544" t="s">
        <v>15</v>
      </c>
    </row>
    <row r="16" spans="1:5" ht="18" customHeight="1">
      <c r="B16" s="535" t="s">
        <v>2</v>
      </c>
      <c r="C16" s="543">
        <v>9</v>
      </c>
      <c r="D16" s="544" t="s">
        <v>16</v>
      </c>
    </row>
    <row r="17" spans="2:4" ht="18" customHeight="1">
      <c r="B17" s="535" t="s">
        <v>2</v>
      </c>
      <c r="C17" s="543">
        <v>10</v>
      </c>
      <c r="D17" s="544" t="s">
        <v>17</v>
      </c>
    </row>
    <row r="18" spans="2:4" ht="18" customHeight="1">
      <c r="B18" s="535" t="s">
        <v>2</v>
      </c>
      <c r="C18" s="543">
        <v>11</v>
      </c>
      <c r="D18" s="544" t="s">
        <v>18</v>
      </c>
    </row>
    <row r="19" spans="2:4" ht="9.9499999999999993" customHeight="1">
      <c r="B19" s="535"/>
      <c r="C19" s="543"/>
      <c r="D19" s="544"/>
    </row>
    <row r="20" spans="2:4" ht="18" customHeight="1">
      <c r="B20" s="1069" t="s">
        <v>19</v>
      </c>
      <c r="C20" s="1069"/>
      <c r="D20" s="1069"/>
    </row>
    <row r="21" spans="2:4" ht="18" customHeight="1">
      <c r="B21" s="535" t="s">
        <v>2</v>
      </c>
      <c r="C21" s="543">
        <v>12</v>
      </c>
      <c r="D21" s="544" t="s">
        <v>20</v>
      </c>
    </row>
    <row r="22" spans="2:4" ht="18" customHeight="1">
      <c r="B22" s="535" t="s">
        <v>2</v>
      </c>
      <c r="C22" s="543">
        <v>13.1</v>
      </c>
      <c r="D22" s="544" t="s">
        <v>21</v>
      </c>
    </row>
    <row r="23" spans="2:4" ht="18" customHeight="1">
      <c r="B23" s="535" t="s">
        <v>2</v>
      </c>
      <c r="C23" s="543">
        <v>13.2</v>
      </c>
      <c r="D23" s="544" t="s">
        <v>22</v>
      </c>
    </row>
    <row r="24" spans="2:4" ht="18" customHeight="1">
      <c r="B24" s="535" t="s">
        <v>2</v>
      </c>
      <c r="C24" s="543">
        <v>14</v>
      </c>
      <c r="D24" s="544" t="s">
        <v>23</v>
      </c>
    </row>
    <row r="25" spans="2:4" ht="18" customHeight="1">
      <c r="B25" s="535" t="s">
        <v>2</v>
      </c>
      <c r="C25" s="543">
        <v>15</v>
      </c>
      <c r="D25" s="544" t="s">
        <v>24</v>
      </c>
    </row>
    <row r="26" spans="2:4" ht="18" customHeight="1">
      <c r="B26" s="1070" t="s">
        <v>25</v>
      </c>
      <c r="C26" s="1070"/>
      <c r="D26" s="1070"/>
    </row>
    <row r="27" spans="2:4" ht="18" customHeight="1">
      <c r="B27" s="535" t="s">
        <v>2</v>
      </c>
      <c r="C27" s="543">
        <v>16</v>
      </c>
      <c r="D27" s="544" t="s">
        <v>26</v>
      </c>
    </row>
    <row r="28" spans="2:4" ht="18" customHeight="1">
      <c r="B28" s="535" t="s">
        <v>2</v>
      </c>
      <c r="C28" s="543">
        <v>17</v>
      </c>
      <c r="D28" s="544" t="s">
        <v>27</v>
      </c>
    </row>
    <row r="29" spans="2:4" ht="18" customHeight="1">
      <c r="B29" s="535" t="s">
        <v>2</v>
      </c>
      <c r="C29" s="543">
        <v>18</v>
      </c>
      <c r="D29" s="544" t="s">
        <v>28</v>
      </c>
    </row>
    <row r="30" spans="2:4" ht="18" customHeight="1">
      <c r="B30" s="535" t="s">
        <v>2</v>
      </c>
      <c r="C30" s="543">
        <v>19</v>
      </c>
      <c r="D30" s="544" t="s">
        <v>29</v>
      </c>
    </row>
    <row r="31" spans="2:4" ht="9.9499999999999993" customHeight="1">
      <c r="B31" s="535"/>
      <c r="C31" s="543"/>
      <c r="D31" s="544"/>
    </row>
    <row r="32" spans="2:4" ht="18" customHeight="1">
      <c r="B32" s="1069" t="s">
        <v>30</v>
      </c>
      <c r="C32" s="1069"/>
      <c r="D32" s="1069"/>
    </row>
    <row r="33" spans="2:5" ht="18" customHeight="1">
      <c r="B33" s="535" t="s">
        <v>2</v>
      </c>
      <c r="C33" s="543">
        <v>20</v>
      </c>
      <c r="D33" s="544" t="s">
        <v>31</v>
      </c>
    </row>
    <row r="34" spans="2:5" ht="18" customHeight="1">
      <c r="B34" s="535" t="s">
        <v>2</v>
      </c>
      <c r="C34" s="543">
        <v>21</v>
      </c>
      <c r="D34" s="544" t="s">
        <v>32</v>
      </c>
    </row>
    <row r="35" spans="2:5" ht="18" customHeight="1">
      <c r="B35" s="535" t="s">
        <v>2</v>
      </c>
      <c r="C35" s="543">
        <v>22</v>
      </c>
      <c r="D35" s="544" t="s">
        <v>33</v>
      </c>
    </row>
    <row r="36" spans="2:5" ht="18" customHeight="1">
      <c r="B36" s="535" t="s">
        <v>2</v>
      </c>
      <c r="C36" s="545">
        <v>23</v>
      </c>
      <c r="D36" s="544" t="s">
        <v>34</v>
      </c>
      <c r="E36" s="542"/>
    </row>
    <row r="37" spans="2:5" ht="18" customHeight="1">
      <c r="B37" s="535" t="s">
        <v>2</v>
      </c>
      <c r="C37" s="543">
        <v>24</v>
      </c>
      <c r="D37" s="544" t="s">
        <v>35</v>
      </c>
    </row>
    <row r="38" spans="2:5" ht="18" customHeight="1">
      <c r="B38" s="535" t="s">
        <v>2</v>
      </c>
      <c r="C38" s="543">
        <v>25</v>
      </c>
      <c r="D38" s="544" t="s">
        <v>36</v>
      </c>
    </row>
    <row r="39" spans="2:5" ht="18" customHeight="1">
      <c r="B39" s="535" t="s">
        <v>2</v>
      </c>
      <c r="C39" s="543">
        <v>26</v>
      </c>
      <c r="D39" s="544" t="s">
        <v>37</v>
      </c>
    </row>
    <row r="40" spans="2:5" ht="18" customHeight="1">
      <c r="B40" s="535" t="s">
        <v>2</v>
      </c>
      <c r="C40" s="543">
        <v>27</v>
      </c>
      <c r="D40" s="544" t="s">
        <v>38</v>
      </c>
    </row>
    <row r="41" spans="2:5" ht="18" customHeight="1">
      <c r="B41" s="535" t="s">
        <v>2</v>
      </c>
      <c r="C41" s="543">
        <v>28</v>
      </c>
      <c r="D41" s="544" t="s">
        <v>39</v>
      </c>
    </row>
    <row r="42" spans="2:5" ht="18" customHeight="1">
      <c r="B42" s="535" t="s">
        <v>2</v>
      </c>
      <c r="C42" s="543">
        <v>29</v>
      </c>
      <c r="D42" s="544" t="s">
        <v>40</v>
      </c>
    </row>
    <row r="43" spans="2:5" ht="18" customHeight="1">
      <c r="B43" s="535" t="s">
        <v>2</v>
      </c>
      <c r="C43" s="543">
        <v>30</v>
      </c>
      <c r="D43" s="544" t="s">
        <v>41</v>
      </c>
    </row>
    <row r="44" spans="2:5" ht="18" customHeight="1">
      <c r="B44" s="535" t="s">
        <v>2</v>
      </c>
      <c r="C44" s="543">
        <v>31</v>
      </c>
      <c r="D44" s="544" t="s">
        <v>42</v>
      </c>
    </row>
    <row r="45" spans="2:5" ht="18" customHeight="1">
      <c r="B45" s="535" t="s">
        <v>2</v>
      </c>
      <c r="C45" s="543">
        <v>32</v>
      </c>
      <c r="D45" s="544" t="s">
        <v>43</v>
      </c>
    </row>
    <row r="46" spans="2:5" ht="18" customHeight="1">
      <c r="B46" s="535" t="s">
        <v>2</v>
      </c>
      <c r="C46" s="543">
        <v>33</v>
      </c>
      <c r="D46" s="544" t="s">
        <v>44</v>
      </c>
    </row>
    <row r="47" spans="2:5" ht="18" customHeight="1">
      <c r="B47" s="535" t="s">
        <v>2</v>
      </c>
      <c r="C47" s="543">
        <v>34</v>
      </c>
      <c r="D47" s="544" t="s">
        <v>45</v>
      </c>
    </row>
    <row r="48" spans="2:5" ht="18" customHeight="1">
      <c r="B48" s="535" t="s">
        <v>2</v>
      </c>
      <c r="C48" s="543">
        <v>35</v>
      </c>
      <c r="D48" s="544" t="s">
        <v>46</v>
      </c>
    </row>
    <row r="49" spans="2:4" ht="18" customHeight="1">
      <c r="B49" s="535" t="s">
        <v>2</v>
      </c>
      <c r="C49" s="543">
        <v>36</v>
      </c>
      <c r="D49" s="544" t="s">
        <v>47</v>
      </c>
    </row>
    <row r="50" spans="2:4" ht="18" customHeight="1">
      <c r="B50" s="535" t="s">
        <v>2</v>
      </c>
      <c r="C50" s="543">
        <v>37</v>
      </c>
      <c r="D50" s="544" t="s">
        <v>48</v>
      </c>
    </row>
    <row r="51" spans="2:4" ht="18" customHeight="1">
      <c r="B51" s="535" t="s">
        <v>2</v>
      </c>
      <c r="C51" s="543">
        <v>38</v>
      </c>
      <c r="D51" s="544" t="s">
        <v>49</v>
      </c>
    </row>
    <row r="52" spans="2:4" ht="18" customHeight="1">
      <c r="B52" s="535" t="s">
        <v>2</v>
      </c>
      <c r="C52" s="543">
        <v>39</v>
      </c>
      <c r="D52" s="544" t="s">
        <v>50</v>
      </c>
    </row>
    <row r="53" spans="2:4" ht="18" customHeight="1">
      <c r="B53" s="535" t="s">
        <v>2</v>
      </c>
      <c r="C53" s="543">
        <v>40</v>
      </c>
      <c r="D53" s="544" t="s">
        <v>51</v>
      </c>
    </row>
    <row r="54" spans="2:4" ht="18" customHeight="1">
      <c r="B54" s="535" t="s">
        <v>2</v>
      </c>
      <c r="C54" s="543">
        <v>41</v>
      </c>
      <c r="D54" s="544" t="s">
        <v>52</v>
      </c>
    </row>
    <row r="55" spans="2:4" ht="18" customHeight="1">
      <c r="B55" s="535" t="s">
        <v>2</v>
      </c>
      <c r="C55" s="543">
        <v>42</v>
      </c>
      <c r="D55" s="544" t="s">
        <v>53</v>
      </c>
    </row>
    <row r="56" spans="2:4" ht="18" customHeight="1">
      <c r="B56" s="535" t="s">
        <v>2</v>
      </c>
      <c r="C56" s="543">
        <v>43</v>
      </c>
      <c r="D56" s="544" t="s">
        <v>54</v>
      </c>
    </row>
    <row r="57" spans="2:4" ht="18" customHeight="1">
      <c r="B57" s="535" t="s">
        <v>2</v>
      </c>
      <c r="C57" s="543">
        <v>44</v>
      </c>
      <c r="D57" s="544" t="s">
        <v>55</v>
      </c>
    </row>
    <row r="58" spans="2:4" ht="18" customHeight="1">
      <c r="B58" s="535" t="s">
        <v>2</v>
      </c>
      <c r="C58" s="543">
        <v>45</v>
      </c>
      <c r="D58" s="544" t="s">
        <v>56</v>
      </c>
    </row>
    <row r="59" spans="2:4" ht="18" customHeight="1">
      <c r="B59" s="535" t="s">
        <v>2</v>
      </c>
      <c r="C59" s="543">
        <v>46</v>
      </c>
      <c r="D59" s="544" t="s">
        <v>57</v>
      </c>
    </row>
    <row r="60" spans="2:4" ht="18" customHeight="1">
      <c r="B60" s="535" t="s">
        <v>2</v>
      </c>
      <c r="C60" s="543">
        <v>47</v>
      </c>
      <c r="D60" s="544" t="s">
        <v>58</v>
      </c>
    </row>
    <row r="61" spans="2:4" ht="18" customHeight="1">
      <c r="B61" s="535" t="s">
        <v>2</v>
      </c>
      <c r="C61" s="543">
        <v>48</v>
      </c>
      <c r="D61" s="544" t="s">
        <v>59</v>
      </c>
    </row>
    <row r="62" spans="2:4" ht="18" customHeight="1">
      <c r="B62" s="535" t="s">
        <v>2</v>
      </c>
      <c r="C62" s="543">
        <v>49</v>
      </c>
      <c r="D62" s="544" t="s">
        <v>60</v>
      </c>
    </row>
    <row r="63" spans="2:4" ht="18" customHeight="1">
      <c r="B63" s="535" t="s">
        <v>2</v>
      </c>
      <c r="C63" s="543">
        <v>50</v>
      </c>
      <c r="D63" s="544" t="s">
        <v>61</v>
      </c>
    </row>
    <row r="64" spans="2:4" ht="18" customHeight="1">
      <c r="B64" s="535" t="s">
        <v>2</v>
      </c>
      <c r="C64" s="543">
        <v>51</v>
      </c>
      <c r="D64" s="544" t="s">
        <v>62</v>
      </c>
    </row>
    <row r="65" spans="2:4" ht="18" customHeight="1">
      <c r="B65" s="535" t="s">
        <v>2</v>
      </c>
      <c r="C65" s="543">
        <v>52</v>
      </c>
      <c r="D65" s="544" t="s">
        <v>63</v>
      </c>
    </row>
    <row r="66" spans="2:4" ht="18" customHeight="1">
      <c r="B66" s="535" t="s">
        <v>2</v>
      </c>
      <c r="C66" s="543">
        <v>53</v>
      </c>
      <c r="D66" s="544" t="s">
        <v>64</v>
      </c>
    </row>
    <row r="67" spans="2:4" ht="18" customHeight="1">
      <c r="B67" s="535" t="s">
        <v>2</v>
      </c>
      <c r="C67" s="543">
        <v>54</v>
      </c>
      <c r="D67" s="544" t="s">
        <v>65</v>
      </c>
    </row>
    <row r="68" spans="2:4" ht="18" customHeight="1">
      <c r="B68" s="535"/>
    </row>
    <row r="69" spans="2:4" ht="18" customHeight="1">
      <c r="B69" s="535"/>
    </row>
    <row r="70" spans="2:4" ht="18" customHeight="1">
      <c r="B70" s="535"/>
    </row>
    <row r="71" spans="2:4" ht="18" customHeight="1">
      <c r="B71" s="535"/>
    </row>
    <row r="72" spans="2:4" ht="18" customHeight="1">
      <c r="B72" s="535"/>
    </row>
    <row r="73" spans="2:4" ht="18" customHeight="1">
      <c r="B73" s="535"/>
    </row>
    <row r="74" spans="2:4" ht="18" customHeight="1">
      <c r="B74" s="535"/>
    </row>
    <row r="75" spans="2:4" ht="18" customHeight="1">
      <c r="B75" s="535"/>
    </row>
    <row r="76" spans="2:4" ht="18" customHeight="1">
      <c r="B76" s="535"/>
    </row>
    <row r="77" spans="2:4" ht="18" customHeight="1">
      <c r="B77" s="535"/>
    </row>
    <row r="78" spans="2:4" ht="18" customHeight="1">
      <c r="B78" s="535"/>
    </row>
    <row r="79" spans="2:4" ht="18" customHeight="1">
      <c r="B79" s="535"/>
    </row>
    <row r="80" spans="2:4" ht="18" customHeight="1">
      <c r="B80" s="535"/>
    </row>
    <row r="81" spans="2:2" ht="18" customHeight="1">
      <c r="B81" s="535"/>
    </row>
    <row r="82" spans="2:2" ht="18" customHeight="1">
      <c r="B82" s="535"/>
    </row>
    <row r="83" spans="2:2" ht="18" customHeight="1">
      <c r="B83" s="535"/>
    </row>
    <row r="84" spans="2:2" ht="18" customHeight="1">
      <c r="B84" s="535"/>
    </row>
    <row r="85" spans="2:2" ht="18" customHeight="1">
      <c r="B85" s="535"/>
    </row>
    <row r="86" spans="2:2" ht="18" customHeight="1">
      <c r="B86" s="535"/>
    </row>
    <row r="87" spans="2:2" ht="18" customHeight="1">
      <c r="B87" s="535"/>
    </row>
    <row r="88" spans="2:2" ht="18" customHeight="1">
      <c r="B88" s="535"/>
    </row>
    <row r="89" spans="2:2" ht="18" customHeight="1">
      <c r="B89" s="535"/>
    </row>
    <row r="90" spans="2:2" ht="18" customHeight="1">
      <c r="B90" s="535"/>
    </row>
    <row r="91" spans="2:2" ht="18" customHeight="1">
      <c r="B91" s="535"/>
    </row>
    <row r="92" spans="2:2" ht="18" customHeight="1">
      <c r="B92" s="535"/>
    </row>
    <row r="93" spans="2:2" ht="18" customHeight="1">
      <c r="B93" s="535"/>
    </row>
    <row r="94" spans="2:2" ht="18" customHeight="1">
      <c r="B94" s="535"/>
    </row>
    <row r="95" spans="2:2" ht="18" customHeight="1">
      <c r="B95" s="535"/>
    </row>
    <row r="96" spans="2:2" ht="18" customHeight="1">
      <c r="B96" s="535"/>
    </row>
    <row r="97" spans="2:2" ht="18" customHeight="1">
      <c r="B97" s="535"/>
    </row>
    <row r="98" spans="2:2" ht="18" customHeight="1">
      <c r="B98" s="535"/>
    </row>
    <row r="99" spans="2:2" ht="18" customHeight="1">
      <c r="B99" s="535"/>
    </row>
    <row r="100" spans="2:2" ht="18" customHeight="1">
      <c r="B100" s="535"/>
    </row>
    <row r="101" spans="2:2" ht="18" customHeight="1">
      <c r="B101" s="535"/>
    </row>
    <row r="102" spans="2:2" ht="18" customHeight="1">
      <c r="B102" s="535"/>
    </row>
    <row r="103" spans="2:2" ht="18" customHeight="1">
      <c r="B103" s="535"/>
    </row>
    <row r="104" spans="2:2" ht="18" customHeight="1">
      <c r="B104" s="535"/>
    </row>
    <row r="105" spans="2:2" ht="18" customHeight="1">
      <c r="B105" s="535"/>
    </row>
    <row r="106" spans="2:2" ht="18" customHeight="1">
      <c r="B106" s="535"/>
    </row>
  </sheetData>
  <mergeCells count="6">
    <mergeCell ref="B3:D3"/>
    <mergeCell ref="B20:D20"/>
    <mergeCell ref="B32:D32"/>
    <mergeCell ref="B26:D26"/>
    <mergeCell ref="A1:D1"/>
    <mergeCell ref="B7:D7"/>
  </mergeCells>
  <hyperlinks>
    <hyperlink ref="C8" location="'1'!A1" display="'1'!A1" xr:uid="{4C49DFD0-C752-4417-8F7E-874B5F48D73D}"/>
    <hyperlink ref="C9" location="'2'!A1" display="'2'!A1" xr:uid="{36709E15-6109-4AD6-BF6B-642EA2D0F07A}"/>
    <hyperlink ref="C10" location="'3'!A1" display="'3'!A1" xr:uid="{2FE38947-1F19-49A0-93DC-5828698472CF}"/>
    <hyperlink ref="C11" location="'4'!A1" display="'4'!A1" xr:uid="{8194AF2D-3900-4010-AB6C-CC279AB2697F}"/>
    <hyperlink ref="C12" location="'5'!A1" display="'5'!A1" xr:uid="{1A178C0B-CDD7-4724-A7AF-3D93174FA063}"/>
    <hyperlink ref="C13" location="'6'!A1" display="'6'!A1" xr:uid="{BFB952FA-17C0-4434-80FC-CD5AF31C9DD1}"/>
    <hyperlink ref="C14" location="'7'!A1" display="'7'!A1" xr:uid="{F82A577F-23FB-4655-ABAE-1AA7CC3414EE}"/>
    <hyperlink ref="C15" location="'8'!A1" display="'8'!A1" xr:uid="{7B2EF61E-122D-452B-8A12-C318C2D69626}"/>
    <hyperlink ref="C16" location="'9'!A1" display="'9'!A1" xr:uid="{CB0CC9D5-089D-4EF6-B560-5608D2DA70B4}"/>
    <hyperlink ref="C17" location="'10'!A1" display="'10'!A1" xr:uid="{CD09AB1A-32D9-44E2-8D24-2B35220C5506}"/>
    <hyperlink ref="C18" location="'11'!A1" display="'11'!A1" xr:uid="{0B87F4AF-FBE3-4313-96B4-B6B43E10EBAA}"/>
    <hyperlink ref="C21" location="'12'!A1" display="'12'!A1" xr:uid="{4503C45B-8B32-4427-8706-F6AD674A87F3}"/>
    <hyperlink ref="C22" location="'13.1'!A1" display="'13.1'!A1" xr:uid="{61E8BD86-BE18-403F-BED1-91B6EB3B5371}"/>
    <hyperlink ref="C23" location="'13.2'!A1" display="'13.2'!A1" xr:uid="{C3D37936-EA60-4398-B0C7-EFF67EFA006F}"/>
    <hyperlink ref="C24" location="'14'!Print_Area" display="'14'!Print_Area" xr:uid="{3B2F4797-CF10-4D17-8A71-8465475AE501}"/>
    <hyperlink ref="C25" location="'15'!A1" display="'15'!A1" xr:uid="{2B5E0C5D-8E47-4B54-A9CF-D70FE897A6EE}"/>
    <hyperlink ref="C27" location="'16'!A1" display="'16'!A1" xr:uid="{6E5E312F-65A3-4CEA-8959-F3882B4D3A0A}"/>
    <hyperlink ref="C28" location="'17'!A1" display="'17'!A1" xr:uid="{15B8000B-9B62-4A80-A406-EC4CE6480E18}"/>
    <hyperlink ref="C29" location="'18'!A1" display="'18'!A1" xr:uid="{5FA83569-F992-43F6-9921-D952D7BA3F19}"/>
    <hyperlink ref="C30" location="'19'!A1" display="'19'!A1" xr:uid="{EC7E68BD-912C-4C98-90EE-B77BB2FE3B04}"/>
    <hyperlink ref="C33" location="'20'!A1" display="'20'!A1" xr:uid="{3159237B-0661-4C19-98A2-246C6486F50F}"/>
    <hyperlink ref="C34" location="'21'!Print_Area" display="'21'!Print_Area" xr:uid="{C3BA98F7-C830-4779-B827-065E1C644A98}"/>
    <hyperlink ref="C35" location="'22'!A1" display="'22'!A1" xr:uid="{18719C10-BE0D-486E-B7DD-9E589EFFD80D}"/>
    <hyperlink ref="C36" location="'23'!A1" display="'23'!A1" xr:uid="{91F20570-54A4-4D36-B487-CFA022791BBC}"/>
    <hyperlink ref="C37" location="'24'!A1" display="'24'!A1" xr:uid="{34149C7D-EF56-45A6-939F-0FED27AFB1A5}"/>
    <hyperlink ref="C38" location="'25'!A1" display="'25'!A1" xr:uid="{241DF713-A972-4191-B182-C091306D51CA}"/>
    <hyperlink ref="C39" location="'26'!A1" display="'26'!A1" xr:uid="{BD4A2276-AFA3-40C2-B5B6-8DD12EC1626F}"/>
    <hyperlink ref="C40" location="'27'!A1" display="'27'!A1" xr:uid="{04987099-5C2A-46BD-A916-2A889F33FFE8}"/>
    <hyperlink ref="C41" location="'28'!A1" display="'28'!A1" xr:uid="{D7FB88EE-9862-4040-BCAF-0C502343B2B8}"/>
    <hyperlink ref="C42" location="'29'!A1" display="'29'!A1" xr:uid="{DC52EF3F-8F25-400A-B274-29E516C32924}"/>
    <hyperlink ref="C43" location="'30'!A1" display="'30'!A1" xr:uid="{9B055840-D69B-4789-BC81-6745A4FC2114}"/>
    <hyperlink ref="C44" location="'31'!A1" display="'31'!A1" xr:uid="{89CD6C6B-67A9-462E-B090-E8C0C0829ED5}"/>
    <hyperlink ref="C45" location="'32'!A1" display="'32'!A1" xr:uid="{F0E16BB6-489A-4376-B589-9FB6F06D5F1E}"/>
    <hyperlink ref="C46" location="'33'!A1" display="'33'!A1" xr:uid="{CCBD11A0-A619-4795-BEDF-391F4822B8C7}"/>
    <hyperlink ref="C47" location="'34'!A1" display="'34'!A1" xr:uid="{E2C5DD41-29EE-444E-9DD1-824247079AEB}"/>
    <hyperlink ref="C48" location="'35'!A1" display="'35'!A1" xr:uid="{BF171EDF-74C5-4DC1-B806-025B48F14FB3}"/>
    <hyperlink ref="C49" location="'36'!A1" display="'36'!A1" xr:uid="{2AC4BB19-F28D-401C-BF6B-56F40FA05953}"/>
    <hyperlink ref="C50" location="'37'!A1" display="'37'!A1" xr:uid="{4E645BCD-3D9E-468A-9D07-FCFD088FDC0C}"/>
    <hyperlink ref="C51" location="'38'!A1" display="'38'!A1" xr:uid="{1BE3D5CF-B7AC-4F48-9C54-230610C0EDFC}"/>
    <hyperlink ref="C52" location="'39'!A1" display="'39'!A1" xr:uid="{41139C65-2547-4657-A765-B942F60AEF36}"/>
    <hyperlink ref="C53" location="'40'!A1" display="'40'!A1" xr:uid="{9ECC4935-D098-4DC6-B754-E7F5DE09C289}"/>
    <hyperlink ref="C54" location="'41'!A1" display="'41'!A1" xr:uid="{02FB8718-A7A8-424C-BA24-B571E7D85204}"/>
    <hyperlink ref="C55" location="'42'!A1" display="'42'!A1" xr:uid="{85D5ED05-090B-4A08-8F4B-CE627496168B}"/>
    <hyperlink ref="C56" location="'43'!A1" display="'43'!A1" xr:uid="{132E8605-DB19-4F0F-AEF8-14852F15AFF7}"/>
    <hyperlink ref="C57" location="'44'!A1" display="'44'!A1" xr:uid="{E066627F-D654-486E-B0F8-612E4CB9B657}"/>
    <hyperlink ref="C58" location="'45'!A1" display="'45'!A1" xr:uid="{B5760E1E-CF12-457C-AA22-CC6C447A2BB3}"/>
    <hyperlink ref="C59" location="'46'!A1" display="'46'!A1" xr:uid="{BD3A9CDA-D114-404A-B350-D4113D36822F}"/>
    <hyperlink ref="C60" location="'47'!A1" display="'47'!A1" xr:uid="{665D37FD-A255-4151-80BB-FF7FF6507675}"/>
    <hyperlink ref="C61" location="'48'!A1" display="'48'!A1" xr:uid="{7D128400-2162-4AAD-9E7A-F792D041CE74}"/>
    <hyperlink ref="C62" location="'49'!A1" display="'49'!A1" xr:uid="{6C749BA3-1009-436B-8D92-8E90B3390CA6}"/>
    <hyperlink ref="C63" location="'50'!A1" display="'50'!A1" xr:uid="{E74F6EC4-5DC8-46AF-8023-A284D6655AF9}"/>
    <hyperlink ref="C64" location="'51'!A1" display="'51'!A1" xr:uid="{83937A94-3066-435C-ACBE-FE399BD0042B}"/>
    <hyperlink ref="C65" location="'52'!A1" display="'52'!A1" xr:uid="{02F1B443-80B5-4716-80AF-2F6C8A06C242}"/>
    <hyperlink ref="C66" location="'53'!A1" display="'53'!A1" xr:uid="{E032C7C1-C19C-4852-96D2-3D310C58A37C}"/>
    <hyperlink ref="C67" location="'54'!A1" display="'54'!A1" xr:uid="{0498CC8E-FBB8-400B-98D2-C6C9733EF3DD}"/>
    <hyperlink ref="B26" location="'Notes on GES (T16-T19)'!A1" display="NOTES ON GRADUATE EMPLOYMENT SURVEY (T16-T19)" xr:uid="{1BAEAF92-7D54-49B9-AF50-780297C21727}"/>
    <hyperlink ref="C4" location="A!Print_Area" display="A" xr:uid="{DCB11409-4F68-4AA3-9B83-B9FC61B4F6D9}"/>
    <hyperlink ref="C5" location="B!Print_Area" display="B" xr:uid="{C86C5655-0C2B-42E8-8DA2-25FCFAF29DE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8FD55-A605-44F3-AC76-8B2FA67A725B}">
  <dimension ref="A1:K16"/>
  <sheetViews>
    <sheetView showGridLines="0" zoomScaleNormal="100" zoomScaleSheetLayoutView="110" workbookViewId="0">
      <selection sqref="A1:I1"/>
    </sheetView>
  </sheetViews>
  <sheetFormatPr defaultColWidth="9.140625" defaultRowHeight="24.95" customHeight="1"/>
  <cols>
    <col min="1" max="2" width="8.5703125" style="107" customWidth="1"/>
    <col min="3" max="3" width="7.7109375" style="511" customWidth="1"/>
    <col min="4" max="9" width="13.7109375" style="107" customWidth="1"/>
    <col min="10" max="10" width="12.7109375" style="107" customWidth="1"/>
    <col min="11" max="16" width="13.7109375" style="107" customWidth="1"/>
    <col min="17" max="16384" width="9.140625" style="107"/>
  </cols>
  <sheetData>
    <row r="1" spans="1:11" s="521" customFormat="1" ht="22.5" customHeight="1">
      <c r="A1" s="1072" t="s">
        <v>178</v>
      </c>
      <c r="B1" s="1073"/>
      <c r="C1" s="1073"/>
      <c r="D1" s="1073"/>
      <c r="E1" s="1073"/>
      <c r="F1" s="1073"/>
      <c r="G1" s="1073"/>
      <c r="H1" s="1073"/>
      <c r="I1" s="1074"/>
    </row>
    <row r="2" spans="1:11" ht="22.5" customHeight="1">
      <c r="A2" s="1361" t="s">
        <v>89</v>
      </c>
      <c r="B2" s="1362"/>
      <c r="C2" s="1363" t="s">
        <v>157</v>
      </c>
      <c r="D2" s="1364" t="s">
        <v>158</v>
      </c>
      <c r="E2" s="1365"/>
      <c r="F2" s="1365"/>
      <c r="G2" s="1365"/>
      <c r="H2" s="1365"/>
      <c r="I2" s="1366"/>
    </row>
    <row r="3" spans="1:11" s="512" customFormat="1" ht="22.5" customHeight="1">
      <c r="A3" s="1163"/>
      <c r="B3" s="1164"/>
      <c r="C3" s="1367"/>
      <c r="D3" s="520" t="s">
        <v>179</v>
      </c>
      <c r="E3" s="520">
        <v>17</v>
      </c>
      <c r="F3" s="520">
        <v>18</v>
      </c>
      <c r="G3" s="520">
        <v>19</v>
      </c>
      <c r="H3" s="520" t="s">
        <v>170</v>
      </c>
      <c r="I3" s="520" t="s">
        <v>161</v>
      </c>
    </row>
    <row r="4" spans="1:11" ht="20.45" customHeight="1">
      <c r="A4" s="1165" t="s">
        <v>98</v>
      </c>
      <c r="B4" s="1166"/>
      <c r="C4" s="649" t="s">
        <v>163</v>
      </c>
      <c r="D4" s="650">
        <v>11481</v>
      </c>
      <c r="E4" s="650">
        <v>11919</v>
      </c>
      <c r="F4" s="650">
        <v>1430</v>
      </c>
      <c r="G4" s="650">
        <v>345</v>
      </c>
      <c r="H4" s="650">
        <v>56</v>
      </c>
      <c r="I4" s="651">
        <v>25231</v>
      </c>
      <c r="J4" s="210"/>
      <c r="K4" s="513"/>
    </row>
    <row r="5" spans="1:11" s="106" customFormat="1" ht="18.95" customHeight="1">
      <c r="A5" s="1165"/>
      <c r="B5" s="1166"/>
      <c r="C5" s="551" t="s">
        <v>164</v>
      </c>
      <c r="D5" s="552">
        <v>6173</v>
      </c>
      <c r="E5" s="552">
        <v>6307</v>
      </c>
      <c r="F5" s="552">
        <v>759</v>
      </c>
      <c r="G5" s="552">
        <v>167</v>
      </c>
      <c r="H5" s="552">
        <v>31</v>
      </c>
      <c r="I5" s="652">
        <v>13437</v>
      </c>
      <c r="J5" s="231"/>
      <c r="K5" s="513"/>
    </row>
    <row r="6" spans="1:11" ht="22.5" customHeight="1">
      <c r="A6" s="1368" t="s">
        <v>150</v>
      </c>
      <c r="B6" s="1369"/>
      <c r="C6" s="653" t="s">
        <v>163</v>
      </c>
      <c r="D6" s="654">
        <v>11481</v>
      </c>
      <c r="E6" s="654">
        <v>1154</v>
      </c>
      <c r="F6" s="654">
        <v>216</v>
      </c>
      <c r="G6" s="654">
        <v>27</v>
      </c>
      <c r="H6" s="655">
        <v>6</v>
      </c>
      <c r="I6" s="656">
        <v>12884</v>
      </c>
      <c r="J6" s="210"/>
      <c r="K6" s="513"/>
    </row>
    <row r="7" spans="1:11" ht="22.5" customHeight="1">
      <c r="A7" s="657"/>
      <c r="B7" s="211"/>
      <c r="C7" s="653" t="s">
        <v>164</v>
      </c>
      <c r="D7" s="654">
        <v>6173</v>
      </c>
      <c r="E7" s="654">
        <v>607</v>
      </c>
      <c r="F7" s="654">
        <v>107</v>
      </c>
      <c r="G7" s="654">
        <v>16</v>
      </c>
      <c r="H7" s="655">
        <v>5</v>
      </c>
      <c r="I7" s="656">
        <v>6908</v>
      </c>
      <c r="J7" s="231"/>
      <c r="K7" s="513"/>
    </row>
    <row r="8" spans="1:11" ht="22.5" customHeight="1">
      <c r="A8" s="657" t="s">
        <v>151</v>
      </c>
      <c r="B8" s="211"/>
      <c r="C8" s="653" t="s">
        <v>163</v>
      </c>
      <c r="D8" s="654">
        <v>0</v>
      </c>
      <c r="E8" s="654">
        <v>10765</v>
      </c>
      <c r="F8" s="654">
        <v>1095</v>
      </c>
      <c r="G8" s="654">
        <v>257</v>
      </c>
      <c r="H8" s="654">
        <v>21</v>
      </c>
      <c r="I8" s="656">
        <v>12138</v>
      </c>
      <c r="J8" s="519"/>
      <c r="K8" s="513"/>
    </row>
    <row r="9" spans="1:11" ht="22.5" customHeight="1">
      <c r="A9" s="657"/>
      <c r="B9" s="211"/>
      <c r="C9" s="653" t="s">
        <v>164</v>
      </c>
      <c r="D9" s="654">
        <v>0</v>
      </c>
      <c r="E9" s="654">
        <v>5700</v>
      </c>
      <c r="F9" s="654">
        <v>582</v>
      </c>
      <c r="G9" s="654">
        <v>121</v>
      </c>
      <c r="H9" s="654">
        <v>14</v>
      </c>
      <c r="I9" s="656">
        <v>6417</v>
      </c>
      <c r="J9" s="518"/>
      <c r="K9" s="513"/>
    </row>
    <row r="10" spans="1:11" ht="22.5" customHeight="1">
      <c r="A10" s="657" t="s">
        <v>152</v>
      </c>
      <c r="B10" s="211"/>
      <c r="C10" s="653" t="s">
        <v>163</v>
      </c>
      <c r="D10" s="655">
        <v>0</v>
      </c>
      <c r="E10" s="655">
        <v>0</v>
      </c>
      <c r="F10" s="654">
        <v>119</v>
      </c>
      <c r="G10" s="654">
        <v>61</v>
      </c>
      <c r="H10" s="654">
        <v>29</v>
      </c>
      <c r="I10" s="656">
        <v>209</v>
      </c>
      <c r="J10" s="210"/>
      <c r="K10" s="513"/>
    </row>
    <row r="11" spans="1:11" ht="22.5" customHeight="1">
      <c r="A11" s="658"/>
      <c r="B11" s="517"/>
      <c r="C11" s="516" t="s">
        <v>164</v>
      </c>
      <c r="D11" s="515">
        <v>0</v>
      </c>
      <c r="E11" s="515">
        <v>0</v>
      </c>
      <c r="F11" s="514">
        <v>70</v>
      </c>
      <c r="G11" s="514">
        <v>30</v>
      </c>
      <c r="H11" s="514">
        <v>12</v>
      </c>
      <c r="I11" s="659">
        <v>112</v>
      </c>
      <c r="J11" s="231"/>
      <c r="K11" s="513"/>
    </row>
    <row r="12" spans="1:11" ht="15" customHeight="1">
      <c r="A12" s="660" t="s">
        <v>75</v>
      </c>
      <c r="B12" s="1161" t="s">
        <v>180</v>
      </c>
      <c r="C12" s="1161"/>
      <c r="D12" s="1161"/>
      <c r="E12" s="1161"/>
      <c r="F12" s="1161"/>
      <c r="G12" s="1161"/>
      <c r="H12" s="1161"/>
      <c r="I12" s="1162"/>
    </row>
    <row r="13" spans="1:11" ht="15" customHeight="1">
      <c r="A13" s="661" t="s">
        <v>77</v>
      </c>
      <c r="B13" s="1161" t="s">
        <v>181</v>
      </c>
      <c r="C13" s="1161"/>
      <c r="D13" s="1161"/>
      <c r="E13" s="1161"/>
      <c r="F13" s="1161"/>
      <c r="G13" s="1161"/>
      <c r="H13" s="1161"/>
      <c r="I13" s="1162"/>
    </row>
    <row r="14" spans="1:11" ht="15" customHeight="1">
      <c r="A14" s="661" t="s">
        <v>79</v>
      </c>
      <c r="B14" s="1161" t="s">
        <v>165</v>
      </c>
      <c r="C14" s="1161"/>
      <c r="D14" s="1161"/>
      <c r="E14" s="1161"/>
      <c r="F14" s="1161"/>
      <c r="G14" s="1161"/>
      <c r="H14" s="1161"/>
      <c r="I14" s="1162"/>
    </row>
    <row r="15" spans="1:11" ht="14.1" customHeight="1">
      <c r="A15" s="622"/>
      <c r="B15" s="530"/>
      <c r="C15" s="516"/>
      <c r="D15" s="662"/>
      <c r="E15" s="662"/>
      <c r="F15" s="662"/>
      <c r="G15" s="662"/>
      <c r="H15" s="1077" t="s">
        <v>87</v>
      </c>
      <c r="I15" s="1078"/>
    </row>
    <row r="16" spans="1:11" ht="12.75"/>
  </sheetData>
  <sheetProtection selectLockedCells="1" selectUnlockedCells="1"/>
  <mergeCells count="9">
    <mergeCell ref="H15:I15"/>
    <mergeCell ref="B12:I12"/>
    <mergeCell ref="B13:I13"/>
    <mergeCell ref="B14:I14"/>
    <mergeCell ref="A1:I1"/>
    <mergeCell ref="A2:B3"/>
    <mergeCell ref="C2:C3"/>
    <mergeCell ref="D2:I2"/>
    <mergeCell ref="A4:B5"/>
  </mergeCells>
  <hyperlinks>
    <hyperlink ref="H15" location="Content!A1" display="Back to Content Page" xr:uid="{6F201FCE-C1CD-48EC-BE83-A24926056A4A}"/>
  </hyperlinks>
  <printOptions horizontalCentered="1"/>
  <pageMargins left="0" right="0" top="1.6" bottom="0" header="0" footer="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24"/>
  <sheetViews>
    <sheetView showGridLines="0" zoomScaleNormal="100" zoomScaleSheetLayoutView="90" workbookViewId="0">
      <selection sqref="A1:J1"/>
    </sheetView>
  </sheetViews>
  <sheetFormatPr defaultColWidth="8.85546875" defaultRowHeight="20.100000000000001" customHeight="1"/>
  <cols>
    <col min="1" max="1" width="8.5703125" style="71" customWidth="1"/>
    <col min="2" max="2" width="15.85546875" style="71" customWidth="1"/>
    <col min="3" max="6" width="9.140625" style="70" customWidth="1"/>
    <col min="7" max="8" width="9.42578125" style="70" customWidth="1"/>
    <col min="9" max="10" width="9.140625" style="70" customWidth="1"/>
    <col min="11" max="11" width="4" style="56" customWidth="1"/>
    <col min="12" max="12" width="8.140625" style="54" customWidth="1"/>
    <col min="13" max="13" width="7.5703125" style="56" customWidth="1"/>
    <col min="14" max="14" width="8.140625" style="56" customWidth="1"/>
    <col min="15" max="15" width="8.85546875" style="56" customWidth="1"/>
    <col min="16" max="16" width="8.42578125" style="56" customWidth="1"/>
    <col min="17" max="17" width="8.85546875" style="56" customWidth="1"/>
    <col min="18" max="18" width="7.42578125" style="56" customWidth="1"/>
    <col min="19" max="19" width="8.5703125" style="56" customWidth="1"/>
    <col min="20" max="20" width="11.85546875" style="56" customWidth="1"/>
    <col min="21" max="21" width="11" style="56" customWidth="1"/>
    <col min="22" max="22" width="7.42578125" style="56" customWidth="1"/>
    <col min="23" max="16384" width="8.85546875" style="56"/>
  </cols>
  <sheetData>
    <row r="1" spans="1:28" s="114" customFormat="1" ht="22.5" customHeight="1">
      <c r="A1" s="1072" t="s">
        <v>182</v>
      </c>
      <c r="B1" s="1073"/>
      <c r="C1" s="1073"/>
      <c r="D1" s="1073"/>
      <c r="E1" s="1073"/>
      <c r="F1" s="1073"/>
      <c r="G1" s="1073"/>
      <c r="H1" s="1073"/>
      <c r="I1" s="1073"/>
      <c r="J1" s="1074"/>
      <c r="L1" s="72"/>
    </row>
    <row r="2" spans="1:28" s="117" customFormat="1" ht="30" customHeight="1">
      <c r="A2" s="1319"/>
      <c r="B2" s="1320"/>
      <c r="C2" s="1370" t="s">
        <v>90</v>
      </c>
      <c r="D2" s="1370"/>
      <c r="E2" s="1370" t="s">
        <v>91</v>
      </c>
      <c r="F2" s="115"/>
      <c r="G2" s="1096" t="s">
        <v>97</v>
      </c>
      <c r="H2" s="1097"/>
      <c r="I2" s="1370" t="s">
        <v>162</v>
      </c>
      <c r="J2" s="1370"/>
      <c r="K2" s="116"/>
      <c r="L2" s="116"/>
      <c r="M2" s="56"/>
    </row>
    <row r="3" spans="1:28" s="117" customFormat="1" ht="22.5" customHeight="1">
      <c r="A3" s="1176" t="s">
        <v>108</v>
      </c>
      <c r="B3" s="1177"/>
      <c r="C3" s="1371" t="s">
        <v>183</v>
      </c>
      <c r="D3" s="1371" t="s">
        <v>109</v>
      </c>
      <c r="E3" s="1371" t="s">
        <v>183</v>
      </c>
      <c r="F3" s="1371" t="s">
        <v>109</v>
      </c>
      <c r="G3" s="1371" t="s">
        <v>184</v>
      </c>
      <c r="H3" s="1371" t="s">
        <v>109</v>
      </c>
      <c r="I3" s="1371" t="s">
        <v>183</v>
      </c>
      <c r="J3" s="1371" t="s">
        <v>109</v>
      </c>
      <c r="K3" s="116"/>
      <c r="L3" s="116"/>
      <c r="M3" s="56"/>
    </row>
    <row r="4" spans="1:28" ht="22.5" customHeight="1">
      <c r="A4" s="1167" t="s">
        <v>185</v>
      </c>
      <c r="B4" s="1168"/>
      <c r="C4" s="663">
        <f>SUM(C5:C21)/2</f>
        <v>15853</v>
      </c>
      <c r="D4" s="663">
        <f>SUM(D5:D21)/2</f>
        <v>12801</v>
      </c>
      <c r="E4" s="663">
        <f>SUM(E5:E21)/2</f>
        <v>13054</v>
      </c>
      <c r="F4" s="663">
        <f t="shared" ref="F4:J4" si="0">SUM(F5:F21)/2</f>
        <v>8266</v>
      </c>
      <c r="G4" s="663">
        <f t="shared" si="0"/>
        <v>2204</v>
      </c>
      <c r="H4" s="663">
        <f t="shared" si="0"/>
        <v>1238</v>
      </c>
      <c r="I4" s="663">
        <f t="shared" si="0"/>
        <v>31111</v>
      </c>
      <c r="J4" s="664">
        <f t="shared" si="0"/>
        <v>22305</v>
      </c>
      <c r="K4" s="54"/>
      <c r="L4" s="149"/>
      <c r="M4" s="149"/>
      <c r="N4" s="222"/>
      <c r="O4" s="222"/>
      <c r="P4" s="222"/>
      <c r="Q4" s="222"/>
      <c r="R4" s="222"/>
      <c r="S4" s="222"/>
    </row>
    <row r="5" spans="1:28" ht="22.5" customHeight="1">
      <c r="A5" s="1334" t="s">
        <v>186</v>
      </c>
      <c r="B5" s="1372"/>
      <c r="C5" s="1372"/>
      <c r="D5" s="1372"/>
      <c r="E5" s="1372"/>
      <c r="F5" s="1372"/>
      <c r="G5" s="1372"/>
      <c r="H5" s="1372"/>
      <c r="I5" s="1372"/>
      <c r="J5" s="1335"/>
      <c r="K5" s="54"/>
    </row>
    <row r="6" spans="1:28" ht="20.100000000000001" customHeight="1">
      <c r="A6" s="1373" t="s">
        <v>187</v>
      </c>
      <c r="B6" s="1374"/>
      <c r="C6" s="605">
        <v>1251</v>
      </c>
      <c r="D6" s="605">
        <v>1000</v>
      </c>
      <c r="E6" s="605">
        <v>1269</v>
      </c>
      <c r="F6" s="605">
        <v>749</v>
      </c>
      <c r="G6" s="605">
        <v>155</v>
      </c>
      <c r="H6" s="605">
        <v>72</v>
      </c>
      <c r="I6" s="605">
        <v>2675</v>
      </c>
      <c r="J6" s="606">
        <v>1821</v>
      </c>
      <c r="K6" s="54"/>
      <c r="L6" s="233"/>
      <c r="M6" s="233"/>
      <c r="N6" s="233"/>
      <c r="O6" s="233"/>
      <c r="P6" s="233"/>
      <c r="Q6" s="233"/>
      <c r="R6" s="233"/>
      <c r="S6" s="233"/>
      <c r="T6" s="54"/>
      <c r="U6" s="235"/>
      <c r="V6" s="235"/>
      <c r="W6" s="235"/>
      <c r="X6" s="235"/>
      <c r="Y6" s="235"/>
      <c r="Z6" s="235"/>
      <c r="AA6" s="235"/>
      <c r="AB6" s="235"/>
    </row>
    <row r="7" spans="1:28" ht="20.100000000000001" customHeight="1">
      <c r="A7" s="1169" t="s">
        <v>188</v>
      </c>
      <c r="B7" s="1170"/>
      <c r="C7" s="605">
        <v>2777</v>
      </c>
      <c r="D7" s="605">
        <v>2251</v>
      </c>
      <c r="E7" s="605">
        <v>2493</v>
      </c>
      <c r="F7" s="605">
        <v>1598</v>
      </c>
      <c r="G7" s="605">
        <v>412</v>
      </c>
      <c r="H7" s="605">
        <v>228</v>
      </c>
      <c r="I7" s="605">
        <v>5682</v>
      </c>
      <c r="J7" s="606">
        <v>4077</v>
      </c>
      <c r="K7" s="54"/>
      <c r="L7" s="233"/>
      <c r="M7" s="233"/>
      <c r="N7" s="233"/>
      <c r="O7" s="233"/>
      <c r="P7" s="233"/>
      <c r="Q7" s="233"/>
      <c r="R7" s="233"/>
      <c r="S7" s="233"/>
      <c r="T7" s="54"/>
      <c r="U7" s="235"/>
      <c r="V7" s="235"/>
      <c r="W7" s="235"/>
      <c r="X7" s="235"/>
      <c r="Y7" s="235"/>
      <c r="Z7" s="235"/>
      <c r="AA7" s="235"/>
      <c r="AB7" s="235"/>
    </row>
    <row r="8" spans="1:28" ht="20.100000000000001" customHeight="1">
      <c r="A8" s="1178" t="s">
        <v>189</v>
      </c>
      <c r="B8" s="1179"/>
      <c r="C8" s="605">
        <v>3777</v>
      </c>
      <c r="D8" s="605">
        <v>2890</v>
      </c>
      <c r="E8" s="605">
        <v>3344</v>
      </c>
      <c r="F8" s="605">
        <v>2088</v>
      </c>
      <c r="G8" s="605">
        <v>544</v>
      </c>
      <c r="H8" s="605">
        <v>309</v>
      </c>
      <c r="I8" s="605">
        <v>7665</v>
      </c>
      <c r="J8" s="606">
        <v>5287</v>
      </c>
      <c r="K8" s="54"/>
      <c r="L8" s="233"/>
      <c r="M8" s="233"/>
      <c r="N8" s="233"/>
      <c r="O8" s="233"/>
      <c r="P8" s="233"/>
      <c r="Q8" s="233"/>
      <c r="R8" s="233"/>
      <c r="S8" s="233"/>
      <c r="T8" s="54"/>
      <c r="U8" s="235"/>
      <c r="V8" s="235"/>
      <c r="W8" s="235"/>
      <c r="X8" s="235"/>
      <c r="Y8" s="235"/>
      <c r="Z8" s="235"/>
      <c r="AA8" s="235"/>
      <c r="AB8" s="235"/>
    </row>
    <row r="9" spans="1:28" ht="20.100000000000001" customHeight="1">
      <c r="A9" s="1171" t="s">
        <v>190</v>
      </c>
      <c r="B9" s="1172"/>
      <c r="C9" s="605">
        <v>3127</v>
      </c>
      <c r="D9" s="605">
        <v>2493</v>
      </c>
      <c r="E9" s="605">
        <v>2574</v>
      </c>
      <c r="F9" s="605">
        <v>1583</v>
      </c>
      <c r="G9" s="605">
        <v>496</v>
      </c>
      <c r="H9" s="605">
        <v>282</v>
      </c>
      <c r="I9" s="605">
        <v>6197</v>
      </c>
      <c r="J9" s="606">
        <v>4358</v>
      </c>
      <c r="K9" s="54"/>
      <c r="L9" s="233"/>
      <c r="M9" s="233"/>
      <c r="N9" s="233"/>
      <c r="O9" s="233"/>
      <c r="P9" s="233"/>
      <c r="Q9" s="233"/>
      <c r="R9" s="233"/>
      <c r="S9" s="233"/>
      <c r="T9" s="54"/>
      <c r="U9" s="235"/>
      <c r="V9" s="235"/>
      <c r="W9" s="235"/>
      <c r="X9" s="235"/>
      <c r="Y9" s="235"/>
      <c r="Z9" s="235"/>
      <c r="AA9" s="235"/>
      <c r="AB9" s="235"/>
    </row>
    <row r="10" spans="1:28" ht="20.100000000000001" customHeight="1">
      <c r="A10" s="1171" t="s">
        <v>191</v>
      </c>
      <c r="B10" s="1172"/>
      <c r="C10" s="605">
        <v>2769</v>
      </c>
      <c r="D10" s="605">
        <v>2256</v>
      </c>
      <c r="E10" s="605">
        <v>1677</v>
      </c>
      <c r="F10" s="605">
        <v>1017</v>
      </c>
      <c r="G10" s="605">
        <v>283</v>
      </c>
      <c r="H10" s="605">
        <v>146</v>
      </c>
      <c r="I10" s="605">
        <v>4729</v>
      </c>
      <c r="J10" s="606">
        <v>3419</v>
      </c>
      <c r="K10" s="54"/>
      <c r="L10" s="233"/>
      <c r="M10" s="233"/>
      <c r="N10" s="233"/>
      <c r="O10" s="233"/>
      <c r="P10" s="233"/>
      <c r="Q10" s="233"/>
      <c r="R10" s="233"/>
      <c r="S10" s="233"/>
      <c r="T10" s="54"/>
      <c r="U10" s="235"/>
      <c r="V10" s="235"/>
      <c r="W10" s="235"/>
      <c r="X10" s="235"/>
      <c r="Y10" s="235"/>
      <c r="Z10" s="235"/>
      <c r="AA10" s="235"/>
      <c r="AB10" s="235"/>
    </row>
    <row r="11" spans="1:28" ht="20.100000000000001" customHeight="1">
      <c r="A11" s="1171" t="s">
        <v>192</v>
      </c>
      <c r="B11" s="1172"/>
      <c r="C11" s="605">
        <v>1163</v>
      </c>
      <c r="D11" s="605">
        <v>1008</v>
      </c>
      <c r="E11" s="605">
        <v>1012</v>
      </c>
      <c r="F11" s="605">
        <v>696</v>
      </c>
      <c r="G11" s="605">
        <v>173</v>
      </c>
      <c r="H11" s="605">
        <v>103</v>
      </c>
      <c r="I11" s="605">
        <v>2348</v>
      </c>
      <c r="J11" s="606">
        <v>1807</v>
      </c>
      <c r="K11" s="54"/>
      <c r="L11" s="233"/>
      <c r="M11" s="233"/>
      <c r="N11" s="233"/>
      <c r="O11" s="233"/>
      <c r="P11" s="233"/>
      <c r="Q11" s="233"/>
      <c r="R11" s="233"/>
      <c r="S11" s="233"/>
      <c r="T11" s="54"/>
      <c r="U11" s="235"/>
      <c r="V11" s="235"/>
      <c r="W11" s="235"/>
      <c r="X11" s="235"/>
      <c r="Y11" s="235"/>
      <c r="Z11" s="235"/>
      <c r="AA11" s="235"/>
      <c r="AB11" s="235"/>
    </row>
    <row r="12" spans="1:28" ht="20.100000000000001" customHeight="1">
      <c r="A12" s="1171" t="s">
        <v>193</v>
      </c>
      <c r="B12" s="1172"/>
      <c r="C12" s="605">
        <v>989</v>
      </c>
      <c r="D12" s="605">
        <v>903</v>
      </c>
      <c r="E12" s="605">
        <v>685</v>
      </c>
      <c r="F12" s="605">
        <v>535</v>
      </c>
      <c r="G12" s="605">
        <v>141</v>
      </c>
      <c r="H12" s="605">
        <v>98</v>
      </c>
      <c r="I12" s="605">
        <v>1815</v>
      </c>
      <c r="J12" s="606">
        <v>1536</v>
      </c>
      <c r="K12" s="54"/>
      <c r="L12" s="233"/>
      <c r="M12" s="233"/>
      <c r="N12" s="233"/>
      <c r="O12" s="233"/>
      <c r="P12" s="233"/>
      <c r="Q12" s="233"/>
      <c r="R12" s="233"/>
      <c r="S12" s="233"/>
      <c r="T12" s="54"/>
      <c r="U12" s="235"/>
      <c r="V12" s="235"/>
      <c r="W12" s="235"/>
      <c r="X12" s="235"/>
      <c r="Y12" s="235"/>
      <c r="Z12" s="235"/>
      <c r="AA12" s="235"/>
      <c r="AB12" s="235"/>
    </row>
    <row r="13" spans="1:28" ht="22.5" customHeight="1">
      <c r="A13" s="1375" t="s">
        <v>158</v>
      </c>
      <c r="B13" s="1376"/>
      <c r="C13" s="1376"/>
      <c r="D13" s="1376"/>
      <c r="E13" s="1376"/>
      <c r="F13" s="1376"/>
      <c r="G13" s="1376"/>
      <c r="H13" s="1376"/>
      <c r="I13" s="1376"/>
      <c r="J13" s="1377"/>
      <c r="K13" s="54"/>
      <c r="L13" s="149"/>
      <c r="M13" s="149"/>
      <c r="U13" s="235"/>
      <c r="V13" s="235"/>
      <c r="W13" s="235"/>
      <c r="X13" s="235"/>
      <c r="Y13" s="235"/>
      <c r="Z13" s="235"/>
      <c r="AA13" s="235"/>
      <c r="AB13" s="235"/>
    </row>
    <row r="14" spans="1:28" ht="20.100000000000001" customHeight="1">
      <c r="A14" s="1373" t="s">
        <v>194</v>
      </c>
      <c r="B14" s="1374"/>
      <c r="C14" s="605">
        <v>55</v>
      </c>
      <c r="D14" s="605">
        <v>55</v>
      </c>
      <c r="E14" s="605">
        <v>56</v>
      </c>
      <c r="F14" s="605">
        <v>56</v>
      </c>
      <c r="G14" s="605">
        <v>0</v>
      </c>
      <c r="H14" s="605">
        <v>0</v>
      </c>
      <c r="I14" s="605">
        <v>111</v>
      </c>
      <c r="J14" s="606">
        <v>111</v>
      </c>
      <c r="K14" s="54"/>
      <c r="L14" s="234"/>
      <c r="M14" s="234"/>
      <c r="N14" s="234"/>
      <c r="O14" s="234"/>
      <c r="P14" s="234"/>
      <c r="Q14" s="234"/>
      <c r="R14" s="234"/>
      <c r="S14" s="234"/>
      <c r="T14" s="54"/>
      <c r="U14" s="242"/>
      <c r="V14" s="242"/>
      <c r="W14" s="242"/>
      <c r="X14" s="242"/>
      <c r="Y14" s="242"/>
      <c r="Z14" s="242"/>
      <c r="AA14" s="242"/>
      <c r="AB14" s="242"/>
    </row>
    <row r="15" spans="1:28" ht="20.100000000000001" customHeight="1">
      <c r="A15" s="1171" t="s">
        <v>192</v>
      </c>
      <c r="B15" s="1172"/>
      <c r="C15" s="605">
        <v>920</v>
      </c>
      <c r="D15" s="605">
        <v>845</v>
      </c>
      <c r="E15" s="605">
        <v>932</v>
      </c>
      <c r="F15" s="605">
        <v>679</v>
      </c>
      <c r="G15" s="605">
        <v>86</v>
      </c>
      <c r="H15" s="605">
        <v>62</v>
      </c>
      <c r="I15" s="605">
        <v>1938</v>
      </c>
      <c r="J15" s="606">
        <v>1586</v>
      </c>
      <c r="K15" s="54"/>
      <c r="L15" s="234"/>
      <c r="M15" s="234"/>
      <c r="N15" s="234"/>
      <c r="O15" s="234"/>
      <c r="P15" s="234"/>
      <c r="Q15" s="234"/>
      <c r="R15" s="234"/>
      <c r="S15" s="234"/>
      <c r="T15" s="54"/>
      <c r="U15" s="242"/>
      <c r="V15" s="242"/>
      <c r="W15" s="242"/>
      <c r="X15" s="242"/>
      <c r="Y15" s="242"/>
      <c r="Z15" s="242"/>
      <c r="AA15" s="242"/>
      <c r="AB15" s="242"/>
    </row>
    <row r="16" spans="1:28" ht="20.100000000000001" customHeight="1">
      <c r="A16" s="1171" t="s">
        <v>195</v>
      </c>
      <c r="B16" s="1172"/>
      <c r="C16" s="605">
        <v>2546</v>
      </c>
      <c r="D16" s="605">
        <v>2154</v>
      </c>
      <c r="E16" s="605">
        <v>2087</v>
      </c>
      <c r="F16" s="605">
        <v>1471</v>
      </c>
      <c r="G16" s="605">
        <v>306</v>
      </c>
      <c r="H16" s="605">
        <v>176</v>
      </c>
      <c r="I16" s="605">
        <v>4939</v>
      </c>
      <c r="J16" s="606">
        <v>3801</v>
      </c>
      <c r="K16" s="54"/>
      <c r="L16" s="234"/>
      <c r="M16" s="234"/>
      <c r="N16" s="234"/>
      <c r="O16" s="234"/>
      <c r="P16" s="234"/>
      <c r="Q16" s="234"/>
      <c r="R16" s="234"/>
      <c r="S16" s="234"/>
      <c r="T16" s="54"/>
      <c r="U16" s="242"/>
      <c r="V16" s="242"/>
      <c r="W16" s="242"/>
      <c r="X16" s="242"/>
      <c r="Y16" s="242"/>
      <c r="Z16" s="242"/>
      <c r="AA16" s="242"/>
      <c r="AB16" s="242"/>
    </row>
    <row r="17" spans="1:28" ht="20.100000000000001" customHeight="1">
      <c r="A17" s="1171" t="s">
        <v>196</v>
      </c>
      <c r="B17" s="1172"/>
      <c r="C17" s="605">
        <v>2704</v>
      </c>
      <c r="D17" s="605">
        <v>2096</v>
      </c>
      <c r="E17" s="605">
        <v>2549</v>
      </c>
      <c r="F17" s="605">
        <v>1700</v>
      </c>
      <c r="G17" s="605">
        <v>456</v>
      </c>
      <c r="H17" s="605">
        <v>259</v>
      </c>
      <c r="I17" s="605">
        <v>5709</v>
      </c>
      <c r="J17" s="606">
        <v>4055</v>
      </c>
      <c r="K17" s="54"/>
      <c r="L17" s="234"/>
      <c r="M17" s="234"/>
      <c r="N17" s="234"/>
      <c r="O17" s="234"/>
      <c r="P17" s="234"/>
      <c r="Q17" s="234"/>
      <c r="R17" s="234"/>
      <c r="S17" s="234"/>
      <c r="T17" s="54"/>
      <c r="U17" s="242"/>
      <c r="V17" s="242"/>
      <c r="W17" s="242"/>
      <c r="X17" s="242"/>
      <c r="Y17" s="242"/>
      <c r="Z17" s="242"/>
      <c r="AA17" s="242"/>
      <c r="AB17" s="242"/>
    </row>
    <row r="18" spans="1:28" ht="20.100000000000001" customHeight="1">
      <c r="A18" s="1171" t="s">
        <v>197</v>
      </c>
      <c r="B18" s="1172"/>
      <c r="C18" s="605">
        <v>3216</v>
      </c>
      <c r="D18" s="605">
        <v>2553</v>
      </c>
      <c r="E18" s="605">
        <v>2419</v>
      </c>
      <c r="F18" s="605">
        <v>1465</v>
      </c>
      <c r="G18" s="605">
        <v>541</v>
      </c>
      <c r="H18" s="605">
        <v>306</v>
      </c>
      <c r="I18" s="605">
        <v>6176</v>
      </c>
      <c r="J18" s="606">
        <v>4324</v>
      </c>
      <c r="K18" s="54"/>
      <c r="L18" s="234"/>
      <c r="M18" s="234"/>
      <c r="N18" s="234"/>
      <c r="O18" s="234"/>
      <c r="P18" s="234"/>
      <c r="Q18" s="234"/>
      <c r="R18" s="234"/>
      <c r="S18" s="234"/>
      <c r="T18" s="54"/>
      <c r="U18" s="242"/>
      <c r="V18" s="242"/>
      <c r="W18" s="242"/>
      <c r="X18" s="242"/>
      <c r="Y18" s="242"/>
      <c r="Z18" s="242"/>
      <c r="AA18" s="242"/>
      <c r="AB18" s="242"/>
    </row>
    <row r="19" spans="1:28" ht="20.100000000000001" customHeight="1">
      <c r="A19" s="1171" t="s">
        <v>198</v>
      </c>
      <c r="B19" s="1172"/>
      <c r="C19" s="605">
        <v>2836</v>
      </c>
      <c r="D19" s="605">
        <v>2219</v>
      </c>
      <c r="E19" s="605">
        <v>2087</v>
      </c>
      <c r="F19" s="605">
        <v>1143</v>
      </c>
      <c r="G19" s="605">
        <v>350</v>
      </c>
      <c r="H19" s="605">
        <v>177</v>
      </c>
      <c r="I19" s="605">
        <v>5273</v>
      </c>
      <c r="J19" s="606">
        <v>3539</v>
      </c>
      <c r="K19" s="54"/>
      <c r="L19" s="234"/>
      <c r="M19" s="234"/>
      <c r="N19" s="234"/>
      <c r="O19" s="234"/>
      <c r="P19" s="234"/>
      <c r="Q19" s="234"/>
      <c r="R19" s="234"/>
      <c r="S19" s="234"/>
      <c r="T19" s="54"/>
      <c r="U19" s="242"/>
      <c r="V19" s="242"/>
      <c r="W19" s="242"/>
      <c r="X19" s="242"/>
      <c r="Y19" s="242"/>
      <c r="Z19" s="242"/>
      <c r="AA19" s="242"/>
      <c r="AB19" s="242"/>
    </row>
    <row r="20" spans="1:28" ht="20.100000000000001" customHeight="1">
      <c r="A20" s="1171" t="s">
        <v>199</v>
      </c>
      <c r="B20" s="1172"/>
      <c r="C20" s="605">
        <v>2057</v>
      </c>
      <c r="D20" s="605">
        <v>1630</v>
      </c>
      <c r="E20" s="605">
        <v>1511</v>
      </c>
      <c r="F20" s="605">
        <v>850</v>
      </c>
      <c r="G20" s="605">
        <v>218</v>
      </c>
      <c r="H20" s="605">
        <v>103</v>
      </c>
      <c r="I20" s="605">
        <v>3786</v>
      </c>
      <c r="J20" s="606">
        <v>2583</v>
      </c>
      <c r="K20" s="54"/>
      <c r="L20" s="234"/>
      <c r="M20" s="234"/>
      <c r="N20" s="234"/>
      <c r="O20" s="234"/>
      <c r="P20" s="234"/>
      <c r="Q20" s="234"/>
      <c r="R20" s="234"/>
      <c r="S20" s="234"/>
      <c r="T20" s="54"/>
      <c r="U20" s="242"/>
      <c r="V20" s="242"/>
      <c r="W20" s="242"/>
      <c r="X20" s="242"/>
      <c r="Y20" s="242"/>
      <c r="Z20" s="242"/>
      <c r="AA20" s="242"/>
      <c r="AB20" s="242"/>
    </row>
    <row r="21" spans="1:28" ht="20.100000000000001" customHeight="1">
      <c r="A21" s="1174" t="s">
        <v>200</v>
      </c>
      <c r="B21" s="1175"/>
      <c r="C21" s="441">
        <v>1519</v>
      </c>
      <c r="D21" s="441">
        <v>1249</v>
      </c>
      <c r="E21" s="441">
        <v>1413</v>
      </c>
      <c r="F21" s="441">
        <v>902</v>
      </c>
      <c r="G21" s="441">
        <v>247</v>
      </c>
      <c r="H21" s="441">
        <v>155</v>
      </c>
      <c r="I21" s="441">
        <v>3179</v>
      </c>
      <c r="J21" s="609">
        <v>2306</v>
      </c>
      <c r="K21" s="54"/>
      <c r="L21" s="234"/>
      <c r="M21" s="234"/>
      <c r="N21" s="234"/>
      <c r="O21" s="234"/>
      <c r="P21" s="234"/>
      <c r="Q21" s="234"/>
      <c r="R21" s="234"/>
      <c r="S21" s="234"/>
      <c r="T21" s="54"/>
      <c r="U21" s="242"/>
      <c r="V21" s="242"/>
      <c r="W21" s="242"/>
      <c r="X21" s="242"/>
      <c r="Y21" s="242"/>
      <c r="Z21" s="242"/>
      <c r="AA21" s="242"/>
      <c r="AB21" s="242"/>
    </row>
    <row r="22" spans="1:28" ht="40.5" customHeight="1">
      <c r="A22" s="666" t="s">
        <v>75</v>
      </c>
      <c r="B22" s="1172" t="s">
        <v>201</v>
      </c>
      <c r="C22" s="1172"/>
      <c r="D22" s="1172"/>
      <c r="E22" s="1172"/>
      <c r="F22" s="1172"/>
      <c r="G22" s="1172"/>
      <c r="H22" s="1172"/>
      <c r="I22" s="1172"/>
      <c r="J22" s="1173"/>
      <c r="K22" s="54"/>
      <c r="L22" s="70"/>
      <c r="M22" s="435"/>
      <c r="N22" s="435"/>
      <c r="U22" s="235"/>
      <c r="V22" s="235"/>
      <c r="W22" s="235"/>
      <c r="X22" s="235"/>
      <c r="Y22" s="235"/>
      <c r="Z22" s="235"/>
      <c r="AA22" s="235"/>
      <c r="AB22" s="235"/>
    </row>
    <row r="23" spans="1:28" ht="12.75">
      <c r="A23" s="665"/>
      <c r="B23" s="531"/>
      <c r="C23" s="444"/>
      <c r="D23" s="444"/>
      <c r="E23" s="444"/>
      <c r="F23" s="444"/>
      <c r="G23" s="444"/>
      <c r="H23" s="1077" t="s">
        <v>87</v>
      </c>
      <c r="I23" s="1077"/>
      <c r="J23" s="1078"/>
      <c r="K23" s="54"/>
      <c r="L23" s="70"/>
      <c r="U23" s="235"/>
      <c r="V23" s="235"/>
      <c r="W23" s="235"/>
      <c r="X23" s="235"/>
      <c r="Y23" s="235"/>
      <c r="Z23" s="235"/>
      <c r="AA23" s="235"/>
      <c r="AB23" s="235"/>
    </row>
    <row r="24" spans="1:28" ht="20.100000000000001" customHeight="1">
      <c r="J24" s="595"/>
    </row>
  </sheetData>
  <customSheetViews>
    <customSheetView guid="{81E5D7E7-16ED-4014-84DC-4F821D3604F8}" showPageBreaks="1" showGridLines="0" printArea="1" view="pageBreakPreview">
      <selection sqref="A1:J1"/>
      <rowBreaks count="1" manualBreakCount="1">
        <brk id="28" max="9" man="1"/>
      </rowBreaks>
      <pageMargins left="0" right="0" top="0" bottom="0" header="0" footer="0"/>
      <headerFooter alignWithMargins="0"/>
    </customSheetView>
  </customSheetViews>
  <mergeCells count="24">
    <mergeCell ref="A19:B19"/>
    <mergeCell ref="A20:B20"/>
    <mergeCell ref="A21:B21"/>
    <mergeCell ref="A1:J1"/>
    <mergeCell ref="G2:H2"/>
    <mergeCell ref="A2:B2"/>
    <mergeCell ref="A3:B3"/>
    <mergeCell ref="A8:B8"/>
    <mergeCell ref="H23:J23"/>
    <mergeCell ref="A4:B4"/>
    <mergeCell ref="A6:B6"/>
    <mergeCell ref="A7:B7"/>
    <mergeCell ref="A5:J5"/>
    <mergeCell ref="A9:B9"/>
    <mergeCell ref="A10:B10"/>
    <mergeCell ref="A13:J13"/>
    <mergeCell ref="A11:B11"/>
    <mergeCell ref="A12:B12"/>
    <mergeCell ref="A14:B14"/>
    <mergeCell ref="A15:B15"/>
    <mergeCell ref="A16:B16"/>
    <mergeCell ref="B22:J22"/>
    <mergeCell ref="A17:B17"/>
    <mergeCell ref="A18:B18"/>
  </mergeCells>
  <hyperlinks>
    <hyperlink ref="H23" location="Content!A1" display="Back to Content Page" xr:uid="{21472A27-A4AB-4B06-9A08-605B16980A54}"/>
  </hyperlinks>
  <printOptions horizontalCentered="1"/>
  <pageMargins left="0.25" right="0.25" top="1" bottom="0.5" header="0.25" footer="0.2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23"/>
  <sheetViews>
    <sheetView showGridLines="0" zoomScaleNormal="100" zoomScaleSheetLayoutView="90" workbookViewId="0">
      <selection sqref="A1:J1"/>
    </sheetView>
  </sheetViews>
  <sheetFormatPr defaultColWidth="9.140625" defaultRowHeight="20.100000000000001" customHeight="1"/>
  <cols>
    <col min="1" max="1" width="8.5703125" style="71" customWidth="1"/>
    <col min="2" max="2" width="15.85546875" style="71" customWidth="1"/>
    <col min="3" max="10" width="10" style="70" customWidth="1"/>
    <col min="11" max="11" width="5.140625" style="54" customWidth="1"/>
    <col min="12" max="12" width="9.140625" style="54"/>
    <col min="13" max="16384" width="9.140625" style="56"/>
  </cols>
  <sheetData>
    <row r="1" spans="1:30" s="114" customFormat="1" ht="22.5" customHeight="1">
      <c r="A1" s="1072" t="s">
        <v>202</v>
      </c>
      <c r="B1" s="1073"/>
      <c r="C1" s="1073"/>
      <c r="D1" s="1073"/>
      <c r="E1" s="1073"/>
      <c r="F1" s="1073"/>
      <c r="G1" s="1073"/>
      <c r="H1" s="1073"/>
      <c r="I1" s="1073"/>
      <c r="J1" s="1074"/>
      <c r="K1" s="72"/>
      <c r="L1" s="72"/>
    </row>
    <row r="2" spans="1:30" s="117" customFormat="1" ht="30" customHeight="1">
      <c r="A2" s="1319"/>
      <c r="B2" s="1320"/>
      <c r="C2" s="1370" t="s">
        <v>90</v>
      </c>
      <c r="D2" s="1370"/>
      <c r="E2" s="1370" t="s">
        <v>91</v>
      </c>
      <c r="F2" s="115"/>
      <c r="G2" s="1096" t="s">
        <v>97</v>
      </c>
      <c r="H2" s="1097"/>
      <c r="I2" s="1370" t="s">
        <v>162</v>
      </c>
      <c r="J2" s="1370"/>
    </row>
    <row r="3" spans="1:30" s="117" customFormat="1" ht="22.5" customHeight="1">
      <c r="A3" s="1120" t="s">
        <v>108</v>
      </c>
      <c r="B3" s="1121"/>
      <c r="C3" s="1371" t="s">
        <v>183</v>
      </c>
      <c r="D3" s="1371" t="s">
        <v>109</v>
      </c>
      <c r="E3" s="1371" t="s">
        <v>183</v>
      </c>
      <c r="F3" s="1371" t="s">
        <v>109</v>
      </c>
      <c r="G3" s="1371" t="s">
        <v>184</v>
      </c>
      <c r="H3" s="1371" t="s">
        <v>109</v>
      </c>
      <c r="I3" s="1371" t="s">
        <v>183</v>
      </c>
      <c r="J3" s="1371" t="s">
        <v>109</v>
      </c>
    </row>
    <row r="4" spans="1:30" ht="22.5" customHeight="1">
      <c r="A4" s="1167" t="s">
        <v>185</v>
      </c>
      <c r="B4" s="1168"/>
      <c r="C4" s="667">
        <f t="shared" ref="C4:J4" si="0">SUM(C5:C18)/2</f>
        <v>298</v>
      </c>
      <c r="D4" s="667">
        <f t="shared" si="0"/>
        <v>210</v>
      </c>
      <c r="E4" s="667">
        <f t="shared" si="0"/>
        <v>267</v>
      </c>
      <c r="F4" s="667">
        <f t="shared" si="0"/>
        <v>129</v>
      </c>
      <c r="G4" s="667">
        <f t="shared" si="0"/>
        <v>35</v>
      </c>
      <c r="H4" s="667">
        <f t="shared" si="0"/>
        <v>18</v>
      </c>
      <c r="I4" s="667">
        <f t="shared" si="0"/>
        <v>600</v>
      </c>
      <c r="J4" s="668">
        <f t="shared" si="0"/>
        <v>357</v>
      </c>
      <c r="K4" s="56"/>
      <c r="L4" s="220"/>
      <c r="M4" s="220"/>
      <c r="N4" s="220"/>
      <c r="O4" s="220"/>
      <c r="P4" s="220"/>
      <c r="Q4" s="220"/>
    </row>
    <row r="5" spans="1:30" ht="22.5" customHeight="1">
      <c r="A5" s="1334" t="s">
        <v>186</v>
      </c>
      <c r="B5" s="1372"/>
      <c r="C5" s="1372"/>
      <c r="D5" s="1372"/>
      <c r="E5" s="1372"/>
      <c r="F5" s="1372"/>
      <c r="G5" s="1372"/>
      <c r="H5" s="1372"/>
      <c r="I5" s="1372"/>
      <c r="J5" s="1335"/>
    </row>
    <row r="6" spans="1:30" ht="20.100000000000001" customHeight="1">
      <c r="A6" s="1169" t="s">
        <v>203</v>
      </c>
      <c r="B6" s="1170"/>
      <c r="C6" s="669">
        <v>7</v>
      </c>
      <c r="D6" s="669">
        <v>5</v>
      </c>
      <c r="E6" s="669">
        <v>9</v>
      </c>
      <c r="F6" s="669">
        <v>5</v>
      </c>
      <c r="G6" s="669">
        <v>1</v>
      </c>
      <c r="H6" s="669">
        <v>1</v>
      </c>
      <c r="I6" s="669">
        <v>17</v>
      </c>
      <c r="J6" s="670">
        <v>11</v>
      </c>
      <c r="L6" s="233"/>
      <c r="M6" s="233"/>
      <c r="N6" s="233"/>
      <c r="O6" s="233"/>
      <c r="P6" s="233"/>
      <c r="Q6" s="233"/>
      <c r="R6" s="233"/>
      <c r="S6" s="233"/>
      <c r="T6" s="118"/>
      <c r="V6" s="235"/>
      <c r="W6" s="235"/>
      <c r="X6" s="235"/>
      <c r="Y6" s="235"/>
      <c r="Z6" s="235"/>
      <c r="AA6" s="235"/>
      <c r="AB6" s="235"/>
      <c r="AC6" s="235"/>
      <c r="AD6" s="235"/>
    </row>
    <row r="7" spans="1:30" ht="20.100000000000001" customHeight="1">
      <c r="A7" s="1178" t="s">
        <v>189</v>
      </c>
      <c r="B7" s="1179"/>
      <c r="C7" s="669">
        <v>13</v>
      </c>
      <c r="D7" s="669">
        <v>9</v>
      </c>
      <c r="E7" s="669">
        <v>30</v>
      </c>
      <c r="F7" s="669">
        <v>8</v>
      </c>
      <c r="G7" s="669">
        <v>10</v>
      </c>
      <c r="H7" s="669">
        <v>4</v>
      </c>
      <c r="I7" s="669">
        <v>53</v>
      </c>
      <c r="J7" s="670">
        <v>21</v>
      </c>
      <c r="L7" s="233"/>
      <c r="M7" s="233"/>
      <c r="N7" s="233"/>
      <c r="O7" s="233"/>
      <c r="P7" s="233"/>
      <c r="Q7" s="233"/>
      <c r="R7" s="233"/>
      <c r="S7" s="233"/>
      <c r="T7" s="118"/>
      <c r="V7" s="235"/>
      <c r="W7" s="235"/>
      <c r="X7" s="235"/>
      <c r="Y7" s="235"/>
      <c r="Z7" s="235"/>
      <c r="AA7" s="235"/>
      <c r="AB7" s="235"/>
      <c r="AC7" s="235"/>
      <c r="AD7" s="235"/>
    </row>
    <row r="8" spans="1:30" ht="20.100000000000001" customHeight="1">
      <c r="A8" s="1171" t="s">
        <v>190</v>
      </c>
      <c r="B8" s="1172"/>
      <c r="C8" s="669">
        <v>46</v>
      </c>
      <c r="D8" s="669">
        <v>34</v>
      </c>
      <c r="E8" s="669">
        <v>62</v>
      </c>
      <c r="F8" s="669">
        <v>30</v>
      </c>
      <c r="G8" s="669">
        <v>4</v>
      </c>
      <c r="H8" s="669">
        <v>1</v>
      </c>
      <c r="I8" s="669">
        <v>112</v>
      </c>
      <c r="J8" s="670">
        <v>65</v>
      </c>
      <c r="L8" s="233"/>
      <c r="M8" s="233"/>
      <c r="N8" s="233"/>
      <c r="O8" s="233"/>
      <c r="P8" s="233"/>
      <c r="Q8" s="233"/>
      <c r="R8" s="233"/>
      <c r="S8" s="233"/>
      <c r="T8" s="118"/>
      <c r="V8" s="235"/>
      <c r="W8" s="235"/>
      <c r="X8" s="235"/>
      <c r="Y8" s="235"/>
      <c r="Z8" s="235"/>
      <c r="AA8" s="235"/>
      <c r="AB8" s="235"/>
      <c r="AC8" s="235"/>
      <c r="AD8" s="235"/>
    </row>
    <row r="9" spans="1:30" ht="20.100000000000001" customHeight="1">
      <c r="A9" s="1171" t="s">
        <v>191</v>
      </c>
      <c r="B9" s="1172"/>
      <c r="C9" s="669">
        <v>100</v>
      </c>
      <c r="D9" s="669">
        <v>62</v>
      </c>
      <c r="E9" s="669">
        <v>52</v>
      </c>
      <c r="F9" s="669">
        <v>17</v>
      </c>
      <c r="G9" s="669">
        <v>4</v>
      </c>
      <c r="H9" s="669">
        <v>2</v>
      </c>
      <c r="I9" s="669">
        <v>156</v>
      </c>
      <c r="J9" s="670">
        <v>81</v>
      </c>
      <c r="L9" s="233"/>
      <c r="M9" s="233"/>
      <c r="N9" s="233"/>
      <c r="O9" s="233"/>
      <c r="P9" s="233"/>
      <c r="Q9" s="233"/>
      <c r="R9" s="233"/>
      <c r="S9" s="233"/>
      <c r="T9" s="118"/>
      <c r="V9" s="235"/>
      <c r="W9" s="235"/>
      <c r="X9" s="235"/>
      <c r="Y9" s="235"/>
      <c r="Z9" s="235"/>
      <c r="AA9" s="235"/>
      <c r="AB9" s="235"/>
      <c r="AC9" s="235"/>
      <c r="AD9" s="235"/>
    </row>
    <row r="10" spans="1:30" ht="20.100000000000001" customHeight="1">
      <c r="A10" s="1171" t="s">
        <v>192</v>
      </c>
      <c r="B10" s="1172"/>
      <c r="C10" s="669">
        <v>75</v>
      </c>
      <c r="D10" s="669">
        <v>53</v>
      </c>
      <c r="E10" s="669">
        <v>65</v>
      </c>
      <c r="F10" s="669">
        <v>33</v>
      </c>
      <c r="G10" s="669">
        <v>4</v>
      </c>
      <c r="H10" s="669">
        <v>2</v>
      </c>
      <c r="I10" s="669">
        <v>144</v>
      </c>
      <c r="J10" s="670">
        <v>88</v>
      </c>
      <c r="L10" s="233"/>
      <c r="M10" s="233"/>
      <c r="N10" s="233"/>
      <c r="O10" s="233"/>
      <c r="P10" s="233"/>
      <c r="Q10" s="233"/>
      <c r="R10" s="233"/>
      <c r="S10" s="233"/>
      <c r="T10" s="118"/>
      <c r="V10" s="235"/>
      <c r="W10" s="235"/>
      <c r="X10" s="235"/>
      <c r="Y10" s="235"/>
      <c r="Z10" s="235"/>
      <c r="AA10" s="235"/>
      <c r="AB10" s="235"/>
      <c r="AC10" s="235"/>
      <c r="AD10" s="235"/>
    </row>
    <row r="11" spans="1:30" ht="20.100000000000001" customHeight="1">
      <c r="A11" s="1171" t="s">
        <v>193</v>
      </c>
      <c r="B11" s="1172"/>
      <c r="C11" s="669">
        <v>57</v>
      </c>
      <c r="D11" s="669">
        <v>47</v>
      </c>
      <c r="E11" s="669">
        <v>49</v>
      </c>
      <c r="F11" s="669">
        <v>36</v>
      </c>
      <c r="G11" s="669">
        <v>12</v>
      </c>
      <c r="H11" s="669">
        <v>8</v>
      </c>
      <c r="I11" s="669">
        <v>118</v>
      </c>
      <c r="J11" s="670">
        <v>91</v>
      </c>
      <c r="L11" s="233"/>
      <c r="M11" s="233"/>
      <c r="N11" s="233"/>
      <c r="O11" s="233"/>
      <c r="P11" s="233"/>
      <c r="Q11" s="233"/>
      <c r="R11" s="233"/>
      <c r="S11" s="233"/>
      <c r="T11" s="118"/>
      <c r="V11" s="235"/>
      <c r="W11" s="235"/>
      <c r="X11" s="235"/>
      <c r="Y11" s="235"/>
      <c r="Z11" s="235"/>
      <c r="AA11" s="235"/>
      <c r="AB11" s="235"/>
      <c r="AC11" s="235"/>
      <c r="AD11" s="235"/>
    </row>
    <row r="12" spans="1:30" ht="22.5" customHeight="1">
      <c r="A12" s="1375" t="s">
        <v>158</v>
      </c>
      <c r="B12" s="1376"/>
      <c r="C12" s="1376"/>
      <c r="D12" s="1376"/>
      <c r="E12" s="1376"/>
      <c r="F12" s="1376"/>
      <c r="G12" s="1376"/>
      <c r="H12" s="1376"/>
      <c r="I12" s="1376"/>
      <c r="J12" s="1377"/>
      <c r="L12" s="118"/>
      <c r="M12" s="118"/>
      <c r="V12" s="235"/>
      <c r="W12" s="235"/>
      <c r="X12" s="235"/>
      <c r="Y12" s="235"/>
      <c r="Z12" s="235"/>
      <c r="AA12" s="235"/>
      <c r="AB12" s="235"/>
      <c r="AC12" s="235"/>
      <c r="AD12" s="235"/>
    </row>
    <row r="13" spans="1:30" ht="20.100000000000001" customHeight="1">
      <c r="A13" s="1171" t="s">
        <v>195</v>
      </c>
      <c r="B13" s="1172"/>
      <c r="C13" s="669">
        <v>1</v>
      </c>
      <c r="D13" s="669">
        <v>1</v>
      </c>
      <c r="E13" s="669">
        <v>0</v>
      </c>
      <c r="F13" s="669">
        <v>0</v>
      </c>
      <c r="G13" s="669">
        <v>0</v>
      </c>
      <c r="H13" s="669">
        <v>0</v>
      </c>
      <c r="I13" s="669">
        <v>1</v>
      </c>
      <c r="J13" s="670">
        <v>1</v>
      </c>
      <c r="L13" s="233"/>
      <c r="M13" s="233"/>
      <c r="N13" s="233"/>
      <c r="O13" s="233"/>
      <c r="P13" s="233"/>
      <c r="Q13" s="233"/>
      <c r="R13" s="233"/>
      <c r="S13" s="233"/>
      <c r="T13" s="118"/>
      <c r="V13" s="235"/>
      <c r="W13" s="235"/>
      <c r="X13" s="235"/>
      <c r="Y13" s="235"/>
      <c r="Z13" s="235"/>
      <c r="AA13" s="235"/>
      <c r="AB13" s="235"/>
      <c r="AC13" s="235"/>
      <c r="AD13" s="235"/>
    </row>
    <row r="14" spans="1:30" ht="20.100000000000001" customHeight="1">
      <c r="A14" s="1171" t="s">
        <v>196</v>
      </c>
      <c r="B14" s="1172"/>
      <c r="C14" s="669">
        <v>17</v>
      </c>
      <c r="D14" s="669">
        <v>14</v>
      </c>
      <c r="E14" s="669">
        <v>26</v>
      </c>
      <c r="F14" s="669">
        <v>13</v>
      </c>
      <c r="G14" s="669">
        <v>9</v>
      </c>
      <c r="H14" s="669">
        <v>4</v>
      </c>
      <c r="I14" s="669">
        <v>52</v>
      </c>
      <c r="J14" s="670">
        <v>31</v>
      </c>
      <c r="L14" s="233"/>
      <c r="M14" s="233"/>
      <c r="N14" s="233"/>
      <c r="O14" s="233"/>
      <c r="P14" s="233"/>
      <c r="Q14" s="233"/>
      <c r="R14" s="233"/>
      <c r="S14" s="233"/>
      <c r="T14" s="118"/>
      <c r="V14" s="235"/>
      <c r="W14" s="235"/>
      <c r="X14" s="235"/>
      <c r="Y14" s="235"/>
      <c r="Z14" s="235"/>
      <c r="AA14" s="235"/>
      <c r="AB14" s="235"/>
      <c r="AC14" s="235"/>
      <c r="AD14" s="235"/>
    </row>
    <row r="15" spans="1:30" ht="20.100000000000001" customHeight="1">
      <c r="A15" s="1171" t="s">
        <v>197</v>
      </c>
      <c r="B15" s="1172"/>
      <c r="C15" s="669">
        <v>46</v>
      </c>
      <c r="D15" s="669">
        <v>34</v>
      </c>
      <c r="E15" s="669">
        <v>47</v>
      </c>
      <c r="F15" s="669">
        <v>22</v>
      </c>
      <c r="G15" s="669">
        <v>5</v>
      </c>
      <c r="H15" s="669">
        <v>2</v>
      </c>
      <c r="I15" s="669">
        <v>98</v>
      </c>
      <c r="J15" s="670">
        <v>58</v>
      </c>
      <c r="L15" s="233"/>
      <c r="M15" s="233"/>
      <c r="N15" s="233"/>
      <c r="O15" s="233"/>
      <c r="P15" s="233"/>
      <c r="Q15" s="233"/>
      <c r="R15" s="233"/>
      <c r="S15" s="233"/>
      <c r="T15" s="118"/>
      <c r="V15" s="235"/>
      <c r="W15" s="235"/>
      <c r="X15" s="235"/>
      <c r="Y15" s="235"/>
      <c r="Z15" s="235"/>
      <c r="AA15" s="235"/>
      <c r="AB15" s="235"/>
      <c r="AC15" s="235"/>
      <c r="AD15" s="235"/>
    </row>
    <row r="16" spans="1:30" ht="20.100000000000001" customHeight="1">
      <c r="A16" s="1171" t="s">
        <v>198</v>
      </c>
      <c r="B16" s="1172"/>
      <c r="C16" s="669">
        <v>82</v>
      </c>
      <c r="D16" s="669">
        <v>56</v>
      </c>
      <c r="E16" s="669">
        <v>56</v>
      </c>
      <c r="F16" s="669">
        <v>23</v>
      </c>
      <c r="G16" s="669">
        <v>2</v>
      </c>
      <c r="H16" s="669">
        <v>1</v>
      </c>
      <c r="I16" s="669">
        <v>140</v>
      </c>
      <c r="J16" s="670">
        <v>80</v>
      </c>
      <c r="L16" s="233"/>
      <c r="M16" s="233"/>
      <c r="N16" s="233"/>
      <c r="O16" s="233"/>
      <c r="P16" s="233"/>
      <c r="Q16" s="233"/>
      <c r="R16" s="233"/>
      <c r="S16" s="233"/>
      <c r="T16" s="118"/>
      <c r="V16" s="235"/>
      <c r="W16" s="235"/>
      <c r="X16" s="235"/>
      <c r="Y16" s="235"/>
      <c r="Z16" s="235"/>
      <c r="AA16" s="235"/>
      <c r="AB16" s="235"/>
      <c r="AC16" s="235"/>
      <c r="AD16" s="235"/>
    </row>
    <row r="17" spans="1:30" ht="20.100000000000001" customHeight="1">
      <c r="A17" s="1171" t="s">
        <v>199</v>
      </c>
      <c r="B17" s="1172"/>
      <c r="C17" s="669">
        <v>94</v>
      </c>
      <c r="D17" s="669">
        <v>62</v>
      </c>
      <c r="E17" s="669">
        <v>81</v>
      </c>
      <c r="F17" s="669">
        <v>35</v>
      </c>
      <c r="G17" s="669">
        <v>6</v>
      </c>
      <c r="H17" s="669">
        <v>3</v>
      </c>
      <c r="I17" s="669">
        <v>181</v>
      </c>
      <c r="J17" s="670">
        <v>100</v>
      </c>
      <c r="L17" s="233"/>
      <c r="M17" s="233"/>
      <c r="N17" s="233"/>
      <c r="O17" s="233"/>
      <c r="P17" s="233"/>
      <c r="Q17" s="233"/>
      <c r="R17" s="233"/>
      <c r="S17" s="233"/>
      <c r="T17" s="118"/>
      <c r="V17" s="235"/>
      <c r="W17" s="235"/>
      <c r="X17" s="235"/>
      <c r="Y17" s="235"/>
      <c r="Z17" s="235"/>
      <c r="AA17" s="235"/>
      <c r="AB17" s="235"/>
      <c r="AC17" s="235"/>
      <c r="AD17" s="235"/>
    </row>
    <row r="18" spans="1:30" ht="20.100000000000001" customHeight="1">
      <c r="A18" s="1174" t="s">
        <v>200</v>
      </c>
      <c r="B18" s="1175"/>
      <c r="C18" s="451">
        <v>58</v>
      </c>
      <c r="D18" s="451">
        <v>43</v>
      </c>
      <c r="E18" s="451">
        <v>57</v>
      </c>
      <c r="F18" s="451">
        <v>36</v>
      </c>
      <c r="G18" s="451">
        <v>13</v>
      </c>
      <c r="H18" s="451">
        <v>8</v>
      </c>
      <c r="I18" s="451">
        <v>128</v>
      </c>
      <c r="J18" s="671">
        <v>87</v>
      </c>
      <c r="L18" s="233"/>
      <c r="M18" s="233"/>
      <c r="N18" s="233"/>
      <c r="O18" s="233"/>
      <c r="P18" s="233"/>
      <c r="Q18" s="233"/>
      <c r="R18" s="233"/>
      <c r="S18" s="233"/>
      <c r="T18" s="118"/>
      <c r="V18" s="235"/>
      <c r="W18" s="235"/>
      <c r="X18" s="235"/>
      <c r="Y18" s="235"/>
      <c r="Z18" s="235"/>
      <c r="AA18" s="235"/>
      <c r="AB18" s="235"/>
      <c r="AC18" s="235"/>
      <c r="AD18" s="235"/>
    </row>
    <row r="19" spans="1:30" s="54" customFormat="1" ht="40.5" customHeight="1">
      <c r="A19" s="666" t="s">
        <v>75</v>
      </c>
      <c r="B19" s="1172" t="s">
        <v>201</v>
      </c>
      <c r="C19" s="1172"/>
      <c r="D19" s="1172"/>
      <c r="E19" s="1172"/>
      <c r="F19" s="1172"/>
      <c r="G19" s="1172"/>
      <c r="H19" s="1172"/>
      <c r="I19" s="1172"/>
      <c r="J19" s="1173"/>
      <c r="M19" s="233"/>
    </row>
    <row r="20" spans="1:30" s="54" customFormat="1" ht="12.75">
      <c r="A20" s="672"/>
      <c r="B20" s="673"/>
      <c r="C20" s="444"/>
      <c r="D20" s="444"/>
      <c r="E20" s="444"/>
      <c r="F20" s="444"/>
      <c r="G20" s="444"/>
      <c r="H20" s="1077" t="s">
        <v>87</v>
      </c>
      <c r="I20" s="1077"/>
      <c r="J20" s="1078"/>
      <c r="M20" s="233"/>
    </row>
    <row r="21" spans="1:30" s="54" customFormat="1" ht="17.25" customHeight="1">
      <c r="A21" s="71"/>
      <c r="B21" s="71"/>
      <c r="C21" s="70"/>
      <c r="D21" s="70"/>
      <c r="E21" s="70"/>
      <c r="F21" s="70"/>
      <c r="G21" s="70"/>
      <c r="H21" s="70"/>
      <c r="I21" s="70"/>
      <c r="J21" s="70"/>
      <c r="L21" s="118"/>
      <c r="M21" s="118"/>
    </row>
    <row r="22" spans="1:30" s="70" customFormat="1" ht="10.5" customHeight="1">
      <c r="A22" s="71"/>
      <c r="B22" s="71"/>
      <c r="K22" s="54"/>
      <c r="L22" s="54"/>
      <c r="M22" s="56"/>
      <c r="N22" s="56"/>
    </row>
    <row r="23" spans="1:30" s="70" customFormat="1" ht="13.5" customHeight="1">
      <c r="A23" s="71"/>
      <c r="B23" s="71"/>
      <c r="K23" s="54"/>
      <c r="L23" s="54"/>
      <c r="M23" s="56"/>
      <c r="N23" s="56"/>
    </row>
  </sheetData>
  <customSheetViews>
    <customSheetView guid="{81E5D7E7-16ED-4014-84DC-4F821D3604F8}" showPageBreaks="1" showGridLines="0" printArea="1" view="pageBreakPreview">
      <selection activeCell="G19" sqref="G19"/>
      <pageMargins left="0" right="0" top="0" bottom="0" header="0" footer="0"/>
      <headerFooter alignWithMargins="0"/>
    </customSheetView>
  </customSheetViews>
  <mergeCells count="21">
    <mergeCell ref="A4:B4"/>
    <mergeCell ref="A5:J5"/>
    <mergeCell ref="A1:J1"/>
    <mergeCell ref="G2:H2"/>
    <mergeCell ref="A2:B2"/>
    <mergeCell ref="A3:B3"/>
    <mergeCell ref="A6:B6"/>
    <mergeCell ref="A7:B7"/>
    <mergeCell ref="A8:B8"/>
    <mergeCell ref="A9:B9"/>
    <mergeCell ref="A10:B10"/>
    <mergeCell ref="H20:J20"/>
    <mergeCell ref="A11:B11"/>
    <mergeCell ref="A13:B13"/>
    <mergeCell ref="A14:B14"/>
    <mergeCell ref="A12:J12"/>
    <mergeCell ref="B19:J19"/>
    <mergeCell ref="A15:B15"/>
    <mergeCell ref="A16:B16"/>
    <mergeCell ref="A17:B17"/>
    <mergeCell ref="A18:B18"/>
  </mergeCells>
  <hyperlinks>
    <hyperlink ref="H20" location="Content!A1" display="Back to Content Page" xr:uid="{E01A72F5-F0E9-491B-8CBF-82F707A0D80A}"/>
  </hyperlinks>
  <printOptions horizontalCentered="1"/>
  <pageMargins left="0.25" right="0.25" top="1" bottom="0.5" header="0.25" footer="0.2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98D0-92F9-4FAE-BE24-7F6D774DA2E9}">
  <dimension ref="A1:AD23"/>
  <sheetViews>
    <sheetView showGridLines="0" zoomScaleNormal="100" zoomScaleSheetLayoutView="130" workbookViewId="0">
      <selection sqref="A1:J1"/>
    </sheetView>
  </sheetViews>
  <sheetFormatPr defaultColWidth="9.140625" defaultRowHeight="20.100000000000001" customHeight="1"/>
  <cols>
    <col min="1" max="1" width="8.5703125" style="71" customWidth="1"/>
    <col min="2" max="2" width="15.85546875" style="71" customWidth="1"/>
    <col min="3" max="10" width="10" style="70" customWidth="1"/>
    <col min="11" max="11" width="5.140625" style="54" customWidth="1"/>
    <col min="12" max="12" width="9.140625" style="54"/>
    <col min="13" max="16384" width="9.140625" style="56"/>
  </cols>
  <sheetData>
    <row r="1" spans="1:30" s="114" customFormat="1" ht="22.5" customHeight="1">
      <c r="A1" s="1072" t="s">
        <v>204</v>
      </c>
      <c r="B1" s="1073"/>
      <c r="C1" s="1073"/>
      <c r="D1" s="1073"/>
      <c r="E1" s="1073"/>
      <c r="F1" s="1073"/>
      <c r="G1" s="1073"/>
      <c r="H1" s="1073"/>
      <c r="I1" s="1073"/>
      <c r="J1" s="1074"/>
      <c r="K1" s="72"/>
      <c r="L1" s="72"/>
    </row>
    <row r="2" spans="1:30" s="117" customFormat="1" ht="30" customHeight="1">
      <c r="A2" s="1319"/>
      <c r="B2" s="1320"/>
      <c r="C2" s="1370" t="s">
        <v>90</v>
      </c>
      <c r="D2" s="1370"/>
      <c r="E2" s="1370" t="s">
        <v>91</v>
      </c>
      <c r="F2" s="115"/>
      <c r="G2" s="1096" t="s">
        <v>97</v>
      </c>
      <c r="H2" s="1097"/>
      <c r="I2" s="1370" t="s">
        <v>162</v>
      </c>
      <c r="J2" s="1370"/>
    </row>
    <row r="3" spans="1:30" s="117" customFormat="1" ht="22.5" customHeight="1">
      <c r="A3" s="1120" t="s">
        <v>108</v>
      </c>
      <c r="B3" s="1121"/>
      <c r="C3" s="1371" t="s">
        <v>183</v>
      </c>
      <c r="D3" s="1371" t="s">
        <v>109</v>
      </c>
      <c r="E3" s="1371" t="s">
        <v>183</v>
      </c>
      <c r="F3" s="1371" t="s">
        <v>109</v>
      </c>
      <c r="G3" s="1371" t="s">
        <v>184</v>
      </c>
      <c r="H3" s="1371" t="s">
        <v>109</v>
      </c>
      <c r="I3" s="1371" t="s">
        <v>183</v>
      </c>
      <c r="J3" s="1371" t="s">
        <v>109</v>
      </c>
    </row>
    <row r="4" spans="1:30" ht="22.5" customHeight="1">
      <c r="A4" s="1167" t="s">
        <v>185</v>
      </c>
      <c r="B4" s="1168"/>
      <c r="C4" s="674">
        <f t="shared" ref="C4:J4" si="0">SUM(C5:C18)/2</f>
        <v>183</v>
      </c>
      <c r="D4" s="674">
        <f t="shared" si="0"/>
        <v>126</v>
      </c>
      <c r="E4" s="674">
        <f t="shared" si="0"/>
        <v>153</v>
      </c>
      <c r="F4" s="674">
        <f t="shared" si="0"/>
        <v>70</v>
      </c>
      <c r="G4" s="674">
        <f t="shared" si="0"/>
        <v>18</v>
      </c>
      <c r="H4" s="674">
        <f t="shared" si="0"/>
        <v>4</v>
      </c>
      <c r="I4" s="674">
        <f t="shared" si="0"/>
        <v>354</v>
      </c>
      <c r="J4" s="675">
        <f t="shared" si="0"/>
        <v>200</v>
      </c>
      <c r="K4" s="56"/>
      <c r="L4" s="220"/>
      <c r="M4" s="220"/>
      <c r="N4" s="220"/>
      <c r="O4" s="220"/>
      <c r="P4" s="220"/>
      <c r="Q4" s="220"/>
    </row>
    <row r="5" spans="1:30" ht="22.5" customHeight="1">
      <c r="A5" s="1334" t="s">
        <v>186</v>
      </c>
      <c r="B5" s="1372"/>
      <c r="C5" s="1372"/>
      <c r="D5" s="1372"/>
      <c r="E5" s="1372"/>
      <c r="F5" s="1372"/>
      <c r="G5" s="1372"/>
      <c r="H5" s="1372"/>
      <c r="I5" s="1372"/>
      <c r="J5" s="1335"/>
    </row>
    <row r="6" spans="1:30" ht="20.100000000000001" customHeight="1">
      <c r="A6" s="1169" t="s">
        <v>203</v>
      </c>
      <c r="B6" s="1170"/>
      <c r="C6" s="669">
        <v>7</v>
      </c>
      <c r="D6" s="669">
        <v>4</v>
      </c>
      <c r="E6" s="669">
        <v>10</v>
      </c>
      <c r="F6" s="669">
        <v>7</v>
      </c>
      <c r="G6" s="669">
        <v>4</v>
      </c>
      <c r="H6" s="669">
        <v>1</v>
      </c>
      <c r="I6" s="669">
        <v>21</v>
      </c>
      <c r="J6" s="670">
        <v>12</v>
      </c>
      <c r="L6" s="233"/>
      <c r="M6" s="233"/>
      <c r="N6" s="233"/>
      <c r="O6" s="233"/>
      <c r="P6" s="233"/>
      <c r="Q6" s="233"/>
      <c r="R6" s="233"/>
      <c r="S6" s="233"/>
      <c r="T6" s="118"/>
      <c r="V6" s="235"/>
      <c r="W6" s="235"/>
      <c r="X6" s="235"/>
      <c r="Y6" s="235"/>
      <c r="Z6" s="235"/>
      <c r="AA6" s="235"/>
      <c r="AB6" s="235"/>
      <c r="AC6" s="235"/>
      <c r="AD6" s="235"/>
    </row>
    <row r="7" spans="1:30" ht="20.100000000000001" customHeight="1">
      <c r="A7" s="1178" t="s">
        <v>189</v>
      </c>
      <c r="B7" s="1179"/>
      <c r="C7" s="669">
        <v>1</v>
      </c>
      <c r="D7" s="669">
        <v>0</v>
      </c>
      <c r="E7" s="669">
        <v>9</v>
      </c>
      <c r="F7" s="669">
        <v>1</v>
      </c>
      <c r="G7" s="669">
        <v>0</v>
      </c>
      <c r="H7" s="669">
        <v>0</v>
      </c>
      <c r="I7" s="669">
        <v>10</v>
      </c>
      <c r="J7" s="670">
        <v>1</v>
      </c>
      <c r="L7" s="233"/>
      <c r="M7" s="233"/>
      <c r="N7" s="233"/>
      <c r="O7" s="233"/>
      <c r="P7" s="233"/>
      <c r="Q7" s="233"/>
      <c r="R7" s="233"/>
      <c r="S7" s="233"/>
      <c r="T7" s="118"/>
      <c r="V7" s="235"/>
      <c r="W7" s="235"/>
      <c r="X7" s="235"/>
      <c r="Y7" s="235"/>
      <c r="Z7" s="235"/>
      <c r="AA7" s="235"/>
      <c r="AB7" s="235"/>
      <c r="AC7" s="235"/>
      <c r="AD7" s="235"/>
    </row>
    <row r="8" spans="1:30" ht="20.100000000000001" customHeight="1">
      <c r="A8" s="1171" t="s">
        <v>190</v>
      </c>
      <c r="B8" s="1172"/>
      <c r="C8" s="669">
        <v>21</v>
      </c>
      <c r="D8" s="669">
        <v>12</v>
      </c>
      <c r="E8" s="669">
        <v>36</v>
      </c>
      <c r="F8" s="669">
        <v>9</v>
      </c>
      <c r="G8" s="669">
        <v>0</v>
      </c>
      <c r="H8" s="669">
        <v>0</v>
      </c>
      <c r="I8" s="669">
        <v>57</v>
      </c>
      <c r="J8" s="670">
        <v>21</v>
      </c>
      <c r="L8" s="233"/>
      <c r="M8" s="233"/>
      <c r="N8" s="233"/>
      <c r="O8" s="233"/>
      <c r="P8" s="233"/>
      <c r="Q8" s="233"/>
      <c r="R8" s="233"/>
      <c r="S8" s="233"/>
      <c r="T8" s="118"/>
      <c r="V8" s="235"/>
      <c r="W8" s="235"/>
      <c r="X8" s="235"/>
      <c r="Y8" s="235"/>
      <c r="Z8" s="235"/>
      <c r="AA8" s="235"/>
      <c r="AB8" s="235"/>
      <c r="AC8" s="235"/>
      <c r="AD8" s="235"/>
    </row>
    <row r="9" spans="1:30" ht="20.100000000000001" customHeight="1">
      <c r="A9" s="1171" t="s">
        <v>191</v>
      </c>
      <c r="B9" s="1172"/>
      <c r="C9" s="669">
        <v>57</v>
      </c>
      <c r="D9" s="669">
        <v>33</v>
      </c>
      <c r="E9" s="669">
        <v>27</v>
      </c>
      <c r="F9" s="669">
        <v>14</v>
      </c>
      <c r="G9" s="669">
        <v>6</v>
      </c>
      <c r="H9" s="669">
        <v>0</v>
      </c>
      <c r="I9" s="669">
        <v>90</v>
      </c>
      <c r="J9" s="670">
        <v>47</v>
      </c>
      <c r="L9" s="233"/>
      <c r="M9" s="233"/>
      <c r="N9" s="233"/>
      <c r="O9" s="233"/>
      <c r="P9" s="233"/>
      <c r="Q9" s="233"/>
      <c r="R9" s="233"/>
      <c r="S9" s="233"/>
      <c r="T9" s="118"/>
      <c r="V9" s="235"/>
      <c r="W9" s="235"/>
      <c r="X9" s="235"/>
      <c r="Y9" s="235"/>
      <c r="Z9" s="235"/>
      <c r="AA9" s="235"/>
      <c r="AB9" s="235"/>
      <c r="AC9" s="235"/>
      <c r="AD9" s="235"/>
    </row>
    <row r="10" spans="1:30" ht="20.100000000000001" customHeight="1">
      <c r="A10" s="1171" t="s">
        <v>192</v>
      </c>
      <c r="B10" s="1172"/>
      <c r="C10" s="669">
        <v>37</v>
      </c>
      <c r="D10" s="669">
        <v>28</v>
      </c>
      <c r="E10" s="669">
        <v>38</v>
      </c>
      <c r="F10" s="669">
        <v>17</v>
      </c>
      <c r="G10" s="669">
        <v>4</v>
      </c>
      <c r="H10" s="669">
        <v>1</v>
      </c>
      <c r="I10" s="669">
        <v>79</v>
      </c>
      <c r="J10" s="670">
        <v>46</v>
      </c>
      <c r="L10" s="233"/>
      <c r="M10" s="233"/>
      <c r="N10" s="233"/>
      <c r="O10" s="233"/>
      <c r="P10" s="233"/>
      <c r="Q10" s="233"/>
      <c r="R10" s="233"/>
      <c r="S10" s="233"/>
      <c r="T10" s="118"/>
      <c r="V10" s="235"/>
      <c r="W10" s="235"/>
      <c r="X10" s="235"/>
      <c r="Y10" s="235"/>
      <c r="Z10" s="235"/>
      <c r="AA10" s="235"/>
      <c r="AB10" s="235"/>
      <c r="AC10" s="235"/>
      <c r="AD10" s="235"/>
    </row>
    <row r="11" spans="1:30" ht="20.100000000000001" customHeight="1">
      <c r="A11" s="1171" t="s">
        <v>193</v>
      </c>
      <c r="B11" s="1172"/>
      <c r="C11" s="669">
        <v>60</v>
      </c>
      <c r="D11" s="669">
        <v>49</v>
      </c>
      <c r="E11" s="669">
        <v>33</v>
      </c>
      <c r="F11" s="669">
        <v>22</v>
      </c>
      <c r="G11" s="669">
        <v>4</v>
      </c>
      <c r="H11" s="669">
        <v>2</v>
      </c>
      <c r="I11" s="669">
        <v>97</v>
      </c>
      <c r="J11" s="670">
        <v>73</v>
      </c>
      <c r="L11" s="233"/>
      <c r="M11" s="233"/>
      <c r="N11" s="233"/>
      <c r="O11" s="233"/>
      <c r="P11" s="233"/>
      <c r="Q11" s="233"/>
      <c r="R11" s="233"/>
      <c r="S11" s="233"/>
      <c r="T11" s="118"/>
      <c r="V11" s="235"/>
      <c r="W11" s="235"/>
      <c r="X11" s="235"/>
      <c r="Y11" s="235"/>
      <c r="Z11" s="235"/>
      <c r="AA11" s="235"/>
      <c r="AB11" s="235"/>
      <c r="AC11" s="235"/>
      <c r="AD11" s="235"/>
    </row>
    <row r="12" spans="1:30" ht="22.5" customHeight="1">
      <c r="A12" s="1375" t="s">
        <v>158</v>
      </c>
      <c r="B12" s="1376"/>
      <c r="C12" s="1376"/>
      <c r="D12" s="1376"/>
      <c r="E12" s="1376"/>
      <c r="F12" s="1376"/>
      <c r="G12" s="1376"/>
      <c r="H12" s="1376"/>
      <c r="I12" s="1376"/>
      <c r="J12" s="1377"/>
      <c r="L12" s="118"/>
      <c r="M12" s="118"/>
      <c r="V12" s="235"/>
      <c r="W12" s="235"/>
      <c r="X12" s="235"/>
      <c r="Y12" s="235"/>
      <c r="Z12" s="235"/>
      <c r="AA12" s="235"/>
      <c r="AB12" s="235"/>
      <c r="AC12" s="235"/>
      <c r="AD12" s="235"/>
    </row>
    <row r="13" spans="1:30" ht="20.100000000000001" customHeight="1">
      <c r="A13" s="1171" t="s">
        <v>195</v>
      </c>
      <c r="B13" s="1172"/>
      <c r="C13" s="669">
        <v>0</v>
      </c>
      <c r="D13" s="669">
        <v>0</v>
      </c>
      <c r="E13" s="669">
        <v>0</v>
      </c>
      <c r="F13" s="669">
        <v>0</v>
      </c>
      <c r="G13" s="669">
        <v>0</v>
      </c>
      <c r="H13" s="669">
        <v>0</v>
      </c>
      <c r="I13" s="669">
        <v>0</v>
      </c>
      <c r="J13" s="670">
        <v>0</v>
      </c>
      <c r="L13" s="233"/>
      <c r="M13" s="233"/>
      <c r="N13" s="233"/>
      <c r="O13" s="233"/>
      <c r="P13" s="233"/>
      <c r="Q13" s="233"/>
      <c r="R13" s="233"/>
      <c r="S13" s="233"/>
      <c r="T13" s="118"/>
      <c r="V13" s="235"/>
      <c r="W13" s="235"/>
      <c r="X13" s="235"/>
      <c r="Y13" s="235"/>
      <c r="Z13" s="235"/>
      <c r="AA13" s="235"/>
      <c r="AB13" s="235"/>
      <c r="AC13" s="235"/>
      <c r="AD13" s="235"/>
    </row>
    <row r="14" spans="1:30" ht="20.100000000000001" customHeight="1">
      <c r="A14" s="1171" t="s">
        <v>196</v>
      </c>
      <c r="B14" s="1172"/>
      <c r="C14" s="669">
        <v>1</v>
      </c>
      <c r="D14" s="669">
        <v>0</v>
      </c>
      <c r="E14" s="669">
        <v>8</v>
      </c>
      <c r="F14" s="669">
        <v>3</v>
      </c>
      <c r="G14" s="669">
        <v>0</v>
      </c>
      <c r="H14" s="669">
        <v>0</v>
      </c>
      <c r="I14" s="669">
        <v>9</v>
      </c>
      <c r="J14" s="670">
        <v>3</v>
      </c>
      <c r="L14" s="233"/>
      <c r="M14" s="233"/>
      <c r="N14" s="233"/>
      <c r="O14" s="233"/>
      <c r="P14" s="233"/>
      <c r="Q14" s="233"/>
      <c r="R14" s="233"/>
      <c r="S14" s="233"/>
      <c r="T14" s="118"/>
      <c r="V14" s="235"/>
      <c r="W14" s="235"/>
      <c r="X14" s="235"/>
      <c r="Y14" s="235"/>
      <c r="Z14" s="235"/>
      <c r="AA14" s="235"/>
      <c r="AB14" s="235"/>
      <c r="AC14" s="235"/>
      <c r="AD14" s="235"/>
    </row>
    <row r="15" spans="1:30" ht="20.100000000000001" customHeight="1">
      <c r="A15" s="1171" t="s">
        <v>197</v>
      </c>
      <c r="B15" s="1172"/>
      <c r="C15" s="669">
        <v>21</v>
      </c>
      <c r="D15" s="669">
        <v>14</v>
      </c>
      <c r="E15" s="669">
        <v>31</v>
      </c>
      <c r="F15" s="669">
        <v>9</v>
      </c>
      <c r="G15" s="669">
        <v>0</v>
      </c>
      <c r="H15" s="669">
        <v>0</v>
      </c>
      <c r="I15" s="669">
        <v>52</v>
      </c>
      <c r="J15" s="670">
        <v>23</v>
      </c>
      <c r="L15" s="233"/>
      <c r="M15" s="233"/>
      <c r="N15" s="233"/>
      <c r="O15" s="233"/>
      <c r="P15" s="233"/>
      <c r="Q15" s="233"/>
      <c r="R15" s="233"/>
      <c r="S15" s="233"/>
      <c r="T15" s="118"/>
      <c r="V15" s="235"/>
      <c r="W15" s="235"/>
      <c r="X15" s="235"/>
      <c r="Y15" s="235"/>
      <c r="Z15" s="235"/>
      <c r="AA15" s="235"/>
      <c r="AB15" s="235"/>
      <c r="AC15" s="235"/>
      <c r="AD15" s="235"/>
    </row>
    <row r="16" spans="1:30" ht="20.100000000000001" customHeight="1">
      <c r="A16" s="1171" t="s">
        <v>198</v>
      </c>
      <c r="B16" s="1172"/>
      <c r="C16" s="669">
        <v>54</v>
      </c>
      <c r="D16" s="669">
        <v>34</v>
      </c>
      <c r="E16" s="669">
        <v>35</v>
      </c>
      <c r="F16" s="669">
        <v>19</v>
      </c>
      <c r="G16" s="669">
        <v>5</v>
      </c>
      <c r="H16" s="669">
        <v>0</v>
      </c>
      <c r="I16" s="669">
        <v>94</v>
      </c>
      <c r="J16" s="670">
        <v>53</v>
      </c>
      <c r="L16" s="233"/>
      <c r="M16" s="233"/>
      <c r="N16" s="233"/>
      <c r="O16" s="233"/>
      <c r="P16" s="233"/>
      <c r="Q16" s="233"/>
      <c r="R16" s="233"/>
      <c r="S16" s="233"/>
      <c r="T16" s="118"/>
      <c r="V16" s="235"/>
      <c r="W16" s="235"/>
      <c r="X16" s="235"/>
      <c r="Y16" s="235"/>
      <c r="Z16" s="235"/>
      <c r="AA16" s="235"/>
      <c r="AB16" s="235"/>
      <c r="AC16" s="235"/>
      <c r="AD16" s="235"/>
    </row>
    <row r="17" spans="1:30" ht="20.100000000000001" customHeight="1">
      <c r="A17" s="1171" t="s">
        <v>199</v>
      </c>
      <c r="B17" s="1172"/>
      <c r="C17" s="669">
        <v>44</v>
      </c>
      <c r="D17" s="669">
        <v>29</v>
      </c>
      <c r="E17" s="669">
        <v>30</v>
      </c>
      <c r="F17" s="669">
        <v>11</v>
      </c>
      <c r="G17" s="669">
        <v>5</v>
      </c>
      <c r="H17" s="669">
        <v>1</v>
      </c>
      <c r="I17" s="669">
        <v>79</v>
      </c>
      <c r="J17" s="670">
        <v>41</v>
      </c>
      <c r="L17" s="233"/>
      <c r="M17" s="233"/>
      <c r="N17" s="233"/>
      <c r="O17" s="233"/>
      <c r="P17" s="233"/>
      <c r="Q17" s="233"/>
      <c r="R17" s="233"/>
      <c r="S17" s="233"/>
      <c r="T17" s="118"/>
      <c r="V17" s="235"/>
      <c r="W17" s="235"/>
      <c r="X17" s="235"/>
      <c r="Y17" s="235"/>
      <c r="Z17" s="235"/>
      <c r="AA17" s="235"/>
      <c r="AB17" s="235"/>
      <c r="AC17" s="235"/>
      <c r="AD17" s="235"/>
    </row>
    <row r="18" spans="1:30" ht="20.100000000000001" customHeight="1">
      <c r="A18" s="1174" t="s">
        <v>200</v>
      </c>
      <c r="B18" s="1175"/>
      <c r="C18" s="451">
        <v>63</v>
      </c>
      <c r="D18" s="451">
        <v>49</v>
      </c>
      <c r="E18" s="451">
        <v>49</v>
      </c>
      <c r="F18" s="451">
        <v>28</v>
      </c>
      <c r="G18" s="451">
        <v>8</v>
      </c>
      <c r="H18" s="451">
        <v>3</v>
      </c>
      <c r="I18" s="451">
        <v>120</v>
      </c>
      <c r="J18" s="671">
        <v>80</v>
      </c>
      <c r="L18" s="233"/>
      <c r="M18" s="233"/>
      <c r="N18" s="233"/>
      <c r="O18" s="233"/>
      <c r="P18" s="233"/>
      <c r="Q18" s="233"/>
      <c r="R18" s="233"/>
      <c r="S18" s="233"/>
      <c r="T18" s="118"/>
      <c r="V18" s="235"/>
      <c r="W18" s="235"/>
      <c r="X18" s="235"/>
      <c r="Y18" s="235"/>
      <c r="Z18" s="235"/>
      <c r="AA18" s="235"/>
      <c r="AB18" s="235"/>
      <c r="AC18" s="235"/>
      <c r="AD18" s="235"/>
    </row>
    <row r="19" spans="1:30" s="54" customFormat="1" ht="40.5" customHeight="1">
      <c r="A19" s="666" t="s">
        <v>75</v>
      </c>
      <c r="B19" s="1172" t="s">
        <v>201</v>
      </c>
      <c r="C19" s="1172"/>
      <c r="D19" s="1172"/>
      <c r="E19" s="1172"/>
      <c r="F19" s="1172"/>
      <c r="G19" s="1172"/>
      <c r="H19" s="1172"/>
      <c r="I19" s="1172"/>
      <c r="J19" s="1173"/>
      <c r="M19" s="233"/>
    </row>
    <row r="20" spans="1:30" s="54" customFormat="1" ht="12.75">
      <c r="A20" s="672"/>
      <c r="B20" s="673"/>
      <c r="C20" s="444"/>
      <c r="D20" s="444"/>
      <c r="E20" s="444"/>
      <c r="F20" s="444"/>
      <c r="G20" s="444"/>
      <c r="H20" s="444"/>
      <c r="I20" s="1077" t="s">
        <v>87</v>
      </c>
      <c r="J20" s="1078"/>
      <c r="M20" s="233"/>
    </row>
    <row r="21" spans="1:30" s="54" customFormat="1" ht="17.25" customHeight="1">
      <c r="A21" s="71"/>
      <c r="B21" s="71"/>
      <c r="C21" s="70"/>
      <c r="D21" s="70"/>
      <c r="E21" s="70"/>
      <c r="F21" s="70"/>
      <c r="G21" s="70"/>
      <c r="H21" s="70"/>
      <c r="I21" s="70"/>
      <c r="J21" s="70"/>
      <c r="L21" s="118"/>
      <c r="M21" s="118"/>
    </row>
    <row r="22" spans="1:30" s="70" customFormat="1" ht="10.5" customHeight="1">
      <c r="A22" s="71"/>
      <c r="B22" s="71"/>
      <c r="K22" s="54"/>
      <c r="L22" s="54"/>
      <c r="M22" s="56"/>
      <c r="N22" s="56"/>
    </row>
    <row r="23" spans="1:30" s="70" customFormat="1" ht="13.5" customHeight="1">
      <c r="A23" s="71"/>
      <c r="B23" s="71"/>
      <c r="K23" s="54"/>
      <c r="L23" s="54"/>
      <c r="M23" s="56"/>
      <c r="N23" s="56"/>
    </row>
  </sheetData>
  <customSheetViews>
    <customSheetView guid="{81E5D7E7-16ED-4014-84DC-4F821D3604F8}" showPageBreaks="1" showGridLines="0" printArea="1" view="pageBreakPreview">
      <selection activeCell="A22" sqref="A22:J22"/>
      <pageMargins left="0" right="0" top="0" bottom="0" header="0" footer="0"/>
      <headerFooter alignWithMargins="0"/>
    </customSheetView>
  </customSheetViews>
  <mergeCells count="21">
    <mergeCell ref="A1:J1"/>
    <mergeCell ref="A2:B2"/>
    <mergeCell ref="G2:H2"/>
    <mergeCell ref="A3:B3"/>
    <mergeCell ref="A13:B13"/>
    <mergeCell ref="A4:B4"/>
    <mergeCell ref="A5:J5"/>
    <mergeCell ref="A6:B6"/>
    <mergeCell ref="A7:B7"/>
    <mergeCell ref="A8:B8"/>
    <mergeCell ref="A9:B9"/>
    <mergeCell ref="A10:B10"/>
    <mergeCell ref="A11:B11"/>
    <mergeCell ref="A12:J12"/>
    <mergeCell ref="I20:J20"/>
    <mergeCell ref="B19:J19"/>
    <mergeCell ref="A14:B14"/>
    <mergeCell ref="A15:B15"/>
    <mergeCell ref="A16:B16"/>
    <mergeCell ref="A17:B17"/>
    <mergeCell ref="A18:B18"/>
  </mergeCells>
  <hyperlinks>
    <hyperlink ref="I20" location="Content!A1" display="Back to Content Page" xr:uid="{F4F36853-94EE-454C-971C-05C682E61E54}"/>
  </hyperlinks>
  <printOptions horizontalCentered="1"/>
  <pageMargins left="0.25" right="0.25" top="1" bottom="0.5" header="0.25" footer="0.2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1"/>
  <sheetViews>
    <sheetView showGridLines="0" zoomScaleNormal="100" zoomScaleSheetLayoutView="100" workbookViewId="0">
      <selection sqref="A1:G1"/>
    </sheetView>
  </sheetViews>
  <sheetFormatPr defaultColWidth="8.85546875" defaultRowHeight="12.75"/>
  <cols>
    <col min="1" max="1" width="8.5703125" style="104" customWidth="1"/>
    <col min="2" max="2" width="25.85546875" style="104" customWidth="1"/>
    <col min="3" max="6" width="12.85546875" style="104" customWidth="1"/>
    <col min="7" max="7" width="8.42578125" style="104" customWidth="1"/>
    <col min="8" max="16384" width="8.85546875" style="104"/>
  </cols>
  <sheetData>
    <row r="1" spans="1:8" ht="22.5" customHeight="1">
      <c r="A1" s="1378" t="s">
        <v>205</v>
      </c>
      <c r="B1" s="1379"/>
      <c r="C1" s="1379"/>
      <c r="D1" s="1379"/>
      <c r="E1" s="1379"/>
      <c r="F1" s="1379"/>
      <c r="G1" s="1380"/>
    </row>
    <row r="2" spans="1:8" s="105" customFormat="1" ht="22.5" customHeight="1">
      <c r="A2" s="1381" t="s">
        <v>206</v>
      </c>
      <c r="B2" s="1382"/>
      <c r="C2" s="1383" t="s">
        <v>207</v>
      </c>
      <c r="D2" s="1384" t="s">
        <v>208</v>
      </c>
      <c r="E2" s="1385"/>
      <c r="F2" s="1384" t="s">
        <v>209</v>
      </c>
      <c r="G2" s="1386"/>
    </row>
    <row r="3" spans="1:8" s="105" customFormat="1" ht="22.5" customHeight="1">
      <c r="A3" s="1188"/>
      <c r="B3" s="1189"/>
      <c r="C3" s="1180"/>
      <c r="D3" s="267" t="s">
        <v>98</v>
      </c>
      <c r="E3" s="268" t="s">
        <v>109</v>
      </c>
      <c r="F3" s="267" t="s">
        <v>98</v>
      </c>
      <c r="G3" s="676" t="s">
        <v>109</v>
      </c>
    </row>
    <row r="4" spans="1:8" ht="22.5" customHeight="1">
      <c r="A4" s="1182" t="s">
        <v>98</v>
      </c>
      <c r="B4" s="1183"/>
      <c r="C4" s="650">
        <f>SUM(C5:C7)</f>
        <v>31</v>
      </c>
      <c r="D4" s="677">
        <f>SUM(D5:D7)</f>
        <v>14316</v>
      </c>
      <c r="E4" s="677">
        <f>SUM(E5:E7)</f>
        <v>5778</v>
      </c>
      <c r="F4" s="677">
        <f>SUM(F5:F7)</f>
        <v>2353</v>
      </c>
      <c r="G4" s="361">
        <f>SUM(G5:G7)</f>
        <v>1843</v>
      </c>
    </row>
    <row r="5" spans="1:8" ht="33.75" customHeight="1">
      <c r="A5" s="1387" t="s">
        <v>210</v>
      </c>
      <c r="B5" s="1388"/>
      <c r="C5" s="1389">
        <v>6</v>
      </c>
      <c r="D5" s="1390">
        <v>3605</v>
      </c>
      <c r="E5" s="1390">
        <v>2173</v>
      </c>
      <c r="F5" s="1390">
        <v>282</v>
      </c>
      <c r="G5" s="1391">
        <v>194</v>
      </c>
    </row>
    <row r="6" spans="1:8" ht="22.5" customHeight="1">
      <c r="A6" s="1184" t="s">
        <v>211</v>
      </c>
      <c r="B6" s="1185"/>
      <c r="C6" s="678">
        <v>3</v>
      </c>
      <c r="D6" s="679">
        <v>3383</v>
      </c>
      <c r="E6" s="679">
        <v>1711</v>
      </c>
      <c r="F6" s="680">
        <v>355</v>
      </c>
      <c r="G6" s="681">
        <v>212</v>
      </c>
      <c r="H6" s="185"/>
    </row>
    <row r="7" spans="1:8" ht="22.5" customHeight="1">
      <c r="A7" s="1186" t="s">
        <v>212</v>
      </c>
      <c r="B7" s="1187"/>
      <c r="C7" s="540">
        <v>22</v>
      </c>
      <c r="D7" s="509">
        <v>7328</v>
      </c>
      <c r="E7" s="509">
        <v>1894</v>
      </c>
      <c r="F7" s="509">
        <v>1716</v>
      </c>
      <c r="G7" s="473">
        <v>1437</v>
      </c>
      <c r="H7" s="186"/>
    </row>
    <row r="8" spans="1:8" ht="26.1" customHeight="1">
      <c r="A8" s="682" t="s">
        <v>75</v>
      </c>
      <c r="B8" s="1190" t="s">
        <v>213</v>
      </c>
      <c r="C8" s="1190"/>
      <c r="D8" s="1190"/>
      <c r="E8" s="1190"/>
      <c r="F8" s="1190"/>
      <c r="G8" s="1191"/>
    </row>
    <row r="9" spans="1:8" ht="27.75" customHeight="1">
      <c r="A9" s="683" t="s">
        <v>77</v>
      </c>
      <c r="B9" s="1190" t="s">
        <v>214</v>
      </c>
      <c r="C9" s="1190"/>
      <c r="D9" s="1190"/>
      <c r="E9" s="1190"/>
      <c r="F9" s="1190"/>
      <c r="G9" s="1191"/>
    </row>
    <row r="10" spans="1:8" ht="15" customHeight="1">
      <c r="A10" s="683" t="s">
        <v>79</v>
      </c>
      <c r="B10" s="1190" t="s">
        <v>215</v>
      </c>
      <c r="C10" s="1190"/>
      <c r="D10" s="1190"/>
      <c r="E10" s="1190"/>
      <c r="F10" s="1190"/>
      <c r="G10" s="1191"/>
    </row>
    <row r="11" spans="1:8" ht="13.5" customHeight="1">
      <c r="A11" s="684"/>
      <c r="B11" s="685"/>
      <c r="C11" s="685"/>
      <c r="D11" s="685"/>
      <c r="E11" s="685"/>
      <c r="F11" s="1077" t="s">
        <v>87</v>
      </c>
      <c r="G11" s="1078"/>
    </row>
    <row r="12" spans="1:8" ht="16.5" customHeight="1"/>
    <row r="13" spans="1:8">
      <c r="E13" s="1181"/>
      <c r="F13" s="1181"/>
      <c r="G13" s="207"/>
    </row>
    <row r="15" spans="1:8" ht="15" customHeight="1"/>
    <row r="16" spans="1:8" ht="13.5" customHeight="1"/>
    <row r="21" spans="5:6">
      <c r="E21" s="224"/>
      <c r="F21" s="224"/>
    </row>
  </sheetData>
  <customSheetViews>
    <customSheetView guid="{81E5D7E7-16ED-4014-84DC-4F821D3604F8}" showPageBreaks="1" showGridLines="0" printArea="1" view="pageBreakPreview">
      <selection sqref="A1:G1"/>
      <pageMargins left="0" right="0" top="0" bottom="0" header="0" footer="0"/>
      <headerFooter alignWithMargins="0"/>
    </customSheetView>
  </customSheetViews>
  <mergeCells count="14">
    <mergeCell ref="A1:G1"/>
    <mergeCell ref="C2:C3"/>
    <mergeCell ref="E13:F13"/>
    <mergeCell ref="D2:E2"/>
    <mergeCell ref="A4:B4"/>
    <mergeCell ref="A5:B5"/>
    <mergeCell ref="A6:B6"/>
    <mergeCell ref="A7:B7"/>
    <mergeCell ref="A2:B3"/>
    <mergeCell ref="B8:G8"/>
    <mergeCell ref="B9:G9"/>
    <mergeCell ref="B10:G10"/>
    <mergeCell ref="F2:G2"/>
    <mergeCell ref="F11:G11"/>
  </mergeCells>
  <hyperlinks>
    <hyperlink ref="F11" location="Content!A1" display="Back to Content Page" xr:uid="{BB0D5A4A-F59E-47BA-9F01-4A90B5D474FE}"/>
  </hyperlinks>
  <printOptions horizontalCentered="1"/>
  <pageMargins left="0.25" right="0.25" top="1.6" bottom="0.5" header="0.25" footer="0.2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2"/>
  <sheetViews>
    <sheetView showGridLines="0" zoomScaleNormal="100" zoomScaleSheetLayoutView="100" workbookViewId="0">
      <selection sqref="A1:H1"/>
    </sheetView>
  </sheetViews>
  <sheetFormatPr defaultColWidth="8.85546875" defaultRowHeight="12.75"/>
  <cols>
    <col min="1" max="1" width="8.5703125" style="49" customWidth="1"/>
    <col min="2" max="2" width="24.140625" style="49" customWidth="1"/>
    <col min="3" max="8" width="12.140625" style="49" customWidth="1"/>
    <col min="9" max="9" width="4.5703125" style="49" customWidth="1"/>
    <col min="10" max="10" width="11.140625" style="49" customWidth="1"/>
    <col min="11" max="16384" width="8.85546875" style="49"/>
  </cols>
  <sheetData>
    <row r="1" spans="1:17" s="48" customFormat="1" ht="22.5" customHeight="1">
      <c r="A1" s="1378" t="s">
        <v>216</v>
      </c>
      <c r="B1" s="1379"/>
      <c r="C1" s="1379"/>
      <c r="D1" s="1379"/>
      <c r="E1" s="1379"/>
      <c r="F1" s="1379"/>
      <c r="G1" s="1379"/>
      <c r="H1" s="1380"/>
      <c r="I1" s="50"/>
    </row>
    <row r="2" spans="1:17" ht="22.5" customHeight="1">
      <c r="A2" s="1392" t="s">
        <v>217</v>
      </c>
      <c r="B2" s="1393"/>
      <c r="C2" s="1394" t="s">
        <v>218</v>
      </c>
      <c r="D2" s="1395"/>
      <c r="E2" s="1394" t="s">
        <v>219</v>
      </c>
      <c r="F2" s="1395"/>
      <c r="G2" s="1394" t="s">
        <v>220</v>
      </c>
      <c r="H2" s="1396"/>
      <c r="I2" s="109"/>
    </row>
    <row r="3" spans="1:17" ht="22.5" customHeight="1">
      <c r="A3" s="1196"/>
      <c r="B3" s="1197"/>
      <c r="C3" s="1397" t="s">
        <v>98</v>
      </c>
      <c r="D3" s="1397" t="s">
        <v>109</v>
      </c>
      <c r="E3" s="1397" t="s">
        <v>98</v>
      </c>
      <c r="F3" s="1397" t="s">
        <v>109</v>
      </c>
      <c r="G3" s="1397" t="s">
        <v>98</v>
      </c>
      <c r="H3" s="1398" t="s">
        <v>109</v>
      </c>
      <c r="I3" s="109"/>
    </row>
    <row r="4" spans="1:17" ht="22.5" customHeight="1">
      <c r="A4" s="1198" t="s">
        <v>98</v>
      </c>
      <c r="B4" s="1199"/>
      <c r="C4" s="1399">
        <f>SUM(C5:C10)</f>
        <v>14577</v>
      </c>
      <c r="D4" s="1399">
        <f t="shared" ref="D4:H4" si="0">SUM(D5:D10)</f>
        <v>5814</v>
      </c>
      <c r="E4" s="1399">
        <f t="shared" si="0"/>
        <v>27570</v>
      </c>
      <c r="F4" s="1399">
        <f t="shared" si="0"/>
        <v>10976</v>
      </c>
      <c r="G4" s="1399">
        <f t="shared" si="0"/>
        <v>13332</v>
      </c>
      <c r="H4" s="1400">
        <f t="shared" si="0"/>
        <v>5206</v>
      </c>
      <c r="I4" s="109"/>
      <c r="J4" s="243"/>
      <c r="K4" s="243"/>
      <c r="L4" s="243"/>
      <c r="M4" s="243"/>
      <c r="N4" s="243"/>
      <c r="O4" s="243"/>
    </row>
    <row r="5" spans="1:17" ht="22.5" customHeight="1">
      <c r="A5" s="1401" t="s">
        <v>221</v>
      </c>
      <c r="B5" s="1402"/>
      <c r="C5" s="686">
        <v>1341</v>
      </c>
      <c r="D5" s="686">
        <v>934</v>
      </c>
      <c r="E5" s="686">
        <v>2605</v>
      </c>
      <c r="F5" s="686">
        <v>1770</v>
      </c>
      <c r="G5" s="686">
        <v>1185</v>
      </c>
      <c r="H5" s="687">
        <v>789</v>
      </c>
      <c r="I5" s="109"/>
      <c r="J5" s="236"/>
      <c r="K5" s="236"/>
      <c r="L5" s="236"/>
      <c r="M5" s="236"/>
      <c r="N5" s="236"/>
      <c r="O5" s="236"/>
      <c r="P5" s="236"/>
      <c r="Q5" s="236"/>
    </row>
    <row r="6" spans="1:17" ht="22.5" customHeight="1">
      <c r="A6" s="1192" t="s">
        <v>222</v>
      </c>
      <c r="B6" s="1193"/>
      <c r="C6" s="686">
        <v>3804</v>
      </c>
      <c r="D6" s="686">
        <v>2316</v>
      </c>
      <c r="E6" s="686">
        <v>7118</v>
      </c>
      <c r="F6" s="686">
        <v>4376</v>
      </c>
      <c r="G6" s="686">
        <v>3522</v>
      </c>
      <c r="H6" s="687">
        <v>2183</v>
      </c>
      <c r="I6" s="109"/>
      <c r="J6" s="236"/>
      <c r="K6" s="236"/>
      <c r="L6" s="236"/>
      <c r="M6" s="236"/>
      <c r="N6" s="236"/>
      <c r="O6" s="236"/>
      <c r="P6" s="236"/>
      <c r="Q6" s="236"/>
    </row>
    <row r="7" spans="1:17" ht="22.5" customHeight="1">
      <c r="A7" s="1192" t="s">
        <v>223</v>
      </c>
      <c r="B7" s="1193"/>
      <c r="C7" s="686">
        <v>1016</v>
      </c>
      <c r="D7" s="686">
        <v>586</v>
      </c>
      <c r="E7" s="686">
        <v>1962</v>
      </c>
      <c r="F7" s="686">
        <v>1152</v>
      </c>
      <c r="G7" s="686">
        <v>927</v>
      </c>
      <c r="H7" s="687">
        <v>529</v>
      </c>
      <c r="I7" s="109"/>
      <c r="J7" s="236"/>
      <c r="K7" s="236"/>
      <c r="L7" s="236"/>
      <c r="M7" s="236"/>
      <c r="N7" s="236"/>
      <c r="O7" s="236"/>
      <c r="P7" s="236"/>
      <c r="Q7" s="236"/>
    </row>
    <row r="8" spans="1:17" ht="22.5" customHeight="1">
      <c r="A8" s="1192" t="s">
        <v>224</v>
      </c>
      <c r="B8" s="1193"/>
      <c r="C8" s="686">
        <v>3438</v>
      </c>
      <c r="D8" s="686">
        <v>768</v>
      </c>
      <c r="E8" s="686">
        <v>6333</v>
      </c>
      <c r="F8" s="686">
        <v>1510</v>
      </c>
      <c r="G8" s="686">
        <v>2995</v>
      </c>
      <c r="H8" s="687">
        <v>742</v>
      </c>
      <c r="I8" s="109"/>
      <c r="J8" s="236"/>
      <c r="K8" s="236"/>
      <c r="L8" s="236"/>
      <c r="M8" s="236"/>
      <c r="N8" s="236"/>
      <c r="O8" s="236"/>
      <c r="P8" s="236"/>
      <c r="Q8" s="236"/>
    </row>
    <row r="9" spans="1:17" ht="22.5" customHeight="1">
      <c r="A9" s="1192" t="s">
        <v>225</v>
      </c>
      <c r="B9" s="1193"/>
      <c r="C9" s="686">
        <v>4321</v>
      </c>
      <c r="D9" s="686">
        <v>828</v>
      </c>
      <c r="E9" s="686">
        <v>8300</v>
      </c>
      <c r="F9" s="686">
        <v>1472</v>
      </c>
      <c r="G9" s="686">
        <v>4050</v>
      </c>
      <c r="H9" s="687">
        <v>593</v>
      </c>
      <c r="I9" s="109"/>
      <c r="J9" s="236"/>
      <c r="K9" s="236"/>
      <c r="L9" s="236"/>
      <c r="M9" s="236"/>
      <c r="N9" s="236"/>
      <c r="O9" s="236"/>
      <c r="P9" s="236"/>
      <c r="Q9" s="236"/>
    </row>
    <row r="10" spans="1:17" ht="22.5" customHeight="1">
      <c r="A10" s="1194" t="s">
        <v>226</v>
      </c>
      <c r="B10" s="1195"/>
      <c r="C10" s="452">
        <v>657</v>
      </c>
      <c r="D10" s="452">
        <v>382</v>
      </c>
      <c r="E10" s="452">
        <v>1252</v>
      </c>
      <c r="F10" s="452">
        <v>696</v>
      </c>
      <c r="G10" s="452">
        <v>653</v>
      </c>
      <c r="H10" s="688">
        <v>370</v>
      </c>
      <c r="I10" s="109"/>
      <c r="J10" s="236"/>
      <c r="K10" s="236"/>
      <c r="L10" s="236"/>
      <c r="M10" s="236"/>
      <c r="N10" s="236"/>
      <c r="O10" s="236"/>
      <c r="P10" s="236"/>
      <c r="Q10" s="236"/>
    </row>
    <row r="11" spans="1:17" ht="12.75" customHeight="1">
      <c r="A11" s="689" t="s">
        <v>75</v>
      </c>
      <c r="B11" s="109" t="s">
        <v>227</v>
      </c>
      <c r="C11" s="109"/>
      <c r="D11" s="109"/>
      <c r="E11" s="109"/>
      <c r="F11" s="109"/>
      <c r="G11" s="109"/>
      <c r="H11" s="690"/>
      <c r="I11" s="109"/>
    </row>
    <row r="12" spans="1:17">
      <c r="A12" s="691"/>
      <c r="B12" s="692"/>
      <c r="C12" s="692"/>
      <c r="D12" s="692"/>
      <c r="E12" s="692"/>
      <c r="F12" s="692"/>
      <c r="G12" s="1077" t="s">
        <v>87</v>
      </c>
      <c r="H12" s="1078"/>
      <c r="I12" s="109"/>
    </row>
  </sheetData>
  <customSheetViews>
    <customSheetView guid="{81E5D7E7-16ED-4014-84DC-4F821D3604F8}" showPageBreaks="1" showGridLines="0" printArea="1" view="pageBreakPreview">
      <selection activeCell="C11" sqref="C11"/>
      <pageMargins left="0" right="0" top="0" bottom="0" header="0" footer="0"/>
      <headerFooter alignWithMargins="0"/>
    </customSheetView>
  </customSheetViews>
  <mergeCells count="13">
    <mergeCell ref="A1:H1"/>
    <mergeCell ref="C2:D2"/>
    <mergeCell ref="E2:F2"/>
    <mergeCell ref="G2:H2"/>
    <mergeCell ref="A7:B7"/>
    <mergeCell ref="G12:H12"/>
    <mergeCell ref="A8:B8"/>
    <mergeCell ref="A9:B9"/>
    <mergeCell ref="A10:B10"/>
    <mergeCell ref="A2:B3"/>
    <mergeCell ref="A4:B4"/>
    <mergeCell ref="A5:B5"/>
    <mergeCell ref="A6:B6"/>
  </mergeCells>
  <hyperlinks>
    <hyperlink ref="G12" location="Content!A1" display="Back to Content Page" xr:uid="{B0E535F3-846E-40EB-AC45-4C777E468F2F}"/>
  </hyperlinks>
  <printOptions horizontalCentered="1"/>
  <pageMargins left="0" right="0" top="1.1000000000000001" bottom="0" header="0" footer="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2"/>
  <sheetViews>
    <sheetView showGridLines="0" zoomScaleNormal="100" zoomScaleSheetLayoutView="100" workbookViewId="0">
      <selection sqref="A1:H1"/>
    </sheetView>
  </sheetViews>
  <sheetFormatPr defaultColWidth="9.140625" defaultRowHeight="12.75"/>
  <cols>
    <col min="1" max="1" width="8.5703125" style="49" customWidth="1"/>
    <col min="2" max="2" width="24.140625" style="49" customWidth="1"/>
    <col min="3" max="8" width="12.140625" style="49" customWidth="1"/>
    <col min="9" max="9" width="4.5703125" style="49" customWidth="1"/>
    <col min="10" max="16384" width="9.140625" style="110"/>
  </cols>
  <sheetData>
    <row r="1" spans="1:11" ht="22.5" customHeight="1">
      <c r="A1" s="1378" t="s">
        <v>228</v>
      </c>
      <c r="B1" s="1379"/>
      <c r="C1" s="1379"/>
      <c r="D1" s="1379"/>
      <c r="E1" s="1379"/>
      <c r="F1" s="1379"/>
      <c r="G1" s="1379"/>
      <c r="H1" s="1380"/>
      <c r="I1" s="50"/>
    </row>
    <row r="2" spans="1:11" ht="22.5" customHeight="1">
      <c r="A2" s="1392" t="s">
        <v>217</v>
      </c>
      <c r="B2" s="1393"/>
      <c r="C2" s="1394" t="s">
        <v>218</v>
      </c>
      <c r="D2" s="1395"/>
      <c r="E2" s="1394" t="s">
        <v>219</v>
      </c>
      <c r="F2" s="1395"/>
      <c r="G2" s="1394" t="s">
        <v>220</v>
      </c>
      <c r="H2" s="1396"/>
      <c r="I2" s="109"/>
    </row>
    <row r="3" spans="1:11" ht="22.5" customHeight="1">
      <c r="A3" s="1196"/>
      <c r="B3" s="1197"/>
      <c r="C3" s="1397" t="s">
        <v>98</v>
      </c>
      <c r="D3" s="1397" t="s">
        <v>109</v>
      </c>
      <c r="E3" s="1397" t="s">
        <v>98</v>
      </c>
      <c r="F3" s="1397" t="s">
        <v>109</v>
      </c>
      <c r="G3" s="1397" t="s">
        <v>98</v>
      </c>
      <c r="H3" s="1398" t="s">
        <v>109</v>
      </c>
      <c r="I3" s="109"/>
    </row>
    <row r="4" spans="1:11" ht="22.5" customHeight="1">
      <c r="A4" s="1198" t="s">
        <v>98</v>
      </c>
      <c r="B4" s="1199"/>
      <c r="C4" s="693">
        <f t="shared" ref="C4:H4" si="0">SUM(C5:C8)</f>
        <v>1121</v>
      </c>
      <c r="D4" s="693">
        <f t="shared" si="0"/>
        <v>814</v>
      </c>
      <c r="E4" s="693">
        <f t="shared" si="0"/>
        <v>3249</v>
      </c>
      <c r="F4" s="693">
        <f t="shared" si="0"/>
        <v>2287</v>
      </c>
      <c r="G4" s="693">
        <f t="shared" si="0"/>
        <v>975</v>
      </c>
      <c r="H4" s="694">
        <f t="shared" si="0"/>
        <v>692</v>
      </c>
      <c r="I4" s="109"/>
    </row>
    <row r="5" spans="1:11" ht="22.5" customHeight="1">
      <c r="A5" s="1403" t="s">
        <v>229</v>
      </c>
      <c r="B5" s="1404"/>
      <c r="C5" s="1405">
        <v>49</v>
      </c>
      <c r="D5" s="1405">
        <v>40</v>
      </c>
      <c r="E5" s="1405">
        <v>158</v>
      </c>
      <c r="F5" s="1405">
        <v>127</v>
      </c>
      <c r="G5" s="1405">
        <v>63</v>
      </c>
      <c r="H5" s="1406">
        <v>48</v>
      </c>
      <c r="I5" s="109"/>
    </row>
    <row r="6" spans="1:11" ht="22.5" customHeight="1">
      <c r="A6" s="1202" t="s">
        <v>230</v>
      </c>
      <c r="B6" s="1203"/>
      <c r="C6" s="695">
        <v>626</v>
      </c>
      <c r="D6" s="695">
        <v>474</v>
      </c>
      <c r="E6" s="696">
        <v>1829</v>
      </c>
      <c r="F6" s="696">
        <v>1337</v>
      </c>
      <c r="G6" s="695">
        <v>560</v>
      </c>
      <c r="H6" s="697">
        <v>419</v>
      </c>
      <c r="I6" s="109"/>
    </row>
    <row r="7" spans="1:11" ht="22.5" customHeight="1">
      <c r="A7" s="1202" t="s">
        <v>231</v>
      </c>
      <c r="B7" s="1203"/>
      <c r="C7" s="695">
        <v>365</v>
      </c>
      <c r="D7" s="695">
        <v>258</v>
      </c>
      <c r="E7" s="696">
        <v>1018</v>
      </c>
      <c r="F7" s="696">
        <v>699</v>
      </c>
      <c r="G7" s="695">
        <v>269</v>
      </c>
      <c r="H7" s="697">
        <v>180</v>
      </c>
      <c r="I7" s="109"/>
    </row>
    <row r="8" spans="1:11" ht="22.5" customHeight="1">
      <c r="A8" s="1204" t="s">
        <v>232</v>
      </c>
      <c r="B8" s="1205"/>
      <c r="C8" s="453">
        <v>81</v>
      </c>
      <c r="D8" s="453">
        <v>42</v>
      </c>
      <c r="E8" s="453">
        <v>244</v>
      </c>
      <c r="F8" s="453">
        <v>124</v>
      </c>
      <c r="G8" s="453">
        <v>83</v>
      </c>
      <c r="H8" s="698">
        <v>45</v>
      </c>
      <c r="I8" s="109"/>
      <c r="K8" s="49"/>
    </row>
    <row r="9" spans="1:11" s="49" customFormat="1" ht="27.75" customHeight="1">
      <c r="A9" s="699" t="s">
        <v>75</v>
      </c>
      <c r="B9" s="1200" t="s">
        <v>233</v>
      </c>
      <c r="C9" s="1200"/>
      <c r="D9" s="1200"/>
      <c r="E9" s="1200"/>
      <c r="F9" s="1200"/>
      <c r="G9" s="1200"/>
      <c r="H9" s="1201"/>
      <c r="I9" s="109"/>
    </row>
    <row r="10" spans="1:11" s="49" customFormat="1" ht="19.5" customHeight="1">
      <c r="A10" s="700" t="s">
        <v>77</v>
      </c>
      <c r="B10" s="1200" t="s">
        <v>234</v>
      </c>
      <c r="C10" s="1200"/>
      <c r="D10" s="1200"/>
      <c r="E10" s="1200"/>
      <c r="F10" s="1200"/>
      <c r="G10" s="1200"/>
      <c r="H10" s="1201"/>
      <c r="I10" s="109"/>
    </row>
    <row r="11" spans="1:11" s="49" customFormat="1" ht="28.5" customHeight="1">
      <c r="A11" s="700" t="s">
        <v>79</v>
      </c>
      <c r="B11" s="1200" t="s">
        <v>235</v>
      </c>
      <c r="C11" s="1200"/>
      <c r="D11" s="1200"/>
      <c r="E11" s="1200"/>
      <c r="F11" s="1200"/>
      <c r="G11" s="1200"/>
      <c r="H11" s="1201"/>
      <c r="I11" s="109"/>
    </row>
    <row r="12" spans="1:11" s="49" customFormat="1">
      <c r="A12" s="701"/>
      <c r="B12" s="532"/>
      <c r="C12" s="702"/>
      <c r="D12" s="703"/>
      <c r="E12" s="702"/>
      <c r="F12" s="703"/>
      <c r="G12" s="1077" t="s">
        <v>87</v>
      </c>
      <c r="H12" s="1078"/>
      <c r="I12" s="109"/>
    </row>
  </sheetData>
  <customSheetViews>
    <customSheetView guid="{81E5D7E7-16ED-4014-84DC-4F821D3604F8}" showPageBreaks="1" showGridLines="0" printArea="1" view="pageBreakPreview">
      <selection activeCell="J13" sqref="J13"/>
      <pageMargins left="0" right="0" top="0" bottom="0" header="0" footer="0"/>
      <headerFooter alignWithMargins="0"/>
    </customSheetView>
  </customSheetViews>
  <mergeCells count="14">
    <mergeCell ref="A6:B6"/>
    <mergeCell ref="A1:H1"/>
    <mergeCell ref="C2:D2"/>
    <mergeCell ref="E2:F2"/>
    <mergeCell ref="G2:H2"/>
    <mergeCell ref="A2:B3"/>
    <mergeCell ref="A4:B4"/>
    <mergeCell ref="A5:B5"/>
    <mergeCell ref="G12:H12"/>
    <mergeCell ref="B9:H9"/>
    <mergeCell ref="B10:H10"/>
    <mergeCell ref="B11:H11"/>
    <mergeCell ref="A7:B7"/>
    <mergeCell ref="A8:B8"/>
  </mergeCells>
  <hyperlinks>
    <hyperlink ref="G12" location="Content!A1" display="Back to Content Page" xr:uid="{08472D0F-40F9-4350-988F-87ADE3C4E38D}"/>
  </hyperlinks>
  <printOptions horizontalCentered="1"/>
  <pageMargins left="0" right="0" top="1.1000000000000001" bottom="0" header="0" footer="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01870-49B2-4235-8B66-E550B048FF0D}">
  <dimension ref="A1:Q12"/>
  <sheetViews>
    <sheetView showGridLines="0" zoomScaleNormal="100" zoomScaleSheetLayoutView="100" workbookViewId="0">
      <selection sqref="A1:H1"/>
    </sheetView>
  </sheetViews>
  <sheetFormatPr defaultColWidth="9.140625" defaultRowHeight="12.75"/>
  <cols>
    <col min="1" max="1" width="8.5703125" style="49" customWidth="1"/>
    <col min="2" max="2" width="24.140625" style="49" customWidth="1"/>
    <col min="3" max="8" width="12.140625" style="49" customWidth="1"/>
    <col min="9" max="9" width="4.5703125" style="49" customWidth="1"/>
    <col min="10" max="10" width="6.85546875" style="49" customWidth="1"/>
    <col min="11" max="12" width="7.85546875" style="49" customWidth="1"/>
    <col min="13" max="13" width="8.85546875" style="49" customWidth="1"/>
    <col min="14" max="16384" width="9.140625" style="110"/>
  </cols>
  <sheetData>
    <row r="1" spans="1:17" ht="22.5" customHeight="1">
      <c r="A1" s="1378" t="s">
        <v>236</v>
      </c>
      <c r="B1" s="1379"/>
      <c r="C1" s="1379"/>
      <c r="D1" s="1379"/>
      <c r="E1" s="1379"/>
      <c r="F1" s="1379"/>
      <c r="G1" s="1379"/>
      <c r="H1" s="1380"/>
      <c r="I1" s="50"/>
      <c r="J1" s="48"/>
      <c r="K1" s="48"/>
      <c r="L1" s="48"/>
      <c r="M1" s="48"/>
    </row>
    <row r="2" spans="1:17" ht="22.5" customHeight="1">
      <c r="A2" s="1392" t="s">
        <v>217</v>
      </c>
      <c r="B2" s="1393"/>
      <c r="C2" s="1394" t="s">
        <v>218</v>
      </c>
      <c r="D2" s="1395"/>
      <c r="E2" s="1394" t="s">
        <v>219</v>
      </c>
      <c r="F2" s="1395"/>
      <c r="G2" s="1394" t="s">
        <v>220</v>
      </c>
      <c r="H2" s="1396"/>
      <c r="I2" s="109"/>
      <c r="M2" s="144"/>
    </row>
    <row r="3" spans="1:17" ht="22.5" customHeight="1">
      <c r="A3" s="1196"/>
      <c r="B3" s="1197"/>
      <c r="C3" s="1397" t="s">
        <v>98</v>
      </c>
      <c r="D3" s="1397" t="s">
        <v>109</v>
      </c>
      <c r="E3" s="1397" t="s">
        <v>98</v>
      </c>
      <c r="F3" s="1397" t="s">
        <v>109</v>
      </c>
      <c r="G3" s="1397" t="s">
        <v>98</v>
      </c>
      <c r="H3" s="1398" t="s">
        <v>109</v>
      </c>
      <c r="I3" s="109"/>
    </row>
    <row r="4" spans="1:17" ht="22.5" customHeight="1">
      <c r="A4" s="1198" t="s">
        <v>98</v>
      </c>
      <c r="B4" s="1199"/>
      <c r="C4" s="693">
        <f t="shared" ref="C4:H4" si="0">SUM(C5:C8)</f>
        <v>629</v>
      </c>
      <c r="D4" s="693">
        <f t="shared" si="0"/>
        <v>476</v>
      </c>
      <c r="E4" s="693">
        <f t="shared" si="0"/>
        <v>1573</v>
      </c>
      <c r="F4" s="693">
        <f t="shared" si="0"/>
        <v>1180</v>
      </c>
      <c r="G4" s="693">
        <f t="shared" si="0"/>
        <v>415</v>
      </c>
      <c r="H4" s="694">
        <f t="shared" si="0"/>
        <v>304</v>
      </c>
      <c r="I4" s="109"/>
      <c r="J4" s="215"/>
      <c r="K4" s="215"/>
      <c r="L4" s="215"/>
      <c r="M4" s="215"/>
      <c r="N4" s="216"/>
      <c r="O4" s="216"/>
    </row>
    <row r="5" spans="1:17" ht="22.5" customHeight="1">
      <c r="A5" s="1403" t="s">
        <v>230</v>
      </c>
      <c r="B5" s="1404"/>
      <c r="C5" s="1405">
        <v>388</v>
      </c>
      <c r="D5" s="1405">
        <v>310</v>
      </c>
      <c r="E5" s="1405">
        <v>1002</v>
      </c>
      <c r="F5" s="1405">
        <v>801</v>
      </c>
      <c r="G5" s="1405">
        <v>255</v>
      </c>
      <c r="H5" s="1406">
        <v>199</v>
      </c>
      <c r="I5" s="109"/>
    </row>
    <row r="6" spans="1:17" ht="22.5" customHeight="1">
      <c r="A6" s="1202" t="s">
        <v>237</v>
      </c>
      <c r="B6" s="1203"/>
      <c r="C6" s="695">
        <v>37</v>
      </c>
      <c r="D6" s="695">
        <v>29</v>
      </c>
      <c r="E6" s="696">
        <v>105</v>
      </c>
      <c r="F6" s="696">
        <v>89</v>
      </c>
      <c r="G6" s="695">
        <v>35</v>
      </c>
      <c r="H6" s="697">
        <v>33</v>
      </c>
      <c r="I6" s="109"/>
    </row>
    <row r="7" spans="1:17" ht="22.5" customHeight="1">
      <c r="A7" s="1202" t="s">
        <v>231</v>
      </c>
      <c r="B7" s="1203"/>
      <c r="C7" s="695">
        <v>172</v>
      </c>
      <c r="D7" s="695">
        <v>118</v>
      </c>
      <c r="E7" s="696">
        <v>388</v>
      </c>
      <c r="F7" s="696">
        <v>258</v>
      </c>
      <c r="G7" s="695">
        <v>99</v>
      </c>
      <c r="H7" s="697">
        <v>60</v>
      </c>
      <c r="I7" s="109"/>
    </row>
    <row r="8" spans="1:17" ht="22.5" customHeight="1">
      <c r="A8" s="1204" t="s">
        <v>232</v>
      </c>
      <c r="B8" s="1205"/>
      <c r="C8" s="453">
        <v>32</v>
      </c>
      <c r="D8" s="453">
        <v>19</v>
      </c>
      <c r="E8" s="453">
        <v>78</v>
      </c>
      <c r="F8" s="453">
        <v>32</v>
      </c>
      <c r="G8" s="453">
        <v>26</v>
      </c>
      <c r="H8" s="698">
        <v>12</v>
      </c>
      <c r="I8" s="109"/>
      <c r="Q8" s="49"/>
    </row>
    <row r="9" spans="1:17" s="49" customFormat="1" ht="27.75" customHeight="1">
      <c r="A9" s="699" t="s">
        <v>75</v>
      </c>
      <c r="B9" s="1200" t="s">
        <v>238</v>
      </c>
      <c r="C9" s="1200"/>
      <c r="D9" s="1200"/>
      <c r="E9" s="1200"/>
      <c r="F9" s="1200"/>
      <c r="G9" s="1200"/>
      <c r="H9" s="1201"/>
      <c r="I9" s="109"/>
    </row>
    <row r="10" spans="1:17" s="49" customFormat="1" ht="19.5" customHeight="1">
      <c r="A10" s="700" t="s">
        <v>77</v>
      </c>
      <c r="B10" s="1200" t="s">
        <v>234</v>
      </c>
      <c r="C10" s="1200"/>
      <c r="D10" s="1200"/>
      <c r="E10" s="1200"/>
      <c r="F10" s="1200"/>
      <c r="G10" s="1200"/>
      <c r="H10" s="1201"/>
      <c r="I10" s="109"/>
    </row>
    <row r="11" spans="1:17" s="49" customFormat="1" ht="28.5" customHeight="1">
      <c r="A11" s="700" t="s">
        <v>79</v>
      </c>
      <c r="B11" s="1200" t="s">
        <v>235</v>
      </c>
      <c r="C11" s="1200"/>
      <c r="D11" s="1200"/>
      <c r="E11" s="1200"/>
      <c r="F11" s="1200"/>
      <c r="G11" s="1200"/>
      <c r="H11" s="1201"/>
      <c r="I11" s="109"/>
    </row>
    <row r="12" spans="1:17" s="49" customFormat="1">
      <c r="A12" s="701"/>
      <c r="B12" s="532"/>
      <c r="C12" s="702"/>
      <c r="D12" s="703"/>
      <c r="E12" s="702"/>
      <c r="F12" s="703"/>
      <c r="G12" s="1077" t="s">
        <v>87</v>
      </c>
      <c r="H12" s="1078"/>
      <c r="I12" s="109"/>
    </row>
  </sheetData>
  <customSheetViews>
    <customSheetView guid="{81E5D7E7-16ED-4014-84DC-4F821D3604F8}" showPageBreaks="1" showGridLines="0" printArea="1" view="pageBreakPreview">
      <selection sqref="A1:H1"/>
      <pageMargins left="0" right="0" top="0" bottom="0" header="0" footer="0"/>
      <headerFooter alignWithMargins="0"/>
    </customSheetView>
  </customSheetViews>
  <mergeCells count="14">
    <mergeCell ref="A4:B4"/>
    <mergeCell ref="A5:B5"/>
    <mergeCell ref="A6:B6"/>
    <mergeCell ref="A7:B7"/>
    <mergeCell ref="A1:H1"/>
    <mergeCell ref="A2:B3"/>
    <mergeCell ref="C2:D2"/>
    <mergeCell ref="E2:F2"/>
    <mergeCell ref="G2:H2"/>
    <mergeCell ref="G12:H12"/>
    <mergeCell ref="A8:B8"/>
    <mergeCell ref="B9:H9"/>
    <mergeCell ref="B10:H10"/>
    <mergeCell ref="B11:H11"/>
  </mergeCells>
  <hyperlinks>
    <hyperlink ref="G12" location="Content!A1" display="Back to Content Page" xr:uid="{1EE16269-0CCC-4447-A39B-E9A58D3C0A0A}"/>
  </hyperlinks>
  <printOptions horizontalCentered="1"/>
  <pageMargins left="0" right="0" top="1.1000000000000001" bottom="0" header="0" footer="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5"/>
  <sheetViews>
    <sheetView showGridLines="0" zoomScaleNormal="100" zoomScaleSheetLayoutView="100" workbookViewId="0">
      <selection sqref="A1:H1"/>
    </sheetView>
  </sheetViews>
  <sheetFormatPr defaultColWidth="8.85546875" defaultRowHeight="12.75"/>
  <cols>
    <col min="1" max="1" width="8.5703125" style="52" customWidth="1"/>
    <col min="2" max="2" width="24.140625" style="52" customWidth="1"/>
    <col min="3" max="8" width="12.140625" style="52" customWidth="1"/>
    <col min="9" max="9" width="7.42578125" style="52" customWidth="1"/>
    <col min="10" max="10" width="6.85546875" style="52" customWidth="1"/>
    <col min="11" max="11" width="8.85546875" style="52" customWidth="1"/>
    <col min="12" max="12" width="9.85546875" style="52" customWidth="1"/>
    <col min="13" max="13" width="8.85546875" style="52" customWidth="1"/>
    <col min="14" max="14" width="9.140625" style="110" customWidth="1"/>
    <col min="15" max="16384" width="8.85546875" style="52"/>
  </cols>
  <sheetData>
    <row r="1" spans="1:14" s="51" customFormat="1" ht="22.5" customHeight="1">
      <c r="A1" s="1378" t="s">
        <v>239</v>
      </c>
      <c r="B1" s="1379"/>
      <c r="C1" s="1379"/>
      <c r="D1" s="1379"/>
      <c r="E1" s="1379"/>
      <c r="F1" s="1379"/>
      <c r="G1" s="1379"/>
      <c r="H1" s="1380"/>
      <c r="I1" s="120"/>
      <c r="J1" s="120"/>
      <c r="N1" s="110"/>
    </row>
    <row r="2" spans="1:14" ht="22.5" customHeight="1">
      <c r="A2" s="1407" t="s">
        <v>217</v>
      </c>
      <c r="B2" s="1408"/>
      <c r="C2" s="1409" t="s">
        <v>218</v>
      </c>
      <c r="D2" s="1410"/>
      <c r="E2" s="1409" t="s">
        <v>219</v>
      </c>
      <c r="F2" s="1410"/>
      <c r="G2" s="1409" t="s">
        <v>220</v>
      </c>
      <c r="H2" s="1411"/>
    </row>
    <row r="3" spans="1:14" ht="22.5" customHeight="1">
      <c r="A3" s="1212"/>
      <c r="B3" s="1213"/>
      <c r="C3" s="1412" t="s">
        <v>98</v>
      </c>
      <c r="D3" s="1412" t="s">
        <v>109</v>
      </c>
      <c r="E3" s="1412" t="s">
        <v>98</v>
      </c>
      <c r="F3" s="1412" t="s">
        <v>109</v>
      </c>
      <c r="G3" s="1412" t="s">
        <v>98</v>
      </c>
      <c r="H3" s="1413" t="s">
        <v>109</v>
      </c>
      <c r="N3" s="52"/>
    </row>
    <row r="4" spans="1:14" ht="22.5" customHeight="1">
      <c r="A4" s="1198" t="s">
        <v>98</v>
      </c>
      <c r="B4" s="1199"/>
      <c r="C4" s="1414">
        <f t="shared" ref="C4:G4" si="0">SUM(C5:C16)</f>
        <v>20461</v>
      </c>
      <c r="D4" s="1414">
        <f t="shared" si="0"/>
        <v>9726</v>
      </c>
      <c r="E4" s="1414">
        <f t="shared" si="0"/>
        <v>61891</v>
      </c>
      <c r="F4" s="1414">
        <f t="shared" si="0"/>
        <v>29368</v>
      </c>
      <c r="G4" s="1414">
        <f t="shared" si="0"/>
        <v>20764</v>
      </c>
      <c r="H4" s="1415">
        <f>SUM(H5:H16)</f>
        <v>10122</v>
      </c>
      <c r="N4" s="52"/>
    </row>
    <row r="5" spans="1:14" ht="15" customHeight="1">
      <c r="A5" s="1403" t="s">
        <v>240</v>
      </c>
      <c r="B5" s="1404"/>
      <c r="C5" s="704">
        <v>1795</v>
      </c>
      <c r="D5" s="704">
        <v>1129</v>
      </c>
      <c r="E5" s="704">
        <v>5289</v>
      </c>
      <c r="F5" s="704">
        <v>3300</v>
      </c>
      <c r="G5" s="704">
        <v>1651</v>
      </c>
      <c r="H5" s="705">
        <v>1013</v>
      </c>
      <c r="N5" s="52"/>
    </row>
    <row r="6" spans="1:14" ht="15" customHeight="1">
      <c r="A6" s="1202" t="s">
        <v>241</v>
      </c>
      <c r="B6" s="1203"/>
      <c r="C6" s="704">
        <v>689</v>
      </c>
      <c r="D6" s="704">
        <v>336</v>
      </c>
      <c r="E6" s="704">
        <v>1932</v>
      </c>
      <c r="F6" s="704">
        <v>973</v>
      </c>
      <c r="G6" s="704">
        <v>592</v>
      </c>
      <c r="H6" s="705">
        <v>313</v>
      </c>
      <c r="N6" s="52"/>
    </row>
    <row r="7" spans="1:14" ht="15" customHeight="1">
      <c r="A7" s="1202" t="s">
        <v>242</v>
      </c>
      <c r="B7" s="1203"/>
      <c r="C7" s="704">
        <v>3851</v>
      </c>
      <c r="D7" s="704">
        <v>2345</v>
      </c>
      <c r="E7" s="704">
        <v>11797</v>
      </c>
      <c r="F7" s="704">
        <v>7069</v>
      </c>
      <c r="G7" s="704">
        <v>4085</v>
      </c>
      <c r="H7" s="705">
        <v>2528</v>
      </c>
      <c r="N7" s="52"/>
    </row>
    <row r="8" spans="1:14" ht="15" customHeight="1">
      <c r="A8" s="1202" t="s">
        <v>243</v>
      </c>
      <c r="B8" s="1203"/>
      <c r="C8" s="704">
        <v>694</v>
      </c>
      <c r="D8" s="704">
        <v>640</v>
      </c>
      <c r="E8" s="704">
        <v>2112</v>
      </c>
      <c r="F8" s="704">
        <v>1964</v>
      </c>
      <c r="G8" s="704">
        <v>716</v>
      </c>
      <c r="H8" s="705">
        <v>664</v>
      </c>
      <c r="N8" s="52"/>
    </row>
    <row r="9" spans="1:14" ht="15" customHeight="1">
      <c r="A9" s="1202" t="s">
        <v>244</v>
      </c>
      <c r="B9" s="1203"/>
      <c r="C9" s="704">
        <v>5783</v>
      </c>
      <c r="D9" s="704">
        <v>1333</v>
      </c>
      <c r="E9" s="704">
        <v>17593</v>
      </c>
      <c r="F9" s="704">
        <v>3891</v>
      </c>
      <c r="G9" s="704">
        <v>5883</v>
      </c>
      <c r="H9" s="705">
        <v>1334</v>
      </c>
      <c r="N9" s="52"/>
    </row>
    <row r="10" spans="1:14" ht="15" customHeight="1">
      <c r="A10" s="1202" t="s">
        <v>245</v>
      </c>
      <c r="B10" s="1203"/>
      <c r="C10" s="704">
        <v>2332</v>
      </c>
      <c r="D10" s="704">
        <v>1640</v>
      </c>
      <c r="E10" s="704">
        <v>7519</v>
      </c>
      <c r="F10" s="704">
        <v>5388</v>
      </c>
      <c r="G10" s="704">
        <v>2468</v>
      </c>
      <c r="H10" s="705">
        <v>1829</v>
      </c>
      <c r="N10" s="52"/>
    </row>
    <row r="11" spans="1:14" ht="15" customHeight="1">
      <c r="A11" s="1202" t="s">
        <v>246</v>
      </c>
      <c r="B11" s="1203"/>
      <c r="C11" s="704">
        <v>302</v>
      </c>
      <c r="D11" s="704">
        <v>245</v>
      </c>
      <c r="E11" s="704">
        <v>898</v>
      </c>
      <c r="F11" s="704">
        <v>709</v>
      </c>
      <c r="G11" s="704">
        <v>301</v>
      </c>
      <c r="H11" s="705">
        <v>238</v>
      </c>
      <c r="N11" s="52"/>
    </row>
    <row r="12" spans="1:14" ht="15" customHeight="1">
      <c r="A12" s="1202" t="s">
        <v>247</v>
      </c>
      <c r="B12" s="1203"/>
      <c r="C12" s="704">
        <v>2869</v>
      </c>
      <c r="D12" s="704">
        <v>759</v>
      </c>
      <c r="E12" s="704">
        <v>7997</v>
      </c>
      <c r="F12" s="704">
        <v>2027</v>
      </c>
      <c r="G12" s="704">
        <v>2504</v>
      </c>
      <c r="H12" s="705">
        <v>701</v>
      </c>
      <c r="N12" s="52"/>
    </row>
    <row r="13" spans="1:14" ht="15" customHeight="1">
      <c r="A13" s="1202" t="s">
        <v>248</v>
      </c>
      <c r="B13" s="1203"/>
      <c r="C13" s="704">
        <v>106</v>
      </c>
      <c r="D13" s="704">
        <v>62</v>
      </c>
      <c r="E13" s="704">
        <v>408</v>
      </c>
      <c r="F13" s="704">
        <v>249</v>
      </c>
      <c r="G13" s="704">
        <v>118</v>
      </c>
      <c r="H13" s="705">
        <v>80</v>
      </c>
      <c r="N13" s="52"/>
    </row>
    <row r="14" spans="1:14" ht="15" customHeight="1">
      <c r="A14" s="1208" t="s">
        <v>249</v>
      </c>
      <c r="B14" s="1209"/>
      <c r="C14" s="704">
        <v>401</v>
      </c>
      <c r="D14" s="704">
        <v>294</v>
      </c>
      <c r="E14" s="704">
        <v>1339</v>
      </c>
      <c r="F14" s="704">
        <v>989</v>
      </c>
      <c r="G14" s="704">
        <v>570</v>
      </c>
      <c r="H14" s="705">
        <v>427</v>
      </c>
      <c r="N14" s="52"/>
    </row>
    <row r="15" spans="1:14" ht="15" customHeight="1">
      <c r="A15" s="1202" t="s">
        <v>250</v>
      </c>
      <c r="B15" s="1203"/>
      <c r="C15" s="704">
        <v>966</v>
      </c>
      <c r="D15" s="704">
        <v>639</v>
      </c>
      <c r="E15" s="704">
        <v>2711</v>
      </c>
      <c r="F15" s="704">
        <v>1750</v>
      </c>
      <c r="G15" s="704">
        <v>963</v>
      </c>
      <c r="H15" s="705">
        <v>614</v>
      </c>
      <c r="N15" s="52"/>
    </row>
    <row r="16" spans="1:14" ht="15" customHeight="1">
      <c r="A16" s="1204" t="s">
        <v>251</v>
      </c>
      <c r="B16" s="1205"/>
      <c r="C16" s="454">
        <v>673</v>
      </c>
      <c r="D16" s="454">
        <v>304</v>
      </c>
      <c r="E16" s="454">
        <v>2296</v>
      </c>
      <c r="F16" s="454">
        <v>1059</v>
      </c>
      <c r="G16" s="454">
        <v>913</v>
      </c>
      <c r="H16" s="706">
        <v>381</v>
      </c>
      <c r="N16" s="52"/>
    </row>
    <row r="17" spans="1:14" ht="27.75" customHeight="1">
      <c r="A17" s="707" t="s">
        <v>75</v>
      </c>
      <c r="B17" s="1210" t="s">
        <v>252</v>
      </c>
      <c r="C17" s="1210"/>
      <c r="D17" s="1210"/>
      <c r="E17" s="1210"/>
      <c r="F17" s="1210"/>
      <c r="G17" s="1210"/>
      <c r="H17" s="1211"/>
      <c r="N17" s="52"/>
    </row>
    <row r="18" spans="1:14" ht="15" customHeight="1">
      <c r="A18" s="708" t="s">
        <v>77</v>
      </c>
      <c r="B18" s="1206" t="s">
        <v>253</v>
      </c>
      <c r="C18" s="1206"/>
      <c r="D18" s="1206"/>
      <c r="E18" s="1206"/>
      <c r="F18" s="1206"/>
      <c r="G18" s="1206"/>
      <c r="H18" s="1207"/>
      <c r="N18" s="52"/>
    </row>
    <row r="19" spans="1:14" ht="27.75" customHeight="1">
      <c r="A19" s="708" t="s">
        <v>79</v>
      </c>
      <c r="B19" s="1206" t="s">
        <v>235</v>
      </c>
      <c r="C19" s="1206"/>
      <c r="D19" s="1206"/>
      <c r="E19" s="1206"/>
      <c r="F19" s="1206"/>
      <c r="G19" s="1206"/>
      <c r="H19" s="1207"/>
      <c r="N19" s="52"/>
    </row>
    <row r="20" spans="1:14">
      <c r="A20" s="709"/>
      <c r="B20" s="433"/>
      <c r="C20" s="710"/>
      <c r="D20" s="710"/>
      <c r="E20" s="710"/>
      <c r="F20" s="710"/>
      <c r="G20" s="1077" t="s">
        <v>87</v>
      </c>
      <c r="H20" s="1078"/>
      <c r="N20" s="52"/>
    </row>
    <row r="21" spans="1:14">
      <c r="N21" s="52"/>
    </row>
    <row r="22" spans="1:14">
      <c r="N22" s="52"/>
    </row>
    <row r="23" spans="1:14">
      <c r="N23" s="52"/>
    </row>
    <row r="24" spans="1:14">
      <c r="N24" s="52"/>
    </row>
    <row r="25" spans="1:14">
      <c r="N25" s="52"/>
    </row>
  </sheetData>
  <customSheetViews>
    <customSheetView guid="{81E5D7E7-16ED-4014-84DC-4F821D3604F8}" showPageBreaks="1" showGridLines="0" printArea="1" view="pageBreakPreview">
      <selection sqref="A1:H1"/>
      <pageMargins left="0" right="0" top="0" bottom="0" header="0" footer="0"/>
      <headerFooter alignWithMargins="0"/>
    </customSheetView>
  </customSheetViews>
  <mergeCells count="22">
    <mergeCell ref="A1:H1"/>
    <mergeCell ref="C2:D2"/>
    <mergeCell ref="E2:F2"/>
    <mergeCell ref="G2:H2"/>
    <mergeCell ref="A2:B3"/>
    <mergeCell ref="A4:B4"/>
    <mergeCell ref="A5:B5"/>
    <mergeCell ref="A6:B6"/>
    <mergeCell ref="A7:B7"/>
    <mergeCell ref="A8:B8"/>
    <mergeCell ref="A9:B9"/>
    <mergeCell ref="A10:B10"/>
    <mergeCell ref="A11:B11"/>
    <mergeCell ref="B17:H17"/>
    <mergeCell ref="B18:H18"/>
    <mergeCell ref="G20:H20"/>
    <mergeCell ref="B19:H19"/>
    <mergeCell ref="A12:B12"/>
    <mergeCell ref="A13:B13"/>
    <mergeCell ref="A14:B14"/>
    <mergeCell ref="A15:B15"/>
    <mergeCell ref="A16:B16"/>
  </mergeCells>
  <hyperlinks>
    <hyperlink ref="G20" location="Content!A1" display="Back to Content Page" xr:uid="{860D7D66-1421-4CDF-B1B9-21235997670F}"/>
  </hyperlinks>
  <printOptions horizontalCentered="1"/>
  <pageMargins left="0" right="0" top="1.1000000000000001" bottom="0" header="0" footer="0"/>
  <headerFooter alignWithMargins="0"/>
  <rowBreaks count="1" manualBreakCount="1">
    <brk id="20" max="7"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31"/>
  <sheetViews>
    <sheetView showGridLines="0" zoomScaleNormal="100" zoomScaleSheetLayoutView="175" workbookViewId="0">
      <selection sqref="A1:H1"/>
    </sheetView>
  </sheetViews>
  <sheetFormatPr defaultColWidth="8.85546875" defaultRowHeight="12.75"/>
  <cols>
    <col min="1" max="1" width="8.5703125" style="53" customWidth="1"/>
    <col min="2" max="2" width="24.140625" style="53" customWidth="1"/>
    <col min="3" max="8" width="12.140625" style="53" customWidth="1"/>
    <col min="9" max="9" width="4.85546875" style="53" customWidth="1"/>
    <col min="10" max="10" width="11" style="53" customWidth="1"/>
    <col min="11" max="11" width="8.140625" style="53" customWidth="1"/>
    <col min="12" max="12" width="8.140625" style="53" bestFit="1" customWidth="1"/>
    <col min="13" max="13" width="8.85546875" style="53" bestFit="1" customWidth="1"/>
    <col min="14" max="14" width="8.85546875" style="53" customWidth="1"/>
    <col min="15" max="15" width="8.85546875" style="53" bestFit="1" customWidth="1"/>
    <col min="16" max="16" width="8.140625" bestFit="1" customWidth="1"/>
    <col min="17" max="17" width="8.85546875" style="53"/>
    <col min="18" max="18" width="38" style="53" bestFit="1" customWidth="1"/>
    <col min="19" max="19" width="12.140625" style="53" bestFit="1" customWidth="1"/>
    <col min="20" max="20" width="6.140625" style="53" bestFit="1" customWidth="1"/>
    <col min="21" max="21" width="8.140625" style="53" customWidth="1"/>
    <col min="22" max="22" width="3.42578125" style="53" customWidth="1"/>
    <col min="23" max="23" width="13.42578125" style="53" bestFit="1" customWidth="1"/>
    <col min="24" max="24" width="6.140625" style="53" bestFit="1" customWidth="1"/>
    <col min="25" max="25" width="12.140625" style="53" bestFit="1" customWidth="1"/>
    <col min="26" max="26" width="5.42578125" style="53" customWidth="1"/>
    <col min="27" max="27" width="12.140625" style="53" bestFit="1" customWidth="1"/>
    <col min="28" max="28" width="6.140625" style="53" bestFit="1" customWidth="1"/>
    <col min="29" max="29" width="12.140625" style="53" bestFit="1" customWidth="1"/>
    <col min="30" max="16384" width="8.85546875" style="53"/>
  </cols>
  <sheetData>
    <row r="1" spans="1:30" ht="22.5" customHeight="1">
      <c r="A1" s="1378" t="s">
        <v>254</v>
      </c>
      <c r="B1" s="1379"/>
      <c r="C1" s="1379"/>
      <c r="D1" s="1379"/>
      <c r="E1" s="1379"/>
      <c r="F1" s="1379"/>
      <c r="G1" s="1379"/>
      <c r="H1" s="1380"/>
      <c r="P1" s="53"/>
    </row>
    <row r="2" spans="1:30" ht="22.5" customHeight="1">
      <c r="A2" s="1416" t="s">
        <v>217</v>
      </c>
      <c r="B2" s="1417"/>
      <c r="C2" s="1418" t="s">
        <v>218</v>
      </c>
      <c r="D2" s="1419"/>
      <c r="E2" s="1418" t="s">
        <v>219</v>
      </c>
      <c r="F2" s="1419"/>
      <c r="G2" s="1418" t="s">
        <v>220</v>
      </c>
      <c r="H2" s="1420"/>
    </row>
    <row r="3" spans="1:30" ht="22.5" customHeight="1">
      <c r="A3" s="1216"/>
      <c r="B3" s="1217"/>
      <c r="C3" s="1421" t="s">
        <v>98</v>
      </c>
      <c r="D3" s="1421" t="s">
        <v>109</v>
      </c>
      <c r="E3" s="1421" t="s">
        <v>98</v>
      </c>
      <c r="F3" s="1421" t="s">
        <v>109</v>
      </c>
      <c r="G3" s="1421" t="s">
        <v>98</v>
      </c>
      <c r="H3" s="1422" t="s">
        <v>109</v>
      </c>
      <c r="S3" s="226"/>
      <c r="T3" s="226"/>
      <c r="U3" s="226"/>
      <c r="V3" s="226"/>
      <c r="W3" s="226"/>
      <c r="X3" s="226"/>
      <c r="Y3" s="226"/>
      <c r="Z3" s="226"/>
      <c r="AA3" s="226"/>
      <c r="AB3" s="226"/>
      <c r="AC3" s="226"/>
      <c r="AD3" s="226"/>
    </row>
    <row r="4" spans="1:30" ht="22.5" customHeight="1">
      <c r="A4" s="711" t="s">
        <v>98</v>
      </c>
      <c r="B4" s="712"/>
      <c r="C4" s="713">
        <f t="shared" ref="C4:H4" si="0">SUM(C5:C19)</f>
        <v>20349</v>
      </c>
      <c r="D4" s="1067">
        <f t="shared" si="0"/>
        <v>9554</v>
      </c>
      <c r="E4" s="1067">
        <f t="shared" si="0"/>
        <v>79608</v>
      </c>
      <c r="F4" s="1067">
        <f t="shared" si="0"/>
        <v>38960</v>
      </c>
      <c r="G4" s="1067">
        <f>SUM(G5:G19)</f>
        <v>18527</v>
      </c>
      <c r="H4" s="1068">
        <f>SUM(H5:H19)</f>
        <v>9173</v>
      </c>
      <c r="K4" s="214"/>
      <c r="L4" s="214"/>
      <c r="M4" s="214"/>
      <c r="N4" s="214"/>
      <c r="O4" s="214"/>
      <c r="P4" s="214"/>
      <c r="S4" s="226"/>
      <c r="T4" s="226"/>
      <c r="U4" s="226"/>
      <c r="V4" s="226"/>
      <c r="W4" s="226"/>
      <c r="X4" s="226"/>
      <c r="Y4" s="226"/>
      <c r="Z4" s="226"/>
      <c r="AA4" s="226"/>
      <c r="AB4" s="226"/>
      <c r="AC4" s="226"/>
      <c r="AD4" s="226"/>
    </row>
    <row r="5" spans="1:30" ht="15" customHeight="1">
      <c r="A5" s="714" t="s">
        <v>255</v>
      </c>
      <c r="B5" s="715"/>
      <c r="C5" s="716">
        <v>1172</v>
      </c>
      <c r="D5" s="716">
        <v>662</v>
      </c>
      <c r="E5" s="716">
        <v>4744</v>
      </c>
      <c r="F5" s="716">
        <v>2740</v>
      </c>
      <c r="G5" s="716">
        <v>1200</v>
      </c>
      <c r="H5" s="717">
        <v>641</v>
      </c>
      <c r="J5" s="145"/>
      <c r="K5" s="225"/>
      <c r="L5" s="225"/>
      <c r="M5" s="225"/>
      <c r="N5" s="225"/>
      <c r="O5" s="225"/>
      <c r="P5" s="214"/>
      <c r="S5" s="226"/>
      <c r="T5" s="226"/>
      <c r="U5" s="226"/>
      <c r="V5" s="226"/>
      <c r="W5" s="226"/>
      <c r="X5" s="226"/>
      <c r="Y5" s="226"/>
      <c r="Z5" s="226"/>
      <c r="AA5" s="226"/>
      <c r="AB5" s="226"/>
      <c r="AC5" s="226"/>
      <c r="AD5" s="226"/>
    </row>
    <row r="6" spans="1:30" ht="15" customHeight="1">
      <c r="A6" s="714" t="s">
        <v>241</v>
      </c>
      <c r="B6" s="715"/>
      <c r="C6" s="716">
        <v>338</v>
      </c>
      <c r="D6" s="716">
        <v>167</v>
      </c>
      <c r="E6" s="716">
        <v>1953</v>
      </c>
      <c r="F6" s="716">
        <v>721</v>
      </c>
      <c r="G6" s="716">
        <v>495</v>
      </c>
      <c r="H6" s="717">
        <v>295</v>
      </c>
      <c r="J6" s="145"/>
      <c r="K6" s="225"/>
      <c r="L6" s="225"/>
      <c r="M6" s="225"/>
      <c r="N6" s="225"/>
      <c r="O6" s="225"/>
      <c r="P6" s="53"/>
      <c r="S6" s="226"/>
      <c r="T6" s="226"/>
      <c r="U6" s="226"/>
      <c r="V6" s="226"/>
      <c r="W6" s="226"/>
      <c r="X6" s="226"/>
      <c r="Y6" s="226"/>
      <c r="Z6" s="226"/>
      <c r="AA6" s="226"/>
      <c r="AB6" s="226"/>
      <c r="AC6" s="226"/>
      <c r="AD6" s="226"/>
    </row>
    <row r="7" spans="1:30" ht="15" customHeight="1">
      <c r="A7" s="714" t="s">
        <v>242</v>
      </c>
      <c r="B7" s="715"/>
      <c r="C7" s="716">
        <v>3518</v>
      </c>
      <c r="D7" s="716">
        <v>1948</v>
      </c>
      <c r="E7" s="716">
        <v>12730</v>
      </c>
      <c r="F7" s="716">
        <v>7466</v>
      </c>
      <c r="G7" s="716">
        <v>2738</v>
      </c>
      <c r="H7" s="717">
        <v>1624</v>
      </c>
      <c r="J7" s="145"/>
      <c r="K7" s="225"/>
      <c r="L7" s="225"/>
      <c r="M7" s="225"/>
      <c r="N7" s="225"/>
      <c r="O7" s="225"/>
      <c r="P7" s="53"/>
      <c r="S7" s="226"/>
      <c r="T7" s="226"/>
      <c r="U7" s="226"/>
      <c r="V7" s="226"/>
      <c r="W7" s="226"/>
      <c r="X7" s="226"/>
      <c r="Y7" s="226"/>
      <c r="Z7" s="226"/>
      <c r="AA7" s="226"/>
      <c r="AB7" s="226"/>
      <c r="AC7" s="226"/>
      <c r="AD7" s="226"/>
    </row>
    <row r="8" spans="1:30" ht="15" customHeight="1">
      <c r="A8" s="718" t="s">
        <v>256</v>
      </c>
      <c r="B8" s="719"/>
      <c r="C8" s="716">
        <v>80</v>
      </c>
      <c r="D8" s="716">
        <v>54</v>
      </c>
      <c r="E8" s="716">
        <v>278</v>
      </c>
      <c r="F8" s="716">
        <v>191</v>
      </c>
      <c r="G8" s="716">
        <v>60</v>
      </c>
      <c r="H8" s="717">
        <v>34</v>
      </c>
      <c r="J8" s="145"/>
      <c r="K8" s="225"/>
      <c r="L8" s="225"/>
      <c r="M8" s="225"/>
      <c r="N8" s="225"/>
      <c r="O8" s="225"/>
      <c r="P8" s="53"/>
      <c r="S8" s="226"/>
      <c r="T8" s="226"/>
      <c r="U8" s="226"/>
      <c r="V8" s="226"/>
      <c r="W8" s="226"/>
      <c r="X8" s="226"/>
      <c r="Y8" s="226"/>
      <c r="Z8" s="226"/>
      <c r="AA8" s="226"/>
      <c r="AB8" s="226"/>
      <c r="AC8" s="226"/>
      <c r="AD8" s="226"/>
    </row>
    <row r="9" spans="1:30" ht="15" customHeight="1">
      <c r="A9" s="718" t="s">
        <v>243</v>
      </c>
      <c r="B9" s="719"/>
      <c r="C9" s="716">
        <v>180</v>
      </c>
      <c r="D9" s="716">
        <v>141</v>
      </c>
      <c r="E9" s="716">
        <v>616</v>
      </c>
      <c r="F9" s="716">
        <v>490</v>
      </c>
      <c r="G9" s="716">
        <v>195</v>
      </c>
      <c r="H9" s="717">
        <v>161</v>
      </c>
      <c r="J9" s="145"/>
      <c r="K9" s="225"/>
      <c r="L9" s="225"/>
      <c r="M9" s="225"/>
      <c r="N9" s="225"/>
      <c r="O9" s="225"/>
      <c r="P9" s="53"/>
      <c r="S9" s="226"/>
      <c r="T9" s="226"/>
      <c r="U9" s="226"/>
      <c r="V9" s="226"/>
      <c r="W9" s="226"/>
      <c r="X9" s="226"/>
      <c r="Y9" s="226"/>
      <c r="Z9" s="226"/>
      <c r="AA9" s="226"/>
      <c r="AB9" s="226"/>
      <c r="AC9" s="226"/>
      <c r="AD9" s="226"/>
    </row>
    <row r="10" spans="1:30" ht="15" customHeight="1">
      <c r="A10" s="718" t="s">
        <v>244</v>
      </c>
      <c r="B10" s="719"/>
      <c r="C10" s="716">
        <v>4897</v>
      </c>
      <c r="D10" s="716">
        <v>1295</v>
      </c>
      <c r="E10" s="716">
        <v>17985</v>
      </c>
      <c r="F10" s="716">
        <v>5352</v>
      </c>
      <c r="G10" s="716">
        <v>4842</v>
      </c>
      <c r="H10" s="717">
        <v>1375</v>
      </c>
      <c r="J10" s="145"/>
      <c r="K10" s="225"/>
      <c r="L10" s="225"/>
      <c r="M10" s="225"/>
      <c r="N10" s="225"/>
      <c r="O10" s="225"/>
      <c r="P10" s="53"/>
      <c r="S10" s="226"/>
      <c r="T10" s="226"/>
      <c r="U10" s="226"/>
      <c r="V10" s="226"/>
      <c r="W10" s="226"/>
      <c r="X10" s="226"/>
      <c r="Y10" s="226"/>
      <c r="Z10" s="226"/>
      <c r="AA10" s="226"/>
      <c r="AB10" s="226"/>
      <c r="AC10" s="226"/>
      <c r="AD10" s="226"/>
    </row>
    <row r="11" spans="1:30" ht="15" customHeight="1">
      <c r="A11" s="718" t="s">
        <v>237</v>
      </c>
      <c r="B11" s="719"/>
      <c r="C11" s="716">
        <v>373</v>
      </c>
      <c r="D11" s="716">
        <v>252</v>
      </c>
      <c r="E11" s="716">
        <v>1452</v>
      </c>
      <c r="F11" s="716">
        <v>877</v>
      </c>
      <c r="G11" s="716">
        <v>321</v>
      </c>
      <c r="H11" s="717">
        <v>187</v>
      </c>
      <c r="J11" s="145"/>
      <c r="K11" s="225"/>
      <c r="L11" s="225"/>
      <c r="M11" s="225"/>
      <c r="N11" s="225"/>
      <c r="O11" s="225"/>
      <c r="P11" s="53"/>
      <c r="S11" s="226"/>
      <c r="T11" s="226"/>
      <c r="U11" s="226"/>
      <c r="V11" s="226"/>
      <c r="W11" s="226"/>
      <c r="X11" s="226"/>
      <c r="Y11" s="226"/>
      <c r="Z11" s="226"/>
      <c r="AA11" s="226"/>
      <c r="AB11" s="226"/>
      <c r="AC11" s="226"/>
      <c r="AD11" s="226"/>
    </row>
    <row r="12" spans="1:30" ht="15" customHeight="1">
      <c r="A12" s="718" t="s">
        <v>245</v>
      </c>
      <c r="B12" s="719"/>
      <c r="C12" s="716">
        <v>1075</v>
      </c>
      <c r="D12" s="716">
        <v>812</v>
      </c>
      <c r="E12" s="716">
        <v>3763</v>
      </c>
      <c r="F12" s="716">
        <v>2638</v>
      </c>
      <c r="G12" s="716">
        <v>851</v>
      </c>
      <c r="H12" s="717">
        <v>621</v>
      </c>
      <c r="J12" s="145"/>
      <c r="K12" s="225"/>
      <c r="L12" s="225"/>
      <c r="M12" s="225"/>
      <c r="N12" s="225"/>
      <c r="O12" s="225"/>
      <c r="P12" s="53"/>
      <c r="S12" s="226"/>
      <c r="T12" s="226"/>
      <c r="U12" s="226"/>
      <c r="V12" s="226"/>
      <c r="W12" s="226"/>
      <c r="X12" s="226"/>
      <c r="Y12" s="226"/>
      <c r="Z12" s="226"/>
      <c r="AA12" s="226"/>
      <c r="AB12" s="226"/>
      <c r="AC12" s="226"/>
      <c r="AD12" s="226"/>
    </row>
    <row r="13" spans="1:30" ht="15" customHeight="1">
      <c r="A13" s="714" t="s">
        <v>246</v>
      </c>
      <c r="B13" s="715"/>
      <c r="C13" s="716">
        <v>2424</v>
      </c>
      <c r="D13" s="716">
        <v>1578</v>
      </c>
      <c r="E13" s="716">
        <v>12322</v>
      </c>
      <c r="F13" s="716">
        <v>7986</v>
      </c>
      <c r="G13" s="716">
        <v>3197</v>
      </c>
      <c r="H13" s="717">
        <v>2207</v>
      </c>
      <c r="J13" s="145"/>
      <c r="K13" s="225"/>
      <c r="L13" s="225"/>
      <c r="M13" s="225"/>
      <c r="N13" s="225"/>
      <c r="O13" s="225"/>
      <c r="P13" s="53"/>
      <c r="S13" s="226"/>
      <c r="T13" s="226"/>
      <c r="U13" s="226"/>
      <c r="V13" s="226"/>
      <c r="W13" s="226"/>
      <c r="X13" s="226"/>
      <c r="Y13" s="226"/>
      <c r="Z13" s="226"/>
      <c r="AA13" s="226"/>
      <c r="AB13" s="226"/>
      <c r="AC13" s="226"/>
      <c r="AD13" s="226"/>
    </row>
    <row r="14" spans="1:30" ht="15" customHeight="1">
      <c r="A14" s="718" t="s">
        <v>247</v>
      </c>
      <c r="B14" s="719"/>
      <c r="C14" s="716">
        <v>2975</v>
      </c>
      <c r="D14" s="716">
        <v>764</v>
      </c>
      <c r="E14" s="716">
        <v>10896</v>
      </c>
      <c r="F14" s="716">
        <v>3195</v>
      </c>
      <c r="G14" s="716">
        <v>1786</v>
      </c>
      <c r="H14" s="717">
        <v>557</v>
      </c>
      <c r="J14" s="145"/>
      <c r="K14" s="225"/>
      <c r="L14" s="225"/>
      <c r="M14" s="225"/>
      <c r="N14" s="225"/>
      <c r="O14" s="225"/>
      <c r="P14" s="53"/>
      <c r="S14" s="226"/>
      <c r="T14" s="226"/>
      <c r="U14" s="226"/>
      <c r="V14" s="226"/>
      <c r="W14" s="226"/>
      <c r="X14" s="226"/>
      <c r="Y14" s="226"/>
      <c r="Z14" s="226"/>
      <c r="AA14" s="226"/>
      <c r="AB14" s="226"/>
      <c r="AC14" s="226"/>
      <c r="AD14" s="226"/>
    </row>
    <row r="15" spans="1:30" ht="15" customHeight="1">
      <c r="A15" s="718" t="s">
        <v>248</v>
      </c>
      <c r="B15" s="719"/>
      <c r="C15" s="716">
        <v>491</v>
      </c>
      <c r="D15" s="716">
        <v>269</v>
      </c>
      <c r="E15" s="716">
        <v>1899</v>
      </c>
      <c r="F15" s="716">
        <v>1026</v>
      </c>
      <c r="G15" s="716">
        <v>434</v>
      </c>
      <c r="H15" s="717">
        <v>203</v>
      </c>
      <c r="J15" s="145"/>
      <c r="K15" s="225"/>
      <c r="L15" s="225"/>
      <c r="M15" s="225"/>
      <c r="N15" s="225"/>
      <c r="O15" s="225"/>
      <c r="P15" s="53"/>
      <c r="S15" s="226"/>
      <c r="T15" s="226"/>
      <c r="U15" s="226"/>
      <c r="V15" s="226"/>
      <c r="W15" s="226"/>
      <c r="X15" s="226"/>
      <c r="Y15" s="226"/>
      <c r="Z15" s="226"/>
      <c r="AA15" s="226"/>
      <c r="AB15" s="226"/>
      <c r="AC15" s="226"/>
      <c r="AD15" s="226"/>
    </row>
    <row r="16" spans="1:30" ht="15" customHeight="1">
      <c r="A16" s="718" t="s">
        <v>249</v>
      </c>
      <c r="B16" s="719"/>
      <c r="C16" s="716">
        <v>159</v>
      </c>
      <c r="D16" s="716">
        <v>132</v>
      </c>
      <c r="E16" s="716">
        <v>674</v>
      </c>
      <c r="F16" s="716">
        <v>558</v>
      </c>
      <c r="G16" s="716">
        <v>187</v>
      </c>
      <c r="H16" s="717">
        <v>143</v>
      </c>
      <c r="J16" s="145"/>
      <c r="K16" s="225"/>
      <c r="L16" s="225"/>
      <c r="M16" s="225"/>
      <c r="N16" s="225"/>
      <c r="O16" s="225"/>
      <c r="P16" s="53"/>
      <c r="S16" s="226"/>
      <c r="T16" s="226"/>
      <c r="U16" s="226"/>
      <c r="V16" s="226"/>
      <c r="W16" s="226"/>
      <c r="X16" s="226"/>
      <c r="Y16" s="226"/>
      <c r="Z16" s="226"/>
      <c r="AA16" s="226"/>
      <c r="AB16" s="226"/>
      <c r="AC16" s="226"/>
      <c r="AD16" s="226"/>
    </row>
    <row r="17" spans="1:30" ht="15" customHeight="1">
      <c r="A17" s="718" t="s">
        <v>257</v>
      </c>
      <c r="B17" s="719"/>
      <c r="C17" s="716">
        <v>461</v>
      </c>
      <c r="D17" s="716">
        <v>246</v>
      </c>
      <c r="E17" s="716">
        <v>2301</v>
      </c>
      <c r="F17" s="716">
        <v>1212</v>
      </c>
      <c r="G17" s="716">
        <v>421</v>
      </c>
      <c r="H17" s="717">
        <v>192</v>
      </c>
      <c r="J17" s="145"/>
      <c r="K17" s="225"/>
      <c r="L17" s="225"/>
      <c r="M17" s="225"/>
      <c r="N17" s="225"/>
      <c r="O17" s="225"/>
      <c r="P17" s="53"/>
      <c r="S17" s="226"/>
      <c r="T17" s="226"/>
      <c r="U17" s="226"/>
      <c r="V17" s="226"/>
      <c r="W17" s="226"/>
      <c r="X17" s="226"/>
      <c r="Y17" s="226"/>
      <c r="Z17" s="226"/>
      <c r="AA17" s="226"/>
      <c r="AB17" s="226"/>
      <c r="AC17" s="226"/>
      <c r="AD17" s="226"/>
    </row>
    <row r="18" spans="1:30" ht="15" customHeight="1">
      <c r="A18" s="718" t="s">
        <v>250</v>
      </c>
      <c r="B18" s="719"/>
      <c r="C18" s="716">
        <v>1892</v>
      </c>
      <c r="D18" s="716">
        <v>1060</v>
      </c>
      <c r="E18" s="716">
        <v>6964</v>
      </c>
      <c r="F18" s="716">
        <v>3970</v>
      </c>
      <c r="G18" s="716">
        <v>1629</v>
      </c>
      <c r="H18" s="717">
        <v>855</v>
      </c>
      <c r="J18" s="145"/>
      <c r="K18" s="225"/>
      <c r="L18" s="225"/>
      <c r="M18" s="225"/>
      <c r="N18" s="225"/>
      <c r="O18" s="225"/>
      <c r="P18" s="225"/>
      <c r="Q18" s="225"/>
      <c r="R18" s="225"/>
      <c r="S18" s="226"/>
      <c r="T18" s="226"/>
      <c r="U18" s="226"/>
      <c r="V18" s="226"/>
      <c r="W18" s="226"/>
      <c r="X18" s="226"/>
      <c r="Y18" s="226"/>
      <c r="Z18" s="226"/>
      <c r="AA18" s="226"/>
      <c r="AB18" s="226"/>
      <c r="AC18" s="226"/>
      <c r="AD18" s="226"/>
    </row>
    <row r="19" spans="1:30" ht="15" customHeight="1">
      <c r="A19" s="709" t="s">
        <v>251</v>
      </c>
      <c r="B19" s="433"/>
      <c r="C19" s="496">
        <v>314</v>
      </c>
      <c r="D19" s="496">
        <v>174</v>
      </c>
      <c r="E19" s="496">
        <v>1031</v>
      </c>
      <c r="F19" s="496">
        <v>538</v>
      </c>
      <c r="G19" s="496">
        <v>171</v>
      </c>
      <c r="H19" s="720">
        <v>78</v>
      </c>
      <c r="J19" s="146"/>
      <c r="K19" s="225"/>
      <c r="L19" s="225"/>
      <c r="M19" s="225"/>
      <c r="N19" s="225"/>
      <c r="O19" s="225"/>
      <c r="P19" s="225"/>
      <c r="Q19" s="225"/>
      <c r="R19" s="225"/>
      <c r="S19" s="226"/>
      <c r="T19" s="226"/>
      <c r="U19" s="226"/>
      <c r="V19" s="226"/>
      <c r="W19" s="226"/>
      <c r="X19" s="226"/>
      <c r="Y19" s="226"/>
      <c r="Z19" s="226"/>
      <c r="AA19" s="226"/>
      <c r="AB19" s="226"/>
      <c r="AC19" s="226"/>
      <c r="AD19" s="226"/>
    </row>
    <row r="20" spans="1:30" ht="40.5" customHeight="1">
      <c r="A20" s="721" t="s">
        <v>75</v>
      </c>
      <c r="B20" s="1214" t="s">
        <v>258</v>
      </c>
      <c r="C20" s="1214"/>
      <c r="D20" s="1214"/>
      <c r="E20" s="1214"/>
      <c r="F20" s="1214"/>
      <c r="G20" s="1214"/>
      <c r="H20" s="1215"/>
      <c r="L20" s="225"/>
      <c r="M20" s="225"/>
      <c r="N20" s="225"/>
      <c r="O20" s="225"/>
      <c r="P20" s="225"/>
      <c r="Q20" s="225"/>
      <c r="R20" s="225"/>
      <c r="S20" s="226"/>
      <c r="T20" s="226"/>
      <c r="U20" s="226"/>
      <c r="V20" s="226"/>
      <c r="W20" s="226"/>
      <c r="X20" s="226"/>
      <c r="Y20" s="226"/>
      <c r="Z20" s="226"/>
      <c r="AA20" s="226"/>
      <c r="AB20" s="226"/>
      <c r="AC20" s="226"/>
      <c r="AD20" s="226"/>
    </row>
    <row r="21" spans="1:30" ht="12.75" customHeight="1">
      <c r="A21" s="722" t="s">
        <v>77</v>
      </c>
      <c r="B21" s="1214" t="s">
        <v>259</v>
      </c>
      <c r="C21" s="1214"/>
      <c r="D21" s="1214"/>
      <c r="E21" s="1214"/>
      <c r="F21" s="1214"/>
      <c r="G21" s="1214"/>
      <c r="H21" s="1215"/>
      <c r="L21" s="225"/>
      <c r="M21" s="225"/>
      <c r="N21" s="225"/>
      <c r="O21" s="225"/>
      <c r="P21" s="225"/>
      <c r="Q21" s="225"/>
      <c r="R21" s="225"/>
      <c r="S21" s="226"/>
      <c r="T21" s="226"/>
      <c r="U21" s="226"/>
      <c r="V21" s="226"/>
      <c r="W21" s="226"/>
      <c r="X21" s="226"/>
      <c r="Y21" s="226"/>
      <c r="Z21" s="226"/>
      <c r="AA21" s="226"/>
      <c r="AB21" s="226"/>
      <c r="AC21" s="226"/>
      <c r="AD21" s="226"/>
    </row>
    <row r="22" spans="1:30" ht="12.75" customHeight="1">
      <c r="A22" s="722" t="s">
        <v>79</v>
      </c>
      <c r="B22" s="1214" t="s">
        <v>260</v>
      </c>
      <c r="C22" s="1214"/>
      <c r="D22" s="1214"/>
      <c r="E22" s="1214"/>
      <c r="F22" s="1214"/>
      <c r="G22" s="1214"/>
      <c r="H22" s="1215"/>
      <c r="L22" s="225"/>
      <c r="M22" s="225"/>
      <c r="N22" s="225"/>
      <c r="O22" s="225"/>
      <c r="P22" s="225"/>
      <c r="Q22" s="225"/>
      <c r="R22" s="225"/>
      <c r="S22" s="226"/>
      <c r="T22" s="226"/>
      <c r="U22" s="226"/>
      <c r="V22" s="226"/>
      <c r="W22" s="226"/>
      <c r="X22" s="226"/>
      <c r="Y22" s="226"/>
      <c r="Z22" s="226"/>
      <c r="AA22" s="226"/>
      <c r="AB22" s="226"/>
      <c r="AC22" s="226"/>
      <c r="AD22" s="226"/>
    </row>
    <row r="23" spans="1:30" ht="29.45" customHeight="1">
      <c r="A23" s="722" t="s">
        <v>81</v>
      </c>
      <c r="B23" s="1214" t="s">
        <v>235</v>
      </c>
      <c r="C23" s="1214"/>
      <c r="D23" s="1214"/>
      <c r="E23" s="1214"/>
      <c r="F23" s="1214"/>
      <c r="G23" s="1214"/>
      <c r="H23" s="1215"/>
      <c r="L23" s="225"/>
      <c r="M23" s="225"/>
      <c r="N23" s="225"/>
      <c r="O23" s="225"/>
      <c r="P23" s="225"/>
      <c r="Q23" s="225"/>
      <c r="R23" s="225"/>
      <c r="S23" s="226"/>
      <c r="T23" s="226"/>
      <c r="U23" s="226"/>
      <c r="V23" s="226"/>
      <c r="W23" s="226"/>
      <c r="X23" s="226"/>
      <c r="Y23" s="226"/>
      <c r="Z23" s="226"/>
      <c r="AA23" s="226"/>
      <c r="AB23" s="226"/>
      <c r="AC23" s="226"/>
      <c r="AD23" s="226"/>
    </row>
    <row r="24" spans="1:30">
      <c r="A24" s="573"/>
      <c r="B24" s="574"/>
      <c r="C24" s="574"/>
      <c r="D24" s="574"/>
      <c r="E24" s="574"/>
      <c r="F24" s="574"/>
      <c r="G24" s="1077" t="s">
        <v>87</v>
      </c>
      <c r="H24" s="1078"/>
      <c r="L24" s="225"/>
      <c r="M24" s="225"/>
      <c r="N24" s="225"/>
      <c r="O24" s="225"/>
      <c r="P24" s="225"/>
      <c r="Q24" s="225"/>
      <c r="R24" s="225"/>
      <c r="S24" s="226"/>
      <c r="T24" s="226"/>
      <c r="U24" s="226"/>
      <c r="V24" s="226"/>
      <c r="W24" s="226"/>
      <c r="X24" s="226"/>
      <c r="Y24" s="226"/>
      <c r="Z24" s="226"/>
      <c r="AA24" s="226"/>
      <c r="AB24" s="226"/>
      <c r="AC24" s="226"/>
      <c r="AD24" s="226"/>
    </row>
    <row r="25" spans="1:30">
      <c r="L25" s="225"/>
      <c r="M25" s="225"/>
      <c r="N25" s="225"/>
      <c r="O25" s="225"/>
      <c r="P25" s="225"/>
      <c r="Q25" s="225"/>
      <c r="R25" s="225"/>
      <c r="S25" s="226"/>
      <c r="T25" s="226"/>
      <c r="U25" s="226"/>
      <c r="V25" s="226"/>
      <c r="W25" s="226"/>
      <c r="X25" s="226"/>
      <c r="Y25" s="226"/>
      <c r="Z25" s="226"/>
      <c r="AA25" s="226"/>
      <c r="AB25" s="226"/>
      <c r="AC25" s="226"/>
      <c r="AD25" s="226"/>
    </row>
    <row r="26" spans="1:30">
      <c r="L26" s="225"/>
      <c r="M26" s="225"/>
      <c r="N26" s="225"/>
      <c r="O26" s="225"/>
      <c r="P26" s="225"/>
      <c r="Q26" s="225"/>
      <c r="R26" s="225"/>
    </row>
    <row r="27" spans="1:30" ht="10.5" customHeight="1">
      <c r="L27" s="225"/>
      <c r="M27" s="225"/>
      <c r="N27" s="225"/>
      <c r="O27" s="225"/>
      <c r="P27" s="225"/>
      <c r="Q27" s="225"/>
      <c r="R27" s="225"/>
    </row>
    <row r="28" spans="1:30" ht="18" customHeight="1">
      <c r="L28" s="225"/>
      <c r="M28" s="225"/>
      <c r="N28" s="225"/>
      <c r="O28" s="225"/>
      <c r="P28" s="225"/>
      <c r="Q28" s="225"/>
      <c r="R28" s="225"/>
    </row>
    <row r="29" spans="1:30" ht="6" customHeight="1">
      <c r="L29" s="225"/>
      <c r="M29" s="225"/>
      <c r="N29" s="225"/>
      <c r="O29" s="225"/>
      <c r="P29" s="225"/>
      <c r="Q29" s="225"/>
      <c r="R29" s="225"/>
    </row>
    <row r="30" spans="1:30" ht="18" customHeight="1">
      <c r="L30" s="225"/>
      <c r="M30" s="225"/>
      <c r="N30" s="225"/>
      <c r="O30" s="225"/>
      <c r="P30" s="225"/>
      <c r="Q30" s="225"/>
      <c r="R30" s="225"/>
    </row>
    <row r="31" spans="1:30" ht="42.75" customHeight="1">
      <c r="L31" s="225"/>
      <c r="M31" s="225"/>
      <c r="N31" s="225"/>
      <c r="O31" s="225"/>
      <c r="P31" s="225"/>
      <c r="Q31" s="225"/>
      <c r="R31" s="225"/>
    </row>
  </sheetData>
  <customSheetViews>
    <customSheetView guid="{81E5D7E7-16ED-4014-84DC-4F821D3604F8}" showPageBreaks="1" showGridLines="0" printArea="1" view="pageBreakPreview">
      <selection activeCell="A6" sqref="A6"/>
      <pageMargins left="0" right="0" top="0" bottom="0" header="0" footer="0"/>
      <headerFooter alignWithMargins="0"/>
    </customSheetView>
  </customSheetViews>
  <mergeCells count="10">
    <mergeCell ref="A1:H1"/>
    <mergeCell ref="C2:D2"/>
    <mergeCell ref="E2:F2"/>
    <mergeCell ref="G2:H2"/>
    <mergeCell ref="A2:B3"/>
    <mergeCell ref="G24:H24"/>
    <mergeCell ref="B20:H20"/>
    <mergeCell ref="B21:H21"/>
    <mergeCell ref="B22:H22"/>
    <mergeCell ref="B23:H23"/>
  </mergeCells>
  <hyperlinks>
    <hyperlink ref="G24" location="Content!A1" display="Back to Content Page" xr:uid="{1827A1F4-0B08-4971-9C0A-BA5D9AA7AA84}"/>
  </hyperlinks>
  <printOptions horizontalCentered="1"/>
  <pageMargins left="0" right="0" top="1.1000000000000001" bottom="0"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648FC-CF9D-48BE-8802-C99D315234C1}">
  <dimension ref="A1:H16"/>
  <sheetViews>
    <sheetView showGridLines="0" zoomScaleNormal="100" zoomScaleSheetLayoutView="90" workbookViewId="0">
      <selection sqref="A1:H1"/>
    </sheetView>
  </sheetViews>
  <sheetFormatPr defaultRowHeight="12.75"/>
  <cols>
    <col min="1" max="1" width="8" customWidth="1"/>
    <col min="2" max="2" width="111.85546875" customWidth="1"/>
    <col min="3" max="8" width="8.5703125" customWidth="1"/>
  </cols>
  <sheetData>
    <row r="1" spans="1:8" ht="22.5" customHeight="1">
      <c r="A1" s="1072" t="s">
        <v>66</v>
      </c>
      <c r="B1" s="1073"/>
      <c r="C1" s="1073"/>
      <c r="D1" s="1073"/>
      <c r="E1" s="1073"/>
      <c r="F1" s="1073"/>
      <c r="G1" s="1073"/>
      <c r="H1" s="1074"/>
    </row>
    <row r="2" spans="1:8" ht="18.75" customHeight="1">
      <c r="A2" s="1081" t="s">
        <v>67</v>
      </c>
      <c r="B2" s="1082"/>
      <c r="C2" s="1059">
        <v>2017</v>
      </c>
      <c r="D2" s="1059">
        <v>2018</v>
      </c>
      <c r="E2" s="1059">
        <v>2019</v>
      </c>
      <c r="F2" s="1059">
        <v>2020</v>
      </c>
      <c r="G2" s="1059">
        <v>2021</v>
      </c>
      <c r="H2" s="1059">
        <v>2022</v>
      </c>
    </row>
    <row r="3" spans="1:8" ht="18.75" customHeight="1">
      <c r="A3" s="1089" t="s">
        <v>68</v>
      </c>
      <c r="B3" s="1090"/>
      <c r="C3" s="1060">
        <v>97.7</v>
      </c>
      <c r="D3" s="1060">
        <v>97.9</v>
      </c>
      <c r="E3" s="1060">
        <v>98</v>
      </c>
      <c r="F3" s="1060">
        <v>98.1</v>
      </c>
      <c r="G3" s="1060">
        <v>98</v>
      </c>
      <c r="H3" s="1061">
        <v>98.1</v>
      </c>
    </row>
    <row r="4" spans="1:8" ht="18.75" customHeight="1">
      <c r="A4" s="1089" t="s">
        <v>69</v>
      </c>
      <c r="B4" s="1090"/>
      <c r="C4" s="1060">
        <v>90.1</v>
      </c>
      <c r="D4" s="1060">
        <v>90.5</v>
      </c>
      <c r="E4" s="1060">
        <v>90.6</v>
      </c>
      <c r="F4" s="1060">
        <v>90.6</v>
      </c>
      <c r="G4" s="1060">
        <v>90.8</v>
      </c>
      <c r="H4" s="1061">
        <v>91.1</v>
      </c>
    </row>
    <row r="5" spans="1:8" ht="18.75" customHeight="1">
      <c r="A5" s="1087" t="s">
        <v>70</v>
      </c>
      <c r="B5" s="1088"/>
      <c r="C5" s="1033"/>
      <c r="D5" s="1033"/>
      <c r="E5" s="1033"/>
      <c r="F5" s="1033"/>
      <c r="G5" s="1033"/>
      <c r="H5" s="1034"/>
    </row>
    <row r="6" spans="1:8" ht="18.75" customHeight="1">
      <c r="A6" s="1085" t="s">
        <v>71</v>
      </c>
      <c r="B6" s="1086"/>
      <c r="C6" s="1062">
        <v>24.6</v>
      </c>
      <c r="D6" s="1062">
        <v>25.1</v>
      </c>
      <c r="E6" s="1062">
        <v>24.7</v>
      </c>
      <c r="F6" s="1062">
        <v>25.1</v>
      </c>
      <c r="G6" s="1062">
        <v>26.1</v>
      </c>
      <c r="H6" s="1064">
        <v>26.1</v>
      </c>
    </row>
    <row r="7" spans="1:8" ht="18.75" customHeight="1">
      <c r="A7" s="1079" t="s">
        <v>72</v>
      </c>
      <c r="B7" s="1080"/>
      <c r="C7" s="1033">
        <v>48.5</v>
      </c>
      <c r="D7" s="1033">
        <v>47.3</v>
      </c>
      <c r="E7" s="1033">
        <v>48.5</v>
      </c>
      <c r="F7" s="1033">
        <v>48.3</v>
      </c>
      <c r="G7" s="1033">
        <v>47.2</v>
      </c>
      <c r="H7" s="1034">
        <v>47.8</v>
      </c>
    </row>
    <row r="8" spans="1:8" ht="18.75" customHeight="1">
      <c r="A8" s="1079" t="s">
        <v>73</v>
      </c>
      <c r="B8" s="1080"/>
      <c r="C8" s="1033">
        <v>28.3</v>
      </c>
      <c r="D8" s="1033">
        <v>29.3</v>
      </c>
      <c r="E8" s="1033">
        <v>28.5</v>
      </c>
      <c r="F8" s="1033">
        <v>28.8</v>
      </c>
      <c r="G8" s="1033">
        <v>29.3</v>
      </c>
      <c r="H8" s="1034">
        <v>29.1</v>
      </c>
    </row>
    <row r="9" spans="1:8" ht="18.75" customHeight="1">
      <c r="A9" s="1083" t="s">
        <v>74</v>
      </c>
      <c r="B9" s="1084"/>
      <c r="C9" s="1063">
        <v>37.9</v>
      </c>
      <c r="D9" s="1063">
        <v>38.9</v>
      </c>
      <c r="E9" s="1063">
        <v>39.6</v>
      </c>
      <c r="F9" s="1063">
        <v>40.4</v>
      </c>
      <c r="G9" s="1063">
        <v>41.2</v>
      </c>
      <c r="H9" s="1065">
        <v>42.2</v>
      </c>
    </row>
    <row r="10" spans="1:8" ht="15" customHeight="1">
      <c r="A10" s="1049" t="s">
        <v>75</v>
      </c>
      <c r="B10" s="1075" t="s">
        <v>76</v>
      </c>
      <c r="C10" s="1075"/>
      <c r="D10" s="1075"/>
      <c r="E10" s="1075"/>
      <c r="F10" s="1075"/>
      <c r="G10" s="1075"/>
      <c r="H10" s="1076"/>
    </row>
    <row r="11" spans="1:8" ht="54" customHeight="1">
      <c r="A11" s="1036" t="s">
        <v>77</v>
      </c>
      <c r="B11" s="1075" t="s">
        <v>78</v>
      </c>
      <c r="C11" s="1075"/>
      <c r="D11" s="1075"/>
      <c r="E11" s="1075"/>
      <c r="F11" s="1075"/>
      <c r="G11" s="1075"/>
      <c r="H11" s="1076"/>
    </row>
    <row r="12" spans="1:8" ht="27.95" customHeight="1">
      <c r="A12" s="1036" t="s">
        <v>79</v>
      </c>
      <c r="B12" s="1075" t="s">
        <v>80</v>
      </c>
      <c r="C12" s="1075"/>
      <c r="D12" s="1075"/>
      <c r="E12" s="1075"/>
      <c r="F12" s="1075"/>
      <c r="G12" s="1075"/>
      <c r="H12" s="1076"/>
    </row>
    <row r="13" spans="1:8" ht="42" customHeight="1">
      <c r="A13" s="1036" t="s">
        <v>81</v>
      </c>
      <c r="B13" s="1075" t="s">
        <v>82</v>
      </c>
      <c r="C13" s="1075"/>
      <c r="D13" s="1075"/>
      <c r="E13" s="1075"/>
      <c r="F13" s="1075"/>
      <c r="G13" s="1075"/>
      <c r="H13" s="1076"/>
    </row>
    <row r="14" spans="1:8" ht="15" customHeight="1">
      <c r="A14" s="1036" t="s">
        <v>83</v>
      </c>
      <c r="B14" s="1075" t="s">
        <v>84</v>
      </c>
      <c r="C14" s="1075"/>
      <c r="D14" s="1075"/>
      <c r="E14" s="1075"/>
      <c r="F14" s="1075"/>
      <c r="G14" s="1075"/>
      <c r="H14" s="1076"/>
    </row>
    <row r="15" spans="1:8" ht="15" customHeight="1">
      <c r="A15" s="1036" t="s">
        <v>85</v>
      </c>
      <c r="B15" s="1075" t="s">
        <v>86</v>
      </c>
      <c r="C15" s="1075"/>
      <c r="D15" s="1075"/>
      <c r="E15" s="1075"/>
      <c r="F15" s="1075"/>
      <c r="G15" s="1075"/>
      <c r="H15" s="1076"/>
    </row>
    <row r="16" spans="1:8">
      <c r="A16" s="1037"/>
      <c r="B16" s="1057"/>
      <c r="C16" s="1039"/>
      <c r="D16" s="1039"/>
      <c r="E16" s="1039"/>
      <c r="F16" s="1077" t="s">
        <v>87</v>
      </c>
      <c r="G16" s="1077"/>
      <c r="H16" s="1078"/>
    </row>
  </sheetData>
  <sheetProtection selectLockedCells="1" selectUnlockedCells="1"/>
  <mergeCells count="16">
    <mergeCell ref="A1:H1"/>
    <mergeCell ref="B13:H13"/>
    <mergeCell ref="F16:H16"/>
    <mergeCell ref="B14:H14"/>
    <mergeCell ref="B15:H15"/>
    <mergeCell ref="A8:B8"/>
    <mergeCell ref="A2:B2"/>
    <mergeCell ref="A9:B9"/>
    <mergeCell ref="B10:H10"/>
    <mergeCell ref="B11:H11"/>
    <mergeCell ref="B12:H12"/>
    <mergeCell ref="A7:B7"/>
    <mergeCell ref="A6:B6"/>
    <mergeCell ref="A5:B5"/>
    <mergeCell ref="A4:B4"/>
    <mergeCell ref="A3:B3"/>
  </mergeCells>
  <hyperlinks>
    <hyperlink ref="F16" location="Content!A1" display="Back to Content Page" xr:uid="{130CB300-CBB6-4B9C-B40A-3302B44F077F}"/>
  </hyperlinks>
  <printOptions horizontalCentered="1"/>
  <pageMargins left="0.25" right="0.25" top="1" bottom="0.5" header="0.25" footer="0.2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1DC2B-C829-4A0F-95C5-F6FD2F4D162D}">
  <sheetPr>
    <pageSetUpPr fitToPage="1"/>
  </sheetPr>
  <dimension ref="A1:U109"/>
  <sheetViews>
    <sheetView showGridLines="0" zoomScaleNormal="100" zoomScaleSheetLayoutView="100" zoomScalePageLayoutView="50" workbookViewId="0">
      <selection sqref="A1:C1"/>
    </sheetView>
  </sheetViews>
  <sheetFormatPr defaultRowHeight="22.5" customHeight="1"/>
  <cols>
    <col min="1" max="1" width="6.140625" customWidth="1"/>
    <col min="2" max="2" width="87.42578125" customWidth="1"/>
    <col min="3" max="3" width="3.5703125" customWidth="1"/>
  </cols>
  <sheetData>
    <row r="1" spans="1:21" ht="22.5" customHeight="1">
      <c r="A1" s="1378" t="s">
        <v>261</v>
      </c>
      <c r="B1" s="1379"/>
      <c r="C1" s="1380"/>
      <c r="D1" s="505"/>
      <c r="E1" s="505"/>
      <c r="F1" s="505"/>
      <c r="G1" s="505"/>
      <c r="H1" s="505"/>
      <c r="I1" s="505"/>
      <c r="J1" s="505"/>
      <c r="K1" s="505"/>
      <c r="L1" s="505"/>
      <c r="M1" s="505"/>
      <c r="N1" s="505"/>
      <c r="O1" s="505"/>
      <c r="P1" s="505"/>
      <c r="Q1" s="505"/>
      <c r="R1" s="505"/>
      <c r="S1" s="505"/>
      <c r="T1" s="505"/>
      <c r="U1" s="505"/>
    </row>
    <row r="2" spans="1:21" ht="9.9499999999999993" customHeight="1">
      <c r="A2" s="553"/>
      <c r="B2" s="554"/>
      <c r="C2" s="555"/>
      <c r="D2" s="505"/>
      <c r="E2" s="505"/>
      <c r="F2" s="505"/>
      <c r="G2" s="505"/>
      <c r="H2" s="505"/>
      <c r="I2" s="505"/>
      <c r="J2" s="505"/>
      <c r="K2" s="505"/>
      <c r="L2" s="505"/>
      <c r="M2" s="505"/>
      <c r="N2" s="505"/>
      <c r="O2" s="505"/>
      <c r="P2" s="505"/>
      <c r="Q2" s="505"/>
      <c r="R2" s="505"/>
      <c r="S2" s="505"/>
      <c r="T2" s="505"/>
      <c r="U2" s="505"/>
    </row>
    <row r="3" spans="1:21" ht="39.950000000000003" customHeight="1">
      <c r="A3" s="556">
        <v>1</v>
      </c>
      <c r="B3" s="557" t="s">
        <v>262</v>
      </c>
      <c r="C3" s="558"/>
      <c r="D3" s="505"/>
      <c r="E3" s="505"/>
      <c r="F3" s="505"/>
      <c r="G3" s="505"/>
      <c r="H3" s="505"/>
      <c r="I3" s="505"/>
      <c r="J3" s="505"/>
      <c r="K3" s="505"/>
      <c r="L3" s="505"/>
      <c r="M3" s="505"/>
      <c r="N3" s="505"/>
      <c r="O3" s="505"/>
      <c r="P3" s="505"/>
      <c r="Q3" s="505"/>
      <c r="R3" s="505"/>
      <c r="S3" s="505"/>
      <c r="T3" s="505"/>
      <c r="U3" s="505"/>
    </row>
    <row r="4" spans="1:21" ht="9.9499999999999993" customHeight="1">
      <c r="A4" s="559"/>
      <c r="B4" s="560"/>
      <c r="C4" s="561"/>
      <c r="D4" s="505"/>
      <c r="E4" s="505"/>
      <c r="F4" s="505"/>
      <c r="G4" s="505"/>
      <c r="H4" s="505"/>
      <c r="I4" s="505"/>
      <c r="J4" s="505"/>
      <c r="K4" s="505"/>
      <c r="L4" s="505"/>
      <c r="M4" s="505"/>
      <c r="N4" s="505"/>
      <c r="O4" s="505"/>
      <c r="P4" s="505"/>
      <c r="Q4" s="505"/>
      <c r="R4" s="505"/>
      <c r="S4" s="505"/>
      <c r="T4" s="505"/>
      <c r="U4" s="505"/>
    </row>
    <row r="5" spans="1:21" ht="27.95" customHeight="1">
      <c r="A5" s="556">
        <v>2</v>
      </c>
      <c r="B5" s="557" t="s">
        <v>263</v>
      </c>
      <c r="C5" s="558"/>
      <c r="D5" s="505"/>
      <c r="E5" s="505"/>
      <c r="F5" s="505"/>
      <c r="G5" s="505"/>
      <c r="H5" s="505"/>
      <c r="I5" s="505"/>
      <c r="J5" s="505"/>
      <c r="K5" s="505"/>
      <c r="L5" s="505"/>
      <c r="M5" s="505"/>
      <c r="N5" s="505"/>
      <c r="O5" s="505"/>
      <c r="P5" s="505"/>
      <c r="Q5" s="505"/>
      <c r="R5" s="505"/>
      <c r="S5" s="505"/>
      <c r="T5" s="505"/>
      <c r="U5" s="505"/>
    </row>
    <row r="6" spans="1:21" ht="9.9499999999999993" customHeight="1">
      <c r="A6" s="559"/>
      <c r="B6" s="560"/>
      <c r="C6" s="561"/>
      <c r="D6" s="505"/>
      <c r="E6" s="505"/>
      <c r="F6" s="505"/>
      <c r="G6" s="505"/>
      <c r="H6" s="505"/>
      <c r="I6" s="505"/>
      <c r="J6" s="505"/>
      <c r="K6" s="505"/>
      <c r="L6" s="505"/>
      <c r="M6" s="505"/>
      <c r="N6" s="505"/>
      <c r="O6" s="505"/>
      <c r="P6" s="505"/>
      <c r="Q6" s="505"/>
      <c r="R6" s="505"/>
      <c r="S6" s="505"/>
      <c r="T6" s="505"/>
      <c r="U6" s="505"/>
    </row>
    <row r="7" spans="1:21" ht="27.95" customHeight="1">
      <c r="A7" s="556">
        <v>3</v>
      </c>
      <c r="B7" s="557" t="s">
        <v>264</v>
      </c>
      <c r="C7" s="558"/>
      <c r="D7" s="505"/>
      <c r="E7" s="505"/>
      <c r="F7" s="505"/>
      <c r="G7" s="505"/>
      <c r="H7" s="505"/>
      <c r="I7" s="505"/>
      <c r="J7" s="505"/>
      <c r="K7" s="505"/>
      <c r="L7" s="505"/>
      <c r="M7" s="505"/>
      <c r="N7" s="505"/>
      <c r="O7" s="505"/>
      <c r="P7" s="505"/>
      <c r="Q7" s="505"/>
      <c r="R7" s="505"/>
      <c r="S7" s="505"/>
      <c r="T7" s="505"/>
      <c r="U7" s="505"/>
    </row>
    <row r="8" spans="1:21" ht="9.9499999999999993" customHeight="1">
      <c r="A8" s="559"/>
      <c r="B8" s="560"/>
      <c r="C8" s="561"/>
      <c r="D8" s="505"/>
      <c r="E8" s="505"/>
      <c r="F8" s="505"/>
      <c r="G8" s="505"/>
      <c r="H8" s="505"/>
      <c r="I8" s="505"/>
      <c r="J8" s="505"/>
      <c r="K8" s="505"/>
      <c r="L8" s="505"/>
      <c r="M8" s="505"/>
      <c r="N8" s="505"/>
      <c r="O8" s="505"/>
      <c r="P8" s="505"/>
      <c r="Q8" s="505"/>
      <c r="R8" s="505"/>
      <c r="S8" s="505"/>
      <c r="T8" s="505"/>
      <c r="U8" s="505"/>
    </row>
    <row r="9" spans="1:21" ht="29.45" customHeight="1">
      <c r="A9" s="556">
        <v>4</v>
      </c>
      <c r="B9" s="557" t="s">
        <v>265</v>
      </c>
      <c r="C9" s="558"/>
      <c r="D9" s="505"/>
      <c r="E9" s="505"/>
      <c r="F9" s="505"/>
      <c r="G9" s="505"/>
      <c r="H9" s="505"/>
      <c r="I9" s="505"/>
      <c r="J9" s="505"/>
      <c r="K9" s="505"/>
      <c r="L9" s="505"/>
      <c r="M9" s="505"/>
      <c r="N9" s="505"/>
      <c r="O9" s="505"/>
      <c r="P9" s="505"/>
      <c r="Q9" s="505"/>
      <c r="R9" s="505"/>
      <c r="S9" s="505"/>
      <c r="T9" s="505"/>
      <c r="U9" s="505"/>
    </row>
    <row r="10" spans="1:21" ht="9.9499999999999993" customHeight="1">
      <c r="A10" s="559"/>
      <c r="B10" s="560"/>
      <c r="C10" s="561"/>
      <c r="D10" s="505"/>
      <c r="E10" s="505"/>
      <c r="F10" s="505"/>
      <c r="G10" s="505"/>
      <c r="H10" s="505"/>
      <c r="I10" s="505"/>
      <c r="J10" s="505"/>
      <c r="K10" s="505"/>
      <c r="L10" s="505"/>
      <c r="M10" s="505"/>
      <c r="N10" s="505"/>
      <c r="O10" s="505"/>
      <c r="P10" s="505"/>
      <c r="Q10" s="505"/>
      <c r="R10" s="505"/>
      <c r="S10" s="505"/>
      <c r="T10" s="505"/>
      <c r="U10" s="505"/>
    </row>
    <row r="11" spans="1:21" ht="39.950000000000003" customHeight="1">
      <c r="A11" s="556">
        <v>5</v>
      </c>
      <c r="B11" s="557" t="s">
        <v>266</v>
      </c>
      <c r="C11" s="558"/>
      <c r="D11" s="505"/>
      <c r="E11" s="505"/>
      <c r="F11" s="505"/>
      <c r="G11" s="505"/>
      <c r="H11" s="505"/>
      <c r="I11" s="505"/>
      <c r="J11" s="505"/>
      <c r="K11" s="505"/>
      <c r="L11" s="505"/>
      <c r="M11" s="505"/>
      <c r="N11" s="505"/>
      <c r="O11" s="505"/>
      <c r="P11" s="505"/>
      <c r="Q11" s="505"/>
      <c r="R11" s="505"/>
      <c r="S11" s="505"/>
      <c r="T11" s="505"/>
      <c r="U11" s="505"/>
    </row>
    <row r="12" spans="1:21" ht="9.9499999999999993" customHeight="1">
      <c r="A12" s="559"/>
      <c r="B12" s="560"/>
      <c r="C12" s="561"/>
      <c r="D12" s="505"/>
      <c r="E12" s="505"/>
      <c r="F12" s="505"/>
      <c r="G12" s="505"/>
      <c r="H12" s="505"/>
      <c r="I12" s="505"/>
      <c r="J12" s="505"/>
      <c r="K12" s="505"/>
      <c r="L12" s="505"/>
      <c r="M12" s="505"/>
      <c r="N12" s="505"/>
      <c r="O12" s="505"/>
      <c r="P12" s="505"/>
      <c r="Q12" s="505"/>
      <c r="R12" s="505"/>
      <c r="S12" s="505"/>
      <c r="T12" s="505"/>
      <c r="U12" s="505"/>
    </row>
    <row r="13" spans="1:21" ht="53.1" customHeight="1">
      <c r="A13" s="556">
        <v>6</v>
      </c>
      <c r="B13" s="557" t="s">
        <v>267</v>
      </c>
      <c r="C13" s="558"/>
      <c r="D13" s="505"/>
      <c r="E13" s="505"/>
      <c r="F13" s="505"/>
      <c r="G13" s="505"/>
      <c r="H13" s="505"/>
      <c r="I13" s="505"/>
      <c r="J13" s="505"/>
      <c r="K13" s="505"/>
      <c r="L13" s="505"/>
      <c r="M13" s="505"/>
      <c r="N13" s="505"/>
      <c r="O13" s="505"/>
      <c r="P13" s="505"/>
      <c r="Q13" s="505"/>
      <c r="R13" s="505"/>
      <c r="S13" s="505"/>
      <c r="T13" s="505"/>
      <c r="U13" s="505"/>
    </row>
    <row r="14" spans="1:21" ht="9.9499999999999993" customHeight="1">
      <c r="A14" s="559"/>
      <c r="B14" s="560"/>
      <c r="C14" s="561"/>
      <c r="D14" s="505"/>
      <c r="E14" s="505"/>
      <c r="F14" s="505"/>
      <c r="G14" s="505"/>
      <c r="H14" s="505"/>
      <c r="I14" s="505"/>
      <c r="J14" s="505"/>
      <c r="K14" s="505"/>
      <c r="L14" s="505"/>
      <c r="M14" s="505"/>
      <c r="N14" s="505"/>
      <c r="O14" s="505"/>
      <c r="P14" s="505"/>
      <c r="Q14" s="505"/>
      <c r="R14" s="505"/>
      <c r="S14" s="505"/>
      <c r="T14" s="505"/>
      <c r="U14" s="505"/>
    </row>
    <row r="15" spans="1:21" ht="65.099999999999994" customHeight="1">
      <c r="A15" s="556">
        <v>7</v>
      </c>
      <c r="B15" s="557" t="s">
        <v>268</v>
      </c>
      <c r="C15" s="558"/>
      <c r="D15" s="505"/>
      <c r="E15" s="505"/>
      <c r="F15" s="505"/>
      <c r="G15" s="505"/>
      <c r="H15" s="505"/>
      <c r="I15" s="505"/>
      <c r="J15" s="505"/>
      <c r="K15" s="505"/>
      <c r="L15" s="505"/>
      <c r="M15" s="505"/>
      <c r="N15" s="505"/>
      <c r="O15" s="505"/>
      <c r="P15" s="505"/>
      <c r="Q15" s="505"/>
      <c r="R15" s="505"/>
      <c r="S15" s="505"/>
      <c r="T15" s="505"/>
      <c r="U15" s="505"/>
    </row>
    <row r="16" spans="1:21" ht="9.9499999999999993" customHeight="1">
      <c r="A16" s="559"/>
      <c r="B16" s="560"/>
      <c r="C16" s="561"/>
      <c r="D16" s="505"/>
      <c r="E16" s="505"/>
      <c r="F16" s="505"/>
      <c r="G16" s="505"/>
      <c r="H16" s="505"/>
      <c r="I16" s="505"/>
      <c r="J16" s="505"/>
      <c r="K16" s="505"/>
      <c r="L16" s="505"/>
      <c r="M16" s="505"/>
      <c r="N16" s="505"/>
      <c r="O16" s="505"/>
      <c r="P16" s="505"/>
      <c r="Q16" s="505"/>
      <c r="R16" s="505"/>
      <c r="S16" s="505"/>
      <c r="T16" s="505"/>
      <c r="U16" s="505"/>
    </row>
    <row r="17" spans="1:21" ht="39.950000000000003" customHeight="1">
      <c r="A17" s="556">
        <v>8</v>
      </c>
      <c r="B17" s="557" t="s">
        <v>269</v>
      </c>
      <c r="C17" s="558"/>
      <c r="D17" s="505"/>
      <c r="E17" s="505"/>
      <c r="F17" s="505"/>
      <c r="G17" s="505"/>
      <c r="H17" s="505"/>
      <c r="I17" s="505"/>
      <c r="J17" s="505"/>
      <c r="K17" s="505"/>
      <c r="L17" s="505"/>
      <c r="M17" s="505"/>
      <c r="N17" s="505"/>
      <c r="O17" s="505"/>
      <c r="P17" s="505"/>
      <c r="Q17" s="505"/>
      <c r="R17" s="505"/>
      <c r="S17" s="505"/>
      <c r="T17" s="505"/>
      <c r="U17" s="505"/>
    </row>
    <row r="18" spans="1:21" ht="9.9499999999999993" customHeight="1">
      <c r="A18" s="559"/>
      <c r="B18" s="560"/>
      <c r="C18" s="561"/>
      <c r="D18" s="505"/>
      <c r="E18" s="505"/>
      <c r="F18" s="505"/>
      <c r="G18" s="505"/>
      <c r="H18" s="505"/>
      <c r="I18" s="505"/>
      <c r="J18" s="505"/>
      <c r="K18" s="505"/>
      <c r="L18" s="505"/>
      <c r="M18" s="505"/>
      <c r="N18" s="505"/>
      <c r="O18" s="505"/>
      <c r="P18" s="505"/>
      <c r="Q18" s="505"/>
      <c r="R18" s="505"/>
      <c r="S18" s="505"/>
      <c r="T18" s="505"/>
      <c r="U18" s="505"/>
    </row>
    <row r="19" spans="1:21" ht="53.1" customHeight="1">
      <c r="A19" s="556">
        <v>9</v>
      </c>
      <c r="B19" s="557" t="s">
        <v>270</v>
      </c>
      <c r="C19" s="558"/>
      <c r="D19" s="505"/>
      <c r="E19" s="505"/>
      <c r="F19" s="505"/>
      <c r="G19" s="505"/>
      <c r="H19" s="505"/>
      <c r="I19" s="505"/>
      <c r="J19" s="505"/>
      <c r="K19" s="505"/>
      <c r="L19" s="505"/>
      <c r="M19" s="505"/>
      <c r="N19" s="505"/>
      <c r="O19" s="505"/>
      <c r="P19" s="505"/>
      <c r="Q19" s="505"/>
      <c r="R19" s="505"/>
      <c r="S19" s="505"/>
      <c r="T19" s="505"/>
      <c r="U19" s="505"/>
    </row>
    <row r="20" spans="1:21" ht="9.9499999999999993" customHeight="1">
      <c r="A20" s="559"/>
      <c r="B20" s="560"/>
      <c r="C20" s="561"/>
      <c r="D20" s="505"/>
      <c r="E20" s="505"/>
      <c r="F20" s="505"/>
      <c r="G20" s="505"/>
      <c r="H20" s="505"/>
      <c r="I20" s="505"/>
      <c r="J20" s="505"/>
      <c r="K20" s="505"/>
      <c r="L20" s="505"/>
      <c r="M20" s="505"/>
      <c r="N20" s="505"/>
      <c r="O20" s="505"/>
      <c r="P20" s="505"/>
      <c r="Q20" s="505"/>
      <c r="R20" s="505"/>
      <c r="S20" s="505"/>
      <c r="T20" s="505"/>
      <c r="U20" s="505"/>
    </row>
    <row r="21" spans="1:21" ht="18" customHeight="1">
      <c r="A21" s="556">
        <v>10</v>
      </c>
      <c r="B21" s="557" t="s">
        <v>271</v>
      </c>
      <c r="C21" s="558"/>
      <c r="D21" s="505"/>
      <c r="E21" s="505"/>
      <c r="F21" s="505"/>
      <c r="G21" s="505"/>
      <c r="H21" s="505"/>
      <c r="I21" s="505"/>
      <c r="J21" s="505"/>
      <c r="K21" s="505"/>
      <c r="L21" s="505"/>
      <c r="M21" s="505"/>
      <c r="N21" s="505"/>
      <c r="O21" s="505"/>
      <c r="P21" s="505"/>
      <c r="Q21" s="505"/>
      <c r="R21" s="505"/>
      <c r="S21" s="505"/>
      <c r="T21" s="505"/>
      <c r="U21" s="505"/>
    </row>
    <row r="22" spans="1:21" ht="12" customHeight="1">
      <c r="A22" s="562"/>
      <c r="B22" s="1077" t="s">
        <v>87</v>
      </c>
      <c r="C22" s="1078"/>
      <c r="D22" s="505"/>
      <c r="E22" s="505"/>
      <c r="F22" s="505"/>
      <c r="G22" s="505"/>
      <c r="H22" s="505"/>
      <c r="I22" s="505"/>
      <c r="J22" s="505"/>
      <c r="K22" s="505"/>
      <c r="L22" s="505"/>
      <c r="M22" s="505"/>
      <c r="N22" s="505"/>
      <c r="O22" s="505"/>
      <c r="P22" s="505"/>
      <c r="Q22" s="505"/>
      <c r="R22" s="505"/>
      <c r="S22" s="505"/>
      <c r="T22" s="505"/>
      <c r="U22" s="505"/>
    </row>
    <row r="23" spans="1:21" ht="22.5" customHeight="1">
      <c r="A23" s="505"/>
      <c r="B23" s="505"/>
      <c r="C23" s="505"/>
      <c r="D23" s="505"/>
      <c r="E23" s="505"/>
      <c r="F23" s="505"/>
      <c r="G23" s="505"/>
      <c r="H23" s="505"/>
      <c r="I23" s="505"/>
      <c r="J23" s="505"/>
      <c r="K23" s="505"/>
      <c r="L23" s="505"/>
      <c r="M23" s="505"/>
      <c r="N23" s="505"/>
      <c r="O23" s="505"/>
      <c r="P23" s="505"/>
      <c r="Q23" s="505"/>
      <c r="R23" s="505"/>
      <c r="S23" s="505"/>
      <c r="T23" s="505"/>
      <c r="U23" s="505"/>
    </row>
    <row r="24" spans="1:21" ht="22.5" customHeight="1">
      <c r="A24" s="505"/>
      <c r="B24" s="505"/>
      <c r="C24" s="505"/>
      <c r="D24" s="505"/>
      <c r="E24" s="505"/>
      <c r="F24" s="505"/>
      <c r="G24" s="505"/>
      <c r="H24" s="505"/>
      <c r="I24" s="505"/>
      <c r="J24" s="505"/>
      <c r="K24" s="505"/>
      <c r="L24" s="505"/>
      <c r="M24" s="505"/>
      <c r="N24" s="505"/>
      <c r="O24" s="505"/>
      <c r="P24" s="505"/>
      <c r="Q24" s="505"/>
      <c r="R24" s="505"/>
      <c r="S24" s="505"/>
      <c r="T24" s="505"/>
      <c r="U24" s="505"/>
    </row>
    <row r="25" spans="1:21" ht="22.5" customHeight="1">
      <c r="A25" s="505"/>
      <c r="B25" s="505"/>
      <c r="C25" s="505"/>
      <c r="D25" s="505"/>
      <c r="E25" s="505"/>
      <c r="F25" s="505"/>
      <c r="G25" s="505"/>
      <c r="H25" s="505"/>
      <c r="I25" s="505"/>
      <c r="J25" s="505"/>
      <c r="K25" s="505"/>
      <c r="L25" s="505"/>
      <c r="M25" s="505"/>
      <c r="N25" s="505"/>
      <c r="O25" s="505"/>
      <c r="P25" s="505"/>
      <c r="Q25" s="505"/>
      <c r="R25" s="505"/>
      <c r="S25" s="505"/>
      <c r="T25" s="505"/>
      <c r="U25" s="505"/>
    </row>
    <row r="26" spans="1:21" ht="22.5" customHeight="1">
      <c r="A26" s="505"/>
      <c r="B26" s="505"/>
      <c r="C26" s="505"/>
      <c r="D26" s="505"/>
      <c r="E26" s="505"/>
      <c r="F26" s="505"/>
      <c r="G26" s="505"/>
      <c r="H26" s="505"/>
      <c r="I26" s="505"/>
      <c r="J26" s="505"/>
      <c r="K26" s="505"/>
      <c r="L26" s="505"/>
      <c r="M26" s="505"/>
      <c r="N26" s="505"/>
      <c r="O26" s="505"/>
      <c r="P26" s="505"/>
      <c r="Q26" s="505"/>
      <c r="R26" s="505"/>
      <c r="S26" s="505"/>
      <c r="T26" s="505"/>
      <c r="U26" s="505"/>
    </row>
    <row r="27" spans="1:21" ht="22.5" customHeight="1">
      <c r="A27" s="505"/>
      <c r="B27" s="505"/>
      <c r="C27" s="505"/>
      <c r="D27" s="505"/>
      <c r="E27" s="505"/>
      <c r="F27" s="505"/>
      <c r="G27" s="505"/>
      <c r="H27" s="505"/>
      <c r="I27" s="505"/>
      <c r="J27" s="505"/>
      <c r="K27" s="505"/>
      <c r="L27" s="505"/>
      <c r="M27" s="505"/>
      <c r="N27" s="505"/>
      <c r="O27" s="505"/>
      <c r="P27" s="505"/>
      <c r="Q27" s="505"/>
      <c r="R27" s="505"/>
      <c r="S27" s="505"/>
      <c r="T27" s="505"/>
      <c r="U27" s="505"/>
    </row>
    <row r="28" spans="1:21" ht="22.5" customHeight="1">
      <c r="A28" s="505"/>
      <c r="B28" s="505"/>
      <c r="C28" s="505"/>
      <c r="D28" s="505"/>
      <c r="E28" s="505"/>
      <c r="F28" s="505"/>
      <c r="G28" s="505"/>
      <c r="H28" s="505"/>
      <c r="I28" s="505"/>
      <c r="J28" s="505"/>
      <c r="K28" s="505"/>
      <c r="L28" s="505"/>
      <c r="M28" s="505"/>
      <c r="N28" s="505"/>
      <c r="O28" s="505"/>
      <c r="P28" s="505"/>
      <c r="Q28" s="505"/>
      <c r="R28" s="505"/>
      <c r="S28" s="505"/>
      <c r="T28" s="505"/>
      <c r="U28" s="505"/>
    </row>
    <row r="29" spans="1:21" ht="22.5" customHeight="1">
      <c r="A29" s="505"/>
      <c r="B29" s="505"/>
      <c r="C29" s="505"/>
      <c r="D29" s="505"/>
      <c r="E29" s="505"/>
      <c r="F29" s="505"/>
      <c r="G29" s="505"/>
      <c r="H29" s="505"/>
      <c r="I29" s="505"/>
      <c r="J29" s="505"/>
      <c r="K29" s="505"/>
      <c r="L29" s="505"/>
      <c r="M29" s="505"/>
      <c r="N29" s="505"/>
      <c r="O29" s="505"/>
      <c r="P29" s="505"/>
      <c r="Q29" s="505"/>
      <c r="R29" s="505"/>
      <c r="S29" s="505"/>
      <c r="T29" s="505"/>
      <c r="U29" s="505"/>
    </row>
    <row r="30" spans="1:21" ht="22.5" customHeight="1">
      <c r="A30" s="505"/>
      <c r="B30" s="505"/>
      <c r="C30" s="505"/>
      <c r="D30" s="505"/>
      <c r="E30" s="505"/>
      <c r="F30" s="505"/>
      <c r="G30" s="505"/>
      <c r="H30" s="505"/>
      <c r="I30" s="505"/>
      <c r="J30" s="505"/>
      <c r="K30" s="505"/>
      <c r="L30" s="505"/>
      <c r="M30" s="505"/>
      <c r="N30" s="505"/>
      <c r="O30" s="505"/>
      <c r="P30" s="505"/>
      <c r="Q30" s="505"/>
      <c r="R30" s="505"/>
      <c r="S30" s="505"/>
      <c r="T30" s="505"/>
      <c r="U30" s="505"/>
    </row>
    <row r="31" spans="1:21" ht="22.5" customHeight="1">
      <c r="A31" s="505"/>
      <c r="B31" s="505"/>
      <c r="C31" s="505"/>
      <c r="D31" s="505"/>
      <c r="E31" s="505"/>
      <c r="F31" s="505"/>
      <c r="G31" s="505"/>
      <c r="H31" s="505"/>
      <c r="I31" s="505"/>
      <c r="J31" s="505"/>
      <c r="K31" s="505"/>
      <c r="L31" s="505"/>
      <c r="M31" s="505"/>
      <c r="N31" s="505"/>
      <c r="O31" s="505"/>
      <c r="P31" s="505"/>
      <c r="Q31" s="505"/>
      <c r="R31" s="505"/>
      <c r="S31" s="505"/>
      <c r="T31" s="505"/>
      <c r="U31" s="505"/>
    </row>
    <row r="32" spans="1:21" ht="22.5" customHeight="1">
      <c r="A32" s="505"/>
      <c r="B32" s="505"/>
      <c r="C32" s="505"/>
      <c r="D32" s="505"/>
      <c r="E32" s="505"/>
      <c r="F32" s="505"/>
      <c r="G32" s="505"/>
      <c r="H32" s="505"/>
      <c r="I32" s="505"/>
      <c r="J32" s="505"/>
      <c r="K32" s="505"/>
      <c r="L32" s="505"/>
      <c r="M32" s="505"/>
      <c r="N32" s="505"/>
      <c r="O32" s="505"/>
      <c r="P32" s="505"/>
      <c r="Q32" s="505"/>
      <c r="R32" s="505"/>
      <c r="S32" s="505"/>
      <c r="T32" s="505"/>
      <c r="U32" s="505"/>
    </row>
    <row r="33" spans="1:21" ht="22.5" customHeight="1">
      <c r="A33" s="505"/>
      <c r="B33" s="505"/>
      <c r="C33" s="505"/>
      <c r="D33" s="505"/>
      <c r="E33" s="505"/>
      <c r="F33" s="505"/>
      <c r="G33" s="505"/>
      <c r="H33" s="505"/>
      <c r="I33" s="505"/>
      <c r="J33" s="505"/>
      <c r="K33" s="505"/>
      <c r="L33" s="505"/>
      <c r="M33" s="505"/>
      <c r="N33" s="505"/>
      <c r="O33" s="505"/>
      <c r="P33" s="505"/>
      <c r="Q33" s="505"/>
      <c r="R33" s="505"/>
      <c r="S33" s="505"/>
      <c r="T33" s="505"/>
      <c r="U33" s="505"/>
    </row>
    <row r="34" spans="1:21" ht="22.5" customHeight="1">
      <c r="A34" s="505"/>
      <c r="B34" s="505"/>
      <c r="C34" s="505"/>
      <c r="D34" s="505"/>
      <c r="E34" s="505"/>
      <c r="F34" s="505"/>
      <c r="G34" s="505"/>
      <c r="H34" s="505"/>
      <c r="I34" s="505"/>
      <c r="J34" s="505"/>
      <c r="K34" s="505"/>
      <c r="L34" s="505"/>
      <c r="M34" s="505"/>
      <c r="N34" s="505"/>
      <c r="O34" s="505"/>
      <c r="P34" s="505"/>
      <c r="Q34" s="505"/>
      <c r="R34" s="505"/>
      <c r="S34" s="505"/>
      <c r="T34" s="505"/>
      <c r="U34" s="505"/>
    </row>
    <row r="35" spans="1:21" ht="22.5" customHeight="1">
      <c r="A35" s="505"/>
      <c r="B35" s="505"/>
      <c r="C35" s="505"/>
      <c r="D35" s="505"/>
      <c r="E35" s="505"/>
      <c r="F35" s="505"/>
      <c r="G35" s="505"/>
      <c r="H35" s="505"/>
      <c r="I35" s="505"/>
      <c r="J35" s="505"/>
      <c r="K35" s="505"/>
      <c r="L35" s="505"/>
      <c r="M35" s="505"/>
      <c r="N35" s="505"/>
      <c r="O35" s="505"/>
      <c r="P35" s="505"/>
      <c r="Q35" s="505"/>
      <c r="R35" s="505"/>
      <c r="S35" s="505"/>
      <c r="T35" s="505"/>
      <c r="U35" s="505"/>
    </row>
    <row r="36" spans="1:21" ht="22.5" customHeight="1">
      <c r="A36" s="505"/>
      <c r="B36" s="505"/>
      <c r="C36" s="505"/>
      <c r="D36" s="505"/>
      <c r="E36" s="505"/>
      <c r="F36" s="505"/>
      <c r="G36" s="505"/>
      <c r="H36" s="505"/>
      <c r="I36" s="505"/>
      <c r="J36" s="505"/>
      <c r="K36" s="505"/>
      <c r="L36" s="505"/>
      <c r="M36" s="505"/>
      <c r="N36" s="505"/>
      <c r="O36" s="505"/>
      <c r="P36" s="505"/>
      <c r="Q36" s="505"/>
      <c r="R36" s="505"/>
      <c r="S36" s="505"/>
      <c r="T36" s="505"/>
      <c r="U36" s="505"/>
    </row>
    <row r="37" spans="1:21" ht="22.5" customHeight="1">
      <c r="A37" s="505"/>
      <c r="B37" s="505"/>
      <c r="C37" s="505"/>
      <c r="D37" s="505"/>
      <c r="E37" s="505"/>
      <c r="F37" s="505"/>
      <c r="G37" s="505"/>
      <c r="H37" s="505"/>
      <c r="I37" s="505"/>
      <c r="J37" s="505"/>
      <c r="K37" s="505"/>
      <c r="L37" s="505"/>
      <c r="M37" s="505"/>
      <c r="N37" s="505"/>
      <c r="O37" s="505"/>
      <c r="P37" s="505"/>
      <c r="Q37" s="505"/>
      <c r="R37" s="505"/>
      <c r="S37" s="505"/>
      <c r="T37" s="505"/>
      <c r="U37" s="505"/>
    </row>
    <row r="38" spans="1:21" ht="22.5" customHeight="1">
      <c r="A38" s="505"/>
      <c r="B38" s="505"/>
      <c r="C38" s="505"/>
      <c r="D38" s="505"/>
      <c r="E38" s="505"/>
      <c r="F38" s="505"/>
      <c r="G38" s="505"/>
      <c r="H38" s="505"/>
      <c r="I38" s="505"/>
      <c r="J38" s="505"/>
      <c r="K38" s="505"/>
      <c r="L38" s="505"/>
      <c r="M38" s="505"/>
      <c r="N38" s="505"/>
      <c r="O38" s="505"/>
      <c r="P38" s="505"/>
      <c r="Q38" s="505"/>
      <c r="R38" s="505"/>
      <c r="S38" s="505"/>
      <c r="T38" s="505"/>
      <c r="U38" s="505"/>
    </row>
    <row r="39" spans="1:21" ht="22.5" customHeight="1">
      <c r="A39" s="505"/>
      <c r="B39" s="505"/>
      <c r="C39" s="505"/>
      <c r="D39" s="505"/>
      <c r="E39" s="505"/>
      <c r="F39" s="505"/>
      <c r="G39" s="505"/>
      <c r="H39" s="505"/>
      <c r="I39" s="505"/>
      <c r="J39" s="505"/>
      <c r="K39" s="505"/>
      <c r="L39" s="505"/>
      <c r="M39" s="505"/>
      <c r="N39" s="505"/>
      <c r="O39" s="505"/>
      <c r="P39" s="505"/>
      <c r="Q39" s="505"/>
      <c r="R39" s="505"/>
      <c r="S39" s="505"/>
      <c r="T39" s="505"/>
      <c r="U39" s="505"/>
    </row>
    <row r="40" spans="1:21" ht="22.5" customHeight="1">
      <c r="A40" s="505"/>
      <c r="B40" s="505"/>
      <c r="C40" s="505"/>
      <c r="D40" s="505"/>
      <c r="E40" s="505"/>
      <c r="F40" s="505"/>
      <c r="G40" s="505"/>
      <c r="H40" s="505"/>
      <c r="I40" s="505"/>
      <c r="J40" s="505"/>
      <c r="K40" s="505"/>
      <c r="L40" s="505"/>
      <c r="M40" s="505"/>
      <c r="N40" s="505"/>
      <c r="O40" s="505"/>
      <c r="P40" s="505"/>
      <c r="Q40" s="505"/>
      <c r="R40" s="505"/>
      <c r="S40" s="505"/>
      <c r="T40" s="505"/>
      <c r="U40" s="505"/>
    </row>
    <row r="41" spans="1:21" ht="22.5" customHeight="1">
      <c r="A41" s="505"/>
      <c r="B41" s="505"/>
      <c r="C41" s="505"/>
      <c r="D41" s="505"/>
      <c r="E41" s="505"/>
      <c r="F41" s="505"/>
      <c r="G41" s="505"/>
      <c r="H41" s="505"/>
      <c r="I41" s="505"/>
      <c r="J41" s="505"/>
      <c r="K41" s="505"/>
      <c r="L41" s="505"/>
      <c r="M41" s="505"/>
      <c r="N41" s="505"/>
      <c r="O41" s="505"/>
      <c r="P41" s="505"/>
      <c r="Q41" s="505"/>
      <c r="R41" s="505"/>
      <c r="S41" s="505"/>
      <c r="T41" s="505"/>
      <c r="U41" s="505"/>
    </row>
    <row r="42" spans="1:21" ht="22.5" customHeight="1">
      <c r="A42" s="505"/>
      <c r="B42" s="505"/>
      <c r="C42" s="505"/>
      <c r="D42" s="505"/>
      <c r="E42" s="505"/>
      <c r="F42" s="505"/>
      <c r="G42" s="505"/>
      <c r="H42" s="505"/>
      <c r="I42" s="505"/>
      <c r="J42" s="505"/>
      <c r="K42" s="505"/>
      <c r="L42" s="505"/>
      <c r="M42" s="505"/>
      <c r="N42" s="505"/>
      <c r="O42" s="505"/>
      <c r="P42" s="505"/>
      <c r="Q42" s="505"/>
      <c r="R42" s="505"/>
      <c r="S42" s="505"/>
      <c r="T42" s="505"/>
      <c r="U42" s="505"/>
    </row>
    <row r="43" spans="1:21" ht="22.5" customHeight="1">
      <c r="A43" s="505"/>
      <c r="B43" s="505"/>
      <c r="C43" s="505"/>
      <c r="D43" s="505"/>
      <c r="E43" s="505"/>
      <c r="F43" s="505"/>
      <c r="G43" s="505"/>
      <c r="H43" s="505"/>
      <c r="I43" s="505"/>
      <c r="J43" s="505"/>
      <c r="K43" s="505"/>
      <c r="L43" s="505"/>
      <c r="M43" s="505"/>
      <c r="N43" s="505"/>
      <c r="O43" s="505"/>
      <c r="P43" s="505"/>
      <c r="Q43" s="505"/>
      <c r="R43" s="505"/>
      <c r="S43" s="505"/>
      <c r="T43" s="505"/>
      <c r="U43" s="505"/>
    </row>
    <row r="44" spans="1:21" ht="22.5" customHeight="1">
      <c r="A44" s="505"/>
      <c r="B44" s="505"/>
      <c r="C44" s="505"/>
      <c r="D44" s="505"/>
      <c r="E44" s="505"/>
      <c r="F44" s="505"/>
      <c r="G44" s="505"/>
      <c r="H44" s="505"/>
      <c r="I44" s="505"/>
      <c r="J44" s="505"/>
      <c r="K44" s="505"/>
      <c r="L44" s="505"/>
      <c r="M44" s="505"/>
      <c r="N44" s="505"/>
      <c r="O44" s="505"/>
      <c r="P44" s="505"/>
      <c r="Q44" s="505"/>
      <c r="R44" s="505"/>
      <c r="S44" s="505"/>
      <c r="T44" s="505"/>
      <c r="U44" s="505"/>
    </row>
    <row r="45" spans="1:21" ht="22.5" customHeight="1">
      <c r="A45" s="505"/>
      <c r="B45" s="505"/>
      <c r="C45" s="505"/>
      <c r="D45" s="505"/>
      <c r="E45" s="505"/>
      <c r="F45" s="505"/>
      <c r="G45" s="505"/>
      <c r="H45" s="505"/>
      <c r="I45" s="505"/>
      <c r="J45" s="505"/>
      <c r="K45" s="505"/>
      <c r="L45" s="505"/>
      <c r="M45" s="505"/>
      <c r="N45" s="505"/>
      <c r="O45" s="505"/>
      <c r="P45" s="505"/>
      <c r="Q45" s="505"/>
      <c r="R45" s="505"/>
      <c r="S45" s="505"/>
      <c r="T45" s="505"/>
      <c r="U45" s="505"/>
    </row>
    <row r="46" spans="1:21" ht="22.5" customHeight="1">
      <c r="A46" s="505"/>
      <c r="B46" s="505"/>
      <c r="C46" s="505"/>
      <c r="D46" s="505"/>
      <c r="E46" s="505"/>
      <c r="F46" s="505"/>
      <c r="G46" s="505"/>
      <c r="H46" s="505"/>
      <c r="I46" s="505"/>
      <c r="J46" s="505"/>
      <c r="K46" s="505"/>
      <c r="L46" s="505"/>
      <c r="M46" s="505"/>
      <c r="N46" s="505"/>
      <c r="O46" s="505"/>
      <c r="P46" s="505"/>
      <c r="Q46" s="505"/>
      <c r="R46" s="505"/>
      <c r="S46" s="505"/>
      <c r="T46" s="505"/>
      <c r="U46" s="505"/>
    </row>
    <row r="47" spans="1:21" ht="22.5" customHeight="1">
      <c r="A47" s="505"/>
      <c r="B47" s="505"/>
      <c r="C47" s="505"/>
      <c r="D47" s="505"/>
      <c r="E47" s="505"/>
      <c r="F47" s="505"/>
      <c r="G47" s="505"/>
      <c r="H47" s="505"/>
      <c r="I47" s="505"/>
      <c r="J47" s="505"/>
      <c r="K47" s="505"/>
      <c r="L47" s="505"/>
      <c r="M47" s="505"/>
      <c r="N47" s="505"/>
      <c r="O47" s="505"/>
      <c r="P47" s="505"/>
      <c r="Q47" s="505"/>
      <c r="R47" s="505"/>
      <c r="S47" s="505"/>
      <c r="T47" s="505"/>
      <c r="U47" s="505"/>
    </row>
    <row r="48" spans="1:21" ht="22.5" customHeight="1">
      <c r="A48" s="505"/>
      <c r="B48" s="505"/>
      <c r="C48" s="505"/>
      <c r="D48" s="505"/>
      <c r="E48" s="505"/>
      <c r="F48" s="505"/>
      <c r="G48" s="505"/>
      <c r="H48" s="505"/>
      <c r="I48" s="505"/>
      <c r="J48" s="505"/>
      <c r="K48" s="505"/>
      <c r="L48" s="505"/>
      <c r="M48" s="505"/>
      <c r="N48" s="505"/>
      <c r="O48" s="505"/>
      <c r="P48" s="505"/>
      <c r="Q48" s="505"/>
      <c r="R48" s="505"/>
      <c r="S48" s="505"/>
      <c r="T48" s="505"/>
      <c r="U48" s="505"/>
    </row>
    <row r="49" spans="1:21" ht="22.5" customHeight="1">
      <c r="A49" s="505"/>
      <c r="B49" s="505"/>
      <c r="C49" s="505"/>
      <c r="D49" s="505"/>
      <c r="E49" s="505"/>
      <c r="F49" s="505"/>
      <c r="G49" s="505"/>
      <c r="H49" s="505"/>
      <c r="I49" s="505"/>
      <c r="J49" s="505"/>
      <c r="K49" s="505"/>
      <c r="L49" s="505"/>
      <c r="M49" s="505"/>
      <c r="N49" s="505"/>
      <c r="O49" s="505"/>
      <c r="P49" s="505"/>
      <c r="Q49" s="505"/>
      <c r="R49" s="505"/>
      <c r="S49" s="505"/>
      <c r="T49" s="505"/>
      <c r="U49" s="505"/>
    </row>
    <row r="50" spans="1:21" ht="22.5" customHeight="1">
      <c r="A50" s="505"/>
      <c r="B50" s="505"/>
      <c r="C50" s="505"/>
      <c r="D50" s="505"/>
      <c r="E50" s="505"/>
      <c r="F50" s="505"/>
      <c r="G50" s="505"/>
      <c r="H50" s="505"/>
      <c r="I50" s="505"/>
      <c r="J50" s="505"/>
      <c r="K50" s="505"/>
      <c r="L50" s="505"/>
      <c r="M50" s="505"/>
      <c r="N50" s="505"/>
      <c r="O50" s="505"/>
      <c r="P50" s="505"/>
      <c r="Q50" s="505"/>
      <c r="R50" s="505"/>
      <c r="S50" s="505"/>
      <c r="T50" s="505"/>
      <c r="U50" s="505"/>
    </row>
    <row r="51" spans="1:21" ht="22.5" customHeight="1">
      <c r="A51" s="505"/>
      <c r="B51" s="505"/>
      <c r="C51" s="505"/>
      <c r="D51" s="505"/>
      <c r="E51" s="505"/>
      <c r="F51" s="505"/>
      <c r="G51" s="505"/>
      <c r="H51" s="505"/>
      <c r="I51" s="505"/>
      <c r="J51" s="505"/>
      <c r="K51" s="505"/>
      <c r="L51" s="505"/>
      <c r="M51" s="505"/>
      <c r="N51" s="505"/>
      <c r="O51" s="505"/>
      <c r="P51" s="505"/>
      <c r="Q51" s="505"/>
      <c r="R51" s="505"/>
      <c r="S51" s="505"/>
      <c r="T51" s="505"/>
      <c r="U51" s="505"/>
    </row>
    <row r="52" spans="1:21" ht="22.5" customHeight="1">
      <c r="A52" s="505"/>
      <c r="B52" s="505"/>
      <c r="C52" s="505"/>
      <c r="D52" s="505"/>
      <c r="E52" s="505"/>
      <c r="F52" s="505"/>
      <c r="G52" s="505"/>
      <c r="H52" s="505"/>
      <c r="I52" s="505"/>
      <c r="J52" s="505"/>
      <c r="K52" s="505"/>
      <c r="L52" s="505"/>
      <c r="M52" s="505"/>
      <c r="N52" s="505"/>
      <c r="O52" s="505"/>
      <c r="P52" s="505"/>
      <c r="Q52" s="505"/>
      <c r="R52" s="505"/>
      <c r="S52" s="505"/>
      <c r="T52" s="505"/>
      <c r="U52" s="505"/>
    </row>
    <row r="53" spans="1:21" ht="22.5" customHeight="1">
      <c r="A53" s="505"/>
      <c r="B53" s="505"/>
      <c r="C53" s="505"/>
      <c r="D53" s="505"/>
      <c r="E53" s="505"/>
      <c r="F53" s="505"/>
      <c r="G53" s="505"/>
      <c r="H53" s="505"/>
      <c r="I53" s="505"/>
      <c r="J53" s="505"/>
      <c r="K53" s="505"/>
      <c r="L53" s="505"/>
      <c r="M53" s="505"/>
      <c r="N53" s="505"/>
      <c r="O53" s="505"/>
      <c r="P53" s="505"/>
      <c r="Q53" s="505"/>
      <c r="R53" s="505"/>
      <c r="S53" s="505"/>
      <c r="T53" s="505"/>
      <c r="U53" s="505"/>
    </row>
    <row r="54" spans="1:21" ht="22.5" customHeight="1">
      <c r="A54" s="505"/>
      <c r="B54" s="505"/>
      <c r="C54" s="505"/>
      <c r="D54" s="505"/>
      <c r="E54" s="505"/>
      <c r="F54" s="505"/>
      <c r="G54" s="505"/>
      <c r="H54" s="505"/>
      <c r="I54" s="505"/>
      <c r="J54" s="505"/>
      <c r="K54" s="505"/>
      <c r="L54" s="505"/>
      <c r="M54" s="505"/>
      <c r="N54" s="505"/>
      <c r="O54" s="505"/>
      <c r="P54" s="505"/>
      <c r="Q54" s="505"/>
      <c r="R54" s="505"/>
      <c r="S54" s="505"/>
      <c r="T54" s="505"/>
      <c r="U54" s="505"/>
    </row>
    <row r="55" spans="1:21" ht="22.5" customHeight="1">
      <c r="A55" s="505"/>
      <c r="B55" s="505"/>
      <c r="C55" s="505"/>
      <c r="D55" s="505"/>
      <c r="E55" s="505"/>
      <c r="F55" s="505"/>
      <c r="G55" s="505"/>
      <c r="H55" s="505"/>
      <c r="I55" s="505"/>
      <c r="J55" s="505"/>
      <c r="K55" s="505"/>
      <c r="L55" s="505"/>
      <c r="M55" s="505"/>
      <c r="N55" s="505"/>
      <c r="O55" s="505"/>
      <c r="P55" s="505"/>
      <c r="Q55" s="505"/>
      <c r="R55" s="505"/>
      <c r="S55" s="505"/>
      <c r="T55" s="505"/>
      <c r="U55" s="505"/>
    </row>
    <row r="56" spans="1:21" ht="22.5" customHeight="1">
      <c r="A56" s="505"/>
      <c r="B56" s="505"/>
      <c r="C56" s="505"/>
      <c r="D56" s="505"/>
      <c r="E56" s="505"/>
      <c r="F56" s="505"/>
      <c r="G56" s="505"/>
      <c r="H56" s="505"/>
      <c r="I56" s="505"/>
      <c r="J56" s="505"/>
      <c r="K56" s="505"/>
      <c r="L56" s="505"/>
      <c r="M56" s="505"/>
      <c r="N56" s="505"/>
      <c r="O56" s="505"/>
      <c r="P56" s="505"/>
      <c r="Q56" s="505"/>
      <c r="R56" s="505"/>
      <c r="S56" s="505"/>
      <c r="T56" s="505"/>
      <c r="U56" s="505"/>
    </row>
    <row r="57" spans="1:21" ht="22.5" customHeight="1">
      <c r="A57" s="505"/>
      <c r="B57" s="505"/>
      <c r="C57" s="505"/>
      <c r="D57" s="505"/>
      <c r="E57" s="505"/>
      <c r="F57" s="505"/>
      <c r="G57" s="505"/>
      <c r="H57" s="505"/>
      <c r="I57" s="505"/>
      <c r="J57" s="505"/>
      <c r="K57" s="505"/>
      <c r="L57" s="505"/>
      <c r="M57" s="505"/>
      <c r="N57" s="505"/>
      <c r="O57" s="505"/>
      <c r="P57" s="505"/>
      <c r="Q57" s="505"/>
      <c r="R57" s="505"/>
      <c r="S57" s="505"/>
      <c r="T57" s="505"/>
      <c r="U57" s="505"/>
    </row>
    <row r="58" spans="1:21" ht="22.5" customHeight="1">
      <c r="A58" s="505"/>
      <c r="B58" s="505"/>
      <c r="C58" s="505"/>
      <c r="D58" s="505"/>
      <c r="E58" s="505"/>
      <c r="F58" s="505"/>
      <c r="G58" s="505"/>
      <c r="H58" s="505"/>
      <c r="I58" s="505"/>
      <c r="J58" s="505"/>
      <c r="K58" s="505"/>
      <c r="L58" s="505"/>
      <c r="M58" s="505"/>
      <c r="N58" s="505"/>
      <c r="O58" s="505"/>
      <c r="P58" s="505"/>
      <c r="Q58" s="505"/>
      <c r="R58" s="505"/>
      <c r="S58" s="505"/>
      <c r="T58" s="505"/>
      <c r="U58" s="505"/>
    </row>
    <row r="59" spans="1:21" ht="22.5" customHeight="1">
      <c r="A59" s="505"/>
      <c r="B59" s="505"/>
      <c r="C59" s="505"/>
      <c r="D59" s="505"/>
      <c r="E59" s="505"/>
      <c r="F59" s="505"/>
      <c r="G59" s="505"/>
      <c r="H59" s="505"/>
      <c r="I59" s="505"/>
      <c r="J59" s="505"/>
      <c r="K59" s="505"/>
      <c r="L59" s="505"/>
      <c r="M59" s="505"/>
      <c r="N59" s="505"/>
      <c r="O59" s="505"/>
      <c r="P59" s="505"/>
      <c r="Q59" s="505"/>
      <c r="R59" s="505"/>
      <c r="S59" s="505"/>
      <c r="T59" s="505"/>
      <c r="U59" s="505"/>
    </row>
    <row r="60" spans="1:21" ht="22.5" customHeight="1">
      <c r="A60" s="505"/>
      <c r="B60" s="505"/>
      <c r="C60" s="505"/>
      <c r="D60" s="505"/>
      <c r="E60" s="505"/>
      <c r="F60" s="505"/>
      <c r="G60" s="505"/>
      <c r="H60" s="505"/>
      <c r="I60" s="505"/>
      <c r="J60" s="505"/>
      <c r="K60" s="505"/>
      <c r="L60" s="505"/>
      <c r="M60" s="505"/>
      <c r="N60" s="505"/>
      <c r="O60" s="505"/>
      <c r="P60" s="505"/>
      <c r="Q60" s="505"/>
      <c r="R60" s="505"/>
      <c r="S60" s="505"/>
      <c r="T60" s="505"/>
      <c r="U60" s="505"/>
    </row>
    <row r="61" spans="1:21" ht="22.5" customHeight="1">
      <c r="A61" s="505"/>
      <c r="B61" s="505"/>
      <c r="C61" s="505"/>
      <c r="D61" s="505"/>
      <c r="E61" s="505"/>
      <c r="F61" s="505"/>
      <c r="G61" s="505"/>
      <c r="H61" s="505"/>
      <c r="I61" s="505"/>
      <c r="J61" s="505"/>
      <c r="K61" s="505"/>
      <c r="L61" s="505"/>
      <c r="M61" s="505"/>
      <c r="N61" s="505"/>
      <c r="O61" s="505"/>
      <c r="P61" s="505"/>
      <c r="Q61" s="505"/>
      <c r="R61" s="505"/>
      <c r="S61" s="505"/>
      <c r="T61" s="505"/>
      <c r="U61" s="505"/>
    </row>
    <row r="62" spans="1:21" ht="22.5" customHeight="1">
      <c r="A62" s="505"/>
      <c r="B62" s="505"/>
      <c r="C62" s="505"/>
      <c r="D62" s="505"/>
      <c r="E62" s="505"/>
      <c r="F62" s="505"/>
      <c r="G62" s="505"/>
      <c r="H62" s="505"/>
      <c r="I62" s="505"/>
      <c r="J62" s="505"/>
      <c r="K62" s="505"/>
      <c r="L62" s="505"/>
      <c r="M62" s="505"/>
      <c r="N62" s="505"/>
      <c r="O62" s="505"/>
      <c r="P62" s="505"/>
      <c r="Q62" s="505"/>
      <c r="R62" s="505"/>
      <c r="S62" s="505"/>
      <c r="T62" s="505"/>
      <c r="U62" s="505"/>
    </row>
    <row r="63" spans="1:21" ht="22.5" customHeight="1">
      <c r="A63" s="505"/>
      <c r="B63" s="505"/>
      <c r="C63" s="505"/>
      <c r="D63" s="505"/>
      <c r="E63" s="505"/>
      <c r="F63" s="505"/>
      <c r="G63" s="505"/>
      <c r="H63" s="505"/>
      <c r="I63" s="505"/>
      <c r="J63" s="505"/>
      <c r="K63" s="505"/>
      <c r="L63" s="505"/>
      <c r="M63" s="505"/>
      <c r="N63" s="505"/>
      <c r="O63" s="505"/>
      <c r="P63" s="505"/>
      <c r="Q63" s="505"/>
      <c r="R63" s="505"/>
      <c r="S63" s="505"/>
      <c r="T63" s="505"/>
      <c r="U63" s="505"/>
    </row>
    <row r="64" spans="1:21" ht="22.5" customHeight="1">
      <c r="A64" s="505"/>
      <c r="B64" s="505"/>
      <c r="C64" s="505"/>
      <c r="D64" s="505"/>
      <c r="E64" s="505"/>
      <c r="F64" s="505"/>
      <c r="G64" s="505"/>
      <c r="H64" s="505"/>
      <c r="I64" s="505"/>
      <c r="J64" s="505"/>
      <c r="K64" s="505"/>
      <c r="L64" s="505"/>
      <c r="M64" s="505"/>
      <c r="N64" s="505"/>
      <c r="O64" s="505"/>
      <c r="P64" s="505"/>
      <c r="Q64" s="505"/>
      <c r="R64" s="505"/>
      <c r="S64" s="505"/>
      <c r="T64" s="505"/>
      <c r="U64" s="505"/>
    </row>
    <row r="65" spans="1:21" ht="22.5" customHeight="1">
      <c r="A65" s="505"/>
      <c r="B65" s="505"/>
      <c r="C65" s="505"/>
      <c r="D65" s="505"/>
      <c r="E65" s="505"/>
      <c r="F65" s="505"/>
      <c r="G65" s="505"/>
      <c r="H65" s="505"/>
      <c r="I65" s="505"/>
      <c r="J65" s="505"/>
      <c r="K65" s="505"/>
      <c r="L65" s="505"/>
      <c r="M65" s="505"/>
      <c r="N65" s="505"/>
      <c r="O65" s="505"/>
      <c r="P65" s="505"/>
      <c r="Q65" s="505"/>
      <c r="R65" s="505"/>
      <c r="S65" s="505"/>
      <c r="T65" s="505"/>
      <c r="U65" s="505"/>
    </row>
    <row r="66" spans="1:21" ht="22.5" customHeight="1">
      <c r="A66" s="505"/>
      <c r="B66" s="505"/>
      <c r="C66" s="505"/>
      <c r="D66" s="505"/>
      <c r="E66" s="505"/>
      <c r="F66" s="505"/>
      <c r="G66" s="505"/>
      <c r="H66" s="505"/>
      <c r="I66" s="505"/>
      <c r="J66" s="505"/>
      <c r="K66" s="505"/>
      <c r="L66" s="505"/>
      <c r="M66" s="505"/>
      <c r="N66" s="505"/>
      <c r="O66" s="505"/>
      <c r="P66" s="505"/>
      <c r="Q66" s="505"/>
      <c r="R66" s="505"/>
      <c r="S66" s="505"/>
      <c r="T66" s="505"/>
      <c r="U66" s="505"/>
    </row>
    <row r="67" spans="1:21" ht="22.5" customHeight="1">
      <c r="A67" s="505"/>
      <c r="B67" s="505"/>
      <c r="C67" s="505"/>
      <c r="D67" s="505"/>
      <c r="E67" s="505"/>
      <c r="F67" s="505"/>
      <c r="G67" s="505"/>
      <c r="H67" s="505"/>
      <c r="I67" s="505"/>
      <c r="J67" s="505"/>
      <c r="K67" s="505"/>
      <c r="L67" s="505"/>
      <c r="M67" s="505"/>
      <c r="N67" s="505"/>
      <c r="O67" s="505"/>
      <c r="P67" s="505"/>
      <c r="Q67" s="505"/>
      <c r="R67" s="505"/>
      <c r="S67" s="505"/>
      <c r="T67" s="505"/>
      <c r="U67" s="505"/>
    </row>
    <row r="68" spans="1:21" ht="22.5" customHeight="1">
      <c r="A68" s="505"/>
      <c r="B68" s="505"/>
      <c r="C68" s="505"/>
      <c r="D68" s="505"/>
      <c r="E68" s="505"/>
      <c r="F68" s="505"/>
      <c r="G68" s="505"/>
      <c r="H68" s="505"/>
      <c r="I68" s="505"/>
      <c r="J68" s="505"/>
      <c r="K68" s="505"/>
      <c r="L68" s="505"/>
      <c r="M68" s="505"/>
      <c r="N68" s="505"/>
      <c r="O68" s="505"/>
      <c r="P68" s="505"/>
      <c r="Q68" s="505"/>
      <c r="R68" s="505"/>
      <c r="S68" s="505"/>
      <c r="T68" s="505"/>
      <c r="U68" s="505"/>
    </row>
    <row r="69" spans="1:21" ht="22.5" customHeight="1">
      <c r="A69" s="505"/>
      <c r="B69" s="505"/>
      <c r="C69" s="505"/>
      <c r="D69" s="505"/>
      <c r="E69" s="505"/>
      <c r="F69" s="505"/>
      <c r="G69" s="505"/>
      <c r="H69" s="505"/>
      <c r="I69" s="505"/>
      <c r="J69" s="505"/>
      <c r="K69" s="505"/>
      <c r="L69" s="505"/>
      <c r="M69" s="505"/>
      <c r="N69" s="505"/>
      <c r="O69" s="505"/>
      <c r="P69" s="505"/>
      <c r="Q69" s="505"/>
      <c r="R69" s="505"/>
      <c r="S69" s="505"/>
      <c r="T69" s="505"/>
      <c r="U69" s="505"/>
    </row>
    <row r="70" spans="1:21" ht="22.5" customHeight="1">
      <c r="A70" s="505"/>
      <c r="B70" s="505"/>
      <c r="C70" s="505"/>
      <c r="D70" s="505"/>
      <c r="E70" s="505"/>
      <c r="F70" s="505"/>
      <c r="G70" s="505"/>
      <c r="H70" s="505"/>
      <c r="I70" s="505"/>
      <c r="J70" s="505"/>
      <c r="K70" s="505"/>
      <c r="L70" s="505"/>
      <c r="M70" s="505"/>
      <c r="N70" s="505"/>
      <c r="O70" s="505"/>
      <c r="P70" s="505"/>
      <c r="Q70" s="505"/>
      <c r="R70" s="505"/>
      <c r="S70" s="505"/>
      <c r="T70" s="505"/>
      <c r="U70" s="505"/>
    </row>
    <row r="71" spans="1:21" ht="22.5" customHeight="1">
      <c r="A71" s="505"/>
      <c r="B71" s="505"/>
      <c r="C71" s="505"/>
      <c r="D71" s="505"/>
      <c r="E71" s="505"/>
      <c r="F71" s="505"/>
      <c r="G71" s="505"/>
      <c r="H71" s="505"/>
      <c r="I71" s="505"/>
      <c r="J71" s="505"/>
      <c r="K71" s="505"/>
      <c r="L71" s="505"/>
      <c r="M71" s="505"/>
      <c r="N71" s="505"/>
      <c r="O71" s="505"/>
      <c r="P71" s="505"/>
      <c r="Q71" s="505"/>
      <c r="R71" s="505"/>
      <c r="S71" s="505"/>
      <c r="T71" s="505"/>
      <c r="U71" s="505"/>
    </row>
    <row r="72" spans="1:21" ht="22.5" customHeight="1">
      <c r="A72" s="505"/>
      <c r="B72" s="505"/>
      <c r="C72" s="505"/>
      <c r="D72" s="505"/>
      <c r="E72" s="505"/>
      <c r="F72" s="505"/>
      <c r="G72" s="505"/>
      <c r="H72" s="505"/>
      <c r="I72" s="505"/>
      <c r="J72" s="505"/>
      <c r="K72" s="505"/>
      <c r="L72" s="505"/>
      <c r="M72" s="505"/>
      <c r="N72" s="505"/>
      <c r="O72" s="505"/>
      <c r="P72" s="505"/>
      <c r="Q72" s="505"/>
      <c r="R72" s="505"/>
      <c r="S72" s="505"/>
      <c r="T72" s="505"/>
      <c r="U72" s="505"/>
    </row>
    <row r="73" spans="1:21" ht="22.5" customHeight="1">
      <c r="A73" s="505"/>
      <c r="B73" s="505"/>
      <c r="C73" s="505"/>
      <c r="D73" s="505"/>
      <c r="E73" s="505"/>
      <c r="F73" s="505"/>
      <c r="G73" s="505"/>
      <c r="H73" s="505"/>
      <c r="I73" s="505"/>
      <c r="J73" s="505"/>
      <c r="K73" s="505"/>
      <c r="L73" s="505"/>
      <c r="M73" s="505"/>
      <c r="N73" s="505"/>
      <c r="O73" s="505"/>
      <c r="P73" s="505"/>
      <c r="Q73" s="505"/>
      <c r="R73" s="505"/>
      <c r="S73" s="505"/>
      <c r="T73" s="505"/>
      <c r="U73" s="505"/>
    </row>
    <row r="74" spans="1:21" ht="22.5" customHeight="1">
      <c r="A74" s="505"/>
      <c r="B74" s="505"/>
      <c r="C74" s="505"/>
      <c r="D74" s="505"/>
      <c r="E74" s="505"/>
      <c r="F74" s="505"/>
      <c r="G74" s="505"/>
      <c r="H74" s="505"/>
      <c r="I74" s="505"/>
      <c r="J74" s="505"/>
      <c r="K74" s="505"/>
      <c r="L74" s="505"/>
      <c r="M74" s="505"/>
      <c r="N74" s="505"/>
      <c r="O74" s="505"/>
      <c r="P74" s="505"/>
      <c r="Q74" s="505"/>
      <c r="R74" s="505"/>
      <c r="S74" s="505"/>
      <c r="T74" s="505"/>
      <c r="U74" s="505"/>
    </row>
    <row r="75" spans="1:21" ht="22.5" customHeight="1">
      <c r="A75" s="505"/>
      <c r="B75" s="505"/>
      <c r="C75" s="505"/>
      <c r="D75" s="505"/>
      <c r="E75" s="505"/>
      <c r="F75" s="505"/>
      <c r="G75" s="505"/>
      <c r="H75" s="505"/>
      <c r="I75" s="505"/>
      <c r="J75" s="505"/>
      <c r="K75" s="505"/>
      <c r="L75" s="505"/>
      <c r="M75" s="505"/>
      <c r="N75" s="505"/>
      <c r="O75" s="505"/>
      <c r="P75" s="505"/>
      <c r="Q75" s="505"/>
      <c r="R75" s="505"/>
      <c r="S75" s="505"/>
      <c r="T75" s="505"/>
      <c r="U75" s="505"/>
    </row>
    <row r="76" spans="1:21" ht="22.5" customHeight="1">
      <c r="A76" s="505"/>
      <c r="B76" s="505"/>
      <c r="C76" s="505"/>
      <c r="D76" s="505"/>
      <c r="E76" s="505"/>
      <c r="F76" s="505"/>
      <c r="G76" s="505"/>
      <c r="H76" s="505"/>
      <c r="I76" s="505"/>
      <c r="J76" s="505"/>
      <c r="K76" s="505"/>
      <c r="L76" s="505"/>
      <c r="M76" s="505"/>
      <c r="N76" s="505"/>
      <c r="O76" s="505"/>
      <c r="P76" s="505"/>
      <c r="Q76" s="505"/>
      <c r="R76" s="505"/>
      <c r="S76" s="505"/>
      <c r="T76" s="505"/>
      <c r="U76" s="505"/>
    </row>
    <row r="77" spans="1:21" ht="22.5" customHeight="1">
      <c r="A77" s="505"/>
      <c r="B77" s="505"/>
      <c r="C77" s="505"/>
      <c r="D77" s="505"/>
      <c r="E77" s="505"/>
      <c r="F77" s="505"/>
      <c r="G77" s="505"/>
      <c r="H77" s="505"/>
      <c r="I77" s="505"/>
      <c r="J77" s="505"/>
      <c r="K77" s="505"/>
      <c r="L77" s="505"/>
      <c r="M77" s="505"/>
      <c r="N77" s="505"/>
      <c r="O77" s="505"/>
      <c r="P77" s="505"/>
      <c r="Q77" s="505"/>
      <c r="R77" s="505"/>
      <c r="S77" s="505"/>
      <c r="T77" s="505"/>
      <c r="U77" s="505"/>
    </row>
    <row r="78" spans="1:21" ht="22.5" customHeight="1">
      <c r="A78" s="505"/>
      <c r="B78" s="505"/>
      <c r="C78" s="505"/>
      <c r="D78" s="505"/>
      <c r="E78" s="505"/>
      <c r="F78" s="505"/>
      <c r="G78" s="505"/>
      <c r="H78" s="505"/>
      <c r="I78" s="505"/>
      <c r="J78" s="505"/>
      <c r="K78" s="505"/>
      <c r="L78" s="505"/>
      <c r="M78" s="505"/>
      <c r="N78" s="505"/>
      <c r="O78" s="505"/>
      <c r="P78" s="505"/>
      <c r="Q78" s="505"/>
      <c r="R78" s="505"/>
      <c r="S78" s="505"/>
      <c r="T78" s="505"/>
      <c r="U78" s="505"/>
    </row>
    <row r="79" spans="1:21" ht="22.5" customHeight="1">
      <c r="A79" s="505"/>
      <c r="B79" s="505"/>
      <c r="C79" s="505"/>
      <c r="D79" s="505"/>
      <c r="E79" s="505"/>
      <c r="F79" s="505"/>
      <c r="G79" s="505"/>
      <c r="H79" s="505"/>
      <c r="I79" s="505"/>
      <c r="J79" s="505"/>
      <c r="K79" s="505"/>
      <c r="L79" s="505"/>
      <c r="M79" s="505"/>
      <c r="N79" s="505"/>
      <c r="O79" s="505"/>
      <c r="P79" s="505"/>
      <c r="Q79" s="505"/>
      <c r="R79" s="505"/>
      <c r="S79" s="505"/>
      <c r="T79" s="505"/>
      <c r="U79" s="505"/>
    </row>
    <row r="80" spans="1:21" ht="22.5" customHeight="1">
      <c r="A80" s="505"/>
      <c r="B80" s="505"/>
      <c r="C80" s="505"/>
      <c r="D80" s="505"/>
      <c r="E80" s="505"/>
      <c r="F80" s="505"/>
      <c r="G80" s="505"/>
      <c r="H80" s="505"/>
      <c r="I80" s="505"/>
      <c r="J80" s="505"/>
      <c r="K80" s="505"/>
      <c r="L80" s="505"/>
      <c r="M80" s="505"/>
      <c r="N80" s="505"/>
      <c r="O80" s="505"/>
      <c r="P80" s="505"/>
      <c r="Q80" s="505"/>
      <c r="R80" s="505"/>
      <c r="S80" s="505"/>
      <c r="T80" s="505"/>
      <c r="U80" s="505"/>
    </row>
    <row r="81" spans="1:21" ht="22.5" customHeight="1">
      <c r="A81" s="505"/>
      <c r="B81" s="505"/>
      <c r="C81" s="505"/>
      <c r="D81" s="505"/>
      <c r="E81" s="505"/>
      <c r="F81" s="505"/>
      <c r="G81" s="505"/>
      <c r="H81" s="505"/>
      <c r="I81" s="505"/>
      <c r="J81" s="505"/>
      <c r="K81" s="505"/>
      <c r="L81" s="505"/>
      <c r="M81" s="505"/>
      <c r="N81" s="505"/>
      <c r="O81" s="505"/>
      <c r="P81" s="505"/>
      <c r="Q81" s="505"/>
      <c r="R81" s="505"/>
      <c r="S81" s="505"/>
      <c r="T81" s="505"/>
      <c r="U81" s="505"/>
    </row>
    <row r="82" spans="1:21" ht="22.5" customHeight="1">
      <c r="A82" s="505"/>
      <c r="B82" s="505"/>
      <c r="C82" s="505"/>
      <c r="D82" s="505"/>
      <c r="E82" s="505"/>
      <c r="F82" s="505"/>
      <c r="G82" s="505"/>
      <c r="H82" s="505"/>
      <c r="I82" s="505"/>
      <c r="J82" s="505"/>
      <c r="K82" s="505"/>
      <c r="L82" s="505"/>
      <c r="M82" s="505"/>
      <c r="N82" s="505"/>
      <c r="O82" s="505"/>
      <c r="P82" s="505"/>
      <c r="Q82" s="505"/>
      <c r="R82" s="505"/>
      <c r="S82" s="505"/>
      <c r="T82" s="505"/>
      <c r="U82" s="505"/>
    </row>
    <row r="83" spans="1:21" ht="22.5" customHeight="1">
      <c r="A83" s="505"/>
      <c r="B83" s="505"/>
      <c r="C83" s="505"/>
      <c r="D83" s="505"/>
      <c r="E83" s="505"/>
      <c r="F83" s="505"/>
      <c r="G83" s="505"/>
      <c r="H83" s="505"/>
      <c r="I83" s="505"/>
      <c r="J83" s="505"/>
      <c r="K83" s="505"/>
      <c r="L83" s="505"/>
      <c r="M83" s="505"/>
      <c r="N83" s="505"/>
      <c r="O83" s="505"/>
      <c r="P83" s="505"/>
      <c r="Q83" s="505"/>
      <c r="R83" s="505"/>
      <c r="S83" s="505"/>
      <c r="T83" s="505"/>
      <c r="U83" s="505"/>
    </row>
    <row r="84" spans="1:21" ht="22.5" customHeight="1">
      <c r="A84" s="505"/>
      <c r="B84" s="505"/>
      <c r="C84" s="505"/>
      <c r="D84" s="505"/>
      <c r="E84" s="505"/>
      <c r="F84" s="505"/>
      <c r="G84" s="505"/>
      <c r="H84" s="505"/>
      <c r="I84" s="505"/>
      <c r="J84" s="505"/>
      <c r="K84" s="505"/>
      <c r="L84" s="505"/>
      <c r="M84" s="505"/>
      <c r="N84" s="505"/>
      <c r="O84" s="505"/>
      <c r="P84" s="505"/>
      <c r="Q84" s="505"/>
      <c r="R84" s="505"/>
      <c r="S84" s="505"/>
      <c r="T84" s="505"/>
      <c r="U84" s="505"/>
    </row>
    <row r="85" spans="1:21" ht="22.5" customHeight="1">
      <c r="A85" s="505"/>
      <c r="B85" s="505"/>
      <c r="C85" s="505"/>
      <c r="D85" s="505"/>
      <c r="E85" s="505"/>
      <c r="F85" s="505"/>
      <c r="G85" s="505"/>
      <c r="H85" s="505"/>
      <c r="I85" s="505"/>
      <c r="J85" s="505"/>
      <c r="K85" s="505"/>
      <c r="L85" s="505"/>
      <c r="M85" s="505"/>
      <c r="N85" s="505"/>
      <c r="O85" s="505"/>
      <c r="P85" s="505"/>
      <c r="Q85" s="505"/>
      <c r="R85" s="505"/>
      <c r="S85" s="505"/>
      <c r="T85" s="505"/>
      <c r="U85" s="505"/>
    </row>
    <row r="86" spans="1:21" ht="22.5" customHeight="1">
      <c r="A86" s="505"/>
      <c r="B86" s="505"/>
      <c r="C86" s="505"/>
      <c r="D86" s="505"/>
      <c r="E86" s="505"/>
      <c r="F86" s="505"/>
      <c r="G86" s="505"/>
      <c r="H86" s="505"/>
      <c r="I86" s="505"/>
      <c r="J86" s="505"/>
      <c r="K86" s="505"/>
      <c r="L86" s="505"/>
      <c r="M86" s="505"/>
      <c r="N86" s="505"/>
      <c r="O86" s="505"/>
      <c r="P86" s="505"/>
      <c r="Q86" s="505"/>
      <c r="R86" s="505"/>
      <c r="S86" s="505"/>
      <c r="T86" s="505"/>
      <c r="U86" s="505"/>
    </row>
    <row r="87" spans="1:21" ht="22.5" customHeight="1">
      <c r="A87" s="505"/>
      <c r="B87" s="505"/>
      <c r="C87" s="505"/>
      <c r="D87" s="505"/>
      <c r="E87" s="505"/>
      <c r="F87" s="505"/>
      <c r="G87" s="505"/>
      <c r="H87" s="505"/>
      <c r="I87" s="505"/>
      <c r="J87" s="505"/>
      <c r="K87" s="505"/>
      <c r="L87" s="505"/>
      <c r="M87" s="505"/>
      <c r="N87" s="505"/>
      <c r="O87" s="505"/>
      <c r="P87" s="505"/>
      <c r="Q87" s="505"/>
      <c r="R87" s="505"/>
      <c r="S87" s="505"/>
      <c r="T87" s="505"/>
      <c r="U87" s="505"/>
    </row>
    <row r="88" spans="1:21" ht="22.5" customHeight="1">
      <c r="A88" s="505"/>
      <c r="B88" s="505"/>
      <c r="C88" s="505"/>
      <c r="D88" s="505"/>
      <c r="E88" s="505"/>
      <c r="F88" s="505"/>
      <c r="G88" s="505"/>
      <c r="H88" s="505"/>
      <c r="I88" s="505"/>
      <c r="J88" s="505"/>
      <c r="K88" s="505"/>
      <c r="L88" s="505"/>
      <c r="M88" s="505"/>
      <c r="N88" s="505"/>
      <c r="O88" s="505"/>
      <c r="P88" s="505"/>
      <c r="Q88" s="505"/>
      <c r="R88" s="505"/>
      <c r="S88" s="505"/>
      <c r="T88" s="505"/>
      <c r="U88" s="505"/>
    </row>
    <row r="89" spans="1:21" ht="22.5" customHeight="1">
      <c r="A89" s="505"/>
      <c r="B89" s="505"/>
      <c r="C89" s="505"/>
      <c r="D89" s="505"/>
      <c r="E89" s="505"/>
      <c r="F89" s="505"/>
      <c r="G89" s="505"/>
      <c r="H89" s="505"/>
      <c r="I89" s="505"/>
      <c r="J89" s="505"/>
      <c r="K89" s="505"/>
      <c r="L89" s="505"/>
      <c r="M89" s="505"/>
      <c r="N89" s="505"/>
      <c r="O89" s="505"/>
      <c r="P89" s="505"/>
      <c r="Q89" s="505"/>
      <c r="R89" s="505"/>
      <c r="S89" s="505"/>
      <c r="T89" s="505"/>
      <c r="U89" s="505"/>
    </row>
    <row r="90" spans="1:21" ht="22.5" customHeight="1">
      <c r="A90" s="505"/>
      <c r="B90" s="505"/>
      <c r="C90" s="505"/>
      <c r="D90" s="505"/>
      <c r="E90" s="505"/>
      <c r="F90" s="505"/>
      <c r="G90" s="505"/>
      <c r="H90" s="505"/>
      <c r="I90" s="505"/>
      <c r="J90" s="505"/>
      <c r="K90" s="505"/>
      <c r="L90" s="505"/>
      <c r="M90" s="505"/>
      <c r="N90" s="505"/>
      <c r="O90" s="505"/>
      <c r="P90" s="505"/>
      <c r="Q90" s="505"/>
      <c r="R90" s="505"/>
      <c r="S90" s="505"/>
      <c r="T90" s="505"/>
      <c r="U90" s="505"/>
    </row>
    <row r="91" spans="1:21" ht="22.5" customHeight="1">
      <c r="A91" s="505"/>
      <c r="B91" s="505"/>
      <c r="C91" s="505"/>
      <c r="D91" s="505"/>
      <c r="E91" s="505"/>
      <c r="F91" s="505"/>
      <c r="G91" s="505"/>
      <c r="H91" s="505"/>
      <c r="I91" s="505"/>
      <c r="J91" s="505"/>
      <c r="K91" s="505"/>
      <c r="L91" s="505"/>
      <c r="M91" s="505"/>
      <c r="N91" s="505"/>
      <c r="O91" s="505"/>
      <c r="P91" s="505"/>
      <c r="Q91" s="505"/>
      <c r="R91" s="505"/>
      <c r="S91" s="505"/>
      <c r="T91" s="505"/>
      <c r="U91" s="505"/>
    </row>
    <row r="92" spans="1:21" ht="22.5" customHeight="1">
      <c r="A92" s="505"/>
      <c r="B92" s="505"/>
      <c r="C92" s="505"/>
      <c r="D92" s="505"/>
      <c r="E92" s="505"/>
      <c r="F92" s="505"/>
      <c r="G92" s="505"/>
      <c r="H92" s="505"/>
      <c r="I92" s="505"/>
      <c r="J92" s="505"/>
      <c r="K92" s="505"/>
      <c r="L92" s="505"/>
      <c r="M92" s="505"/>
      <c r="N92" s="505"/>
      <c r="O92" s="505"/>
      <c r="P92" s="505"/>
      <c r="Q92" s="505"/>
      <c r="R92" s="505"/>
      <c r="S92" s="505"/>
      <c r="T92" s="505"/>
      <c r="U92" s="505"/>
    </row>
    <row r="93" spans="1:21" ht="22.5" customHeight="1">
      <c r="A93" s="505"/>
      <c r="B93" s="505"/>
      <c r="C93" s="505"/>
      <c r="D93" s="505"/>
      <c r="E93" s="505"/>
      <c r="F93" s="505"/>
      <c r="G93" s="505"/>
      <c r="H93" s="505"/>
      <c r="I93" s="505"/>
      <c r="J93" s="505"/>
      <c r="K93" s="505"/>
      <c r="L93" s="505"/>
      <c r="M93" s="505"/>
      <c r="N93" s="505"/>
      <c r="O93" s="505"/>
      <c r="P93" s="505"/>
      <c r="Q93" s="505"/>
      <c r="R93" s="505"/>
      <c r="S93" s="505"/>
      <c r="T93" s="505"/>
      <c r="U93" s="505"/>
    </row>
    <row r="94" spans="1:21" ht="22.5" customHeight="1">
      <c r="A94" s="505"/>
      <c r="B94" s="505"/>
      <c r="C94" s="505"/>
      <c r="D94" s="505"/>
      <c r="E94" s="505"/>
      <c r="F94" s="505"/>
      <c r="G94" s="505"/>
      <c r="H94" s="505"/>
      <c r="I94" s="505"/>
      <c r="J94" s="505"/>
      <c r="K94" s="505"/>
      <c r="L94" s="505"/>
      <c r="M94" s="505"/>
      <c r="N94" s="505"/>
      <c r="O94" s="505"/>
      <c r="P94" s="505"/>
      <c r="Q94" s="505"/>
      <c r="R94" s="505"/>
      <c r="S94" s="505"/>
      <c r="T94" s="505"/>
      <c r="U94" s="505"/>
    </row>
    <row r="95" spans="1:21" ht="22.5" customHeight="1">
      <c r="A95" s="505"/>
      <c r="B95" s="505"/>
      <c r="C95" s="505"/>
      <c r="D95" s="505"/>
      <c r="E95" s="505"/>
      <c r="F95" s="505"/>
      <c r="G95" s="505"/>
      <c r="H95" s="505"/>
      <c r="I95" s="505"/>
      <c r="J95" s="505"/>
      <c r="K95" s="505"/>
      <c r="L95" s="505"/>
      <c r="M95" s="505"/>
      <c r="N95" s="505"/>
      <c r="O95" s="505"/>
      <c r="P95" s="505"/>
      <c r="Q95" s="505"/>
      <c r="R95" s="505"/>
      <c r="S95" s="505"/>
      <c r="T95" s="505"/>
      <c r="U95" s="505"/>
    </row>
    <row r="96" spans="1:21" ht="22.5" customHeight="1">
      <c r="A96" s="505"/>
      <c r="B96" s="505"/>
      <c r="C96" s="505"/>
      <c r="D96" s="505"/>
      <c r="E96" s="505"/>
      <c r="F96" s="505"/>
      <c r="G96" s="505"/>
      <c r="H96" s="505"/>
      <c r="I96" s="505"/>
      <c r="J96" s="505"/>
      <c r="K96" s="505"/>
      <c r="L96" s="505"/>
      <c r="M96" s="505"/>
      <c r="N96" s="505"/>
      <c r="O96" s="505"/>
      <c r="P96" s="505"/>
      <c r="Q96" s="505"/>
      <c r="R96" s="505"/>
      <c r="S96" s="505"/>
      <c r="T96" s="505"/>
      <c r="U96" s="505"/>
    </row>
    <row r="97" spans="1:21" ht="22.5" customHeight="1">
      <c r="A97" s="505"/>
      <c r="B97" s="505"/>
      <c r="C97" s="505"/>
      <c r="D97" s="505"/>
      <c r="E97" s="505"/>
      <c r="F97" s="505"/>
      <c r="G97" s="505"/>
      <c r="H97" s="505"/>
      <c r="I97" s="505"/>
      <c r="J97" s="505"/>
      <c r="K97" s="505"/>
      <c r="L97" s="505"/>
      <c r="M97" s="505"/>
      <c r="N97" s="505"/>
      <c r="O97" s="505"/>
      <c r="P97" s="505"/>
      <c r="Q97" s="505"/>
      <c r="R97" s="505"/>
      <c r="S97" s="505"/>
      <c r="T97" s="505"/>
      <c r="U97" s="505"/>
    </row>
    <row r="98" spans="1:21" ht="22.5" customHeight="1">
      <c r="A98" s="505"/>
      <c r="B98" s="505"/>
      <c r="C98" s="505"/>
      <c r="D98" s="505"/>
      <c r="E98" s="505"/>
      <c r="F98" s="505"/>
      <c r="G98" s="505"/>
      <c r="H98" s="505"/>
      <c r="I98" s="505"/>
      <c r="J98" s="505"/>
      <c r="K98" s="505"/>
      <c r="L98" s="505"/>
      <c r="M98" s="505"/>
      <c r="N98" s="505"/>
      <c r="O98" s="505"/>
      <c r="P98" s="505"/>
      <c r="Q98" s="505"/>
      <c r="R98" s="505"/>
      <c r="S98" s="505"/>
      <c r="T98" s="505"/>
      <c r="U98" s="505"/>
    </row>
    <row r="99" spans="1:21" ht="22.5" customHeight="1">
      <c r="A99" s="505"/>
      <c r="B99" s="505"/>
      <c r="C99" s="505"/>
      <c r="D99" s="505"/>
      <c r="E99" s="505"/>
      <c r="F99" s="505"/>
      <c r="G99" s="505"/>
      <c r="H99" s="505"/>
      <c r="I99" s="505"/>
      <c r="J99" s="505"/>
      <c r="K99" s="505"/>
      <c r="L99" s="505"/>
      <c r="M99" s="505"/>
      <c r="N99" s="505"/>
      <c r="O99" s="505"/>
      <c r="P99" s="505"/>
      <c r="Q99" s="505"/>
      <c r="R99" s="505"/>
      <c r="S99" s="505"/>
      <c r="T99" s="505"/>
      <c r="U99" s="505"/>
    </row>
    <row r="100" spans="1:21" ht="22.5" customHeight="1">
      <c r="A100" s="505"/>
      <c r="B100" s="505"/>
      <c r="C100" s="505"/>
      <c r="D100" s="505"/>
      <c r="E100" s="505"/>
      <c r="F100" s="505"/>
      <c r="G100" s="505"/>
      <c r="H100" s="505"/>
      <c r="I100" s="505"/>
      <c r="J100" s="505"/>
      <c r="K100" s="505"/>
      <c r="L100" s="505"/>
      <c r="M100" s="505"/>
      <c r="N100" s="505"/>
      <c r="O100" s="505"/>
      <c r="P100" s="505"/>
      <c r="Q100" s="505"/>
      <c r="R100" s="505"/>
      <c r="S100" s="505"/>
      <c r="T100" s="505"/>
      <c r="U100" s="505"/>
    </row>
    <row r="101" spans="1:21" ht="22.5" customHeight="1">
      <c r="A101" s="505"/>
      <c r="B101" s="505"/>
      <c r="C101" s="505"/>
      <c r="D101" s="505"/>
      <c r="E101" s="505"/>
      <c r="F101" s="505"/>
      <c r="G101" s="505"/>
      <c r="H101" s="505"/>
      <c r="I101" s="505"/>
      <c r="J101" s="505"/>
      <c r="K101" s="505"/>
      <c r="L101" s="505"/>
      <c r="M101" s="505"/>
      <c r="N101" s="505"/>
      <c r="O101" s="505"/>
      <c r="P101" s="505"/>
      <c r="Q101" s="505"/>
      <c r="R101" s="505"/>
      <c r="S101" s="505"/>
      <c r="T101" s="505"/>
      <c r="U101" s="505"/>
    </row>
    <row r="102" spans="1:21" ht="22.5" customHeight="1">
      <c r="A102" s="505"/>
      <c r="B102" s="505"/>
      <c r="C102" s="505"/>
      <c r="D102" s="505"/>
      <c r="E102" s="505"/>
      <c r="F102" s="505"/>
      <c r="G102" s="505"/>
      <c r="H102" s="505"/>
      <c r="I102" s="505"/>
      <c r="J102" s="505"/>
      <c r="K102" s="505"/>
      <c r="L102" s="505"/>
      <c r="M102" s="505"/>
      <c r="N102" s="505"/>
      <c r="O102" s="505"/>
      <c r="P102" s="505"/>
      <c r="Q102" s="505"/>
      <c r="R102" s="505"/>
      <c r="S102" s="505"/>
      <c r="T102" s="505"/>
      <c r="U102" s="505"/>
    </row>
    <row r="103" spans="1:21" ht="22.5" customHeight="1">
      <c r="A103" s="505"/>
      <c r="B103" s="505"/>
      <c r="C103" s="505"/>
      <c r="D103" s="505"/>
      <c r="E103" s="505"/>
      <c r="F103" s="505"/>
      <c r="G103" s="505"/>
      <c r="H103" s="505"/>
      <c r="I103" s="505"/>
      <c r="J103" s="505"/>
      <c r="K103" s="505"/>
      <c r="L103" s="505"/>
      <c r="M103" s="505"/>
      <c r="N103" s="505"/>
      <c r="O103" s="505"/>
      <c r="P103" s="505"/>
      <c r="Q103" s="505"/>
      <c r="R103" s="505"/>
      <c r="S103" s="505"/>
      <c r="T103" s="505"/>
      <c r="U103" s="505"/>
    </row>
    <row r="104" spans="1:21" ht="22.5" customHeight="1">
      <c r="A104" s="505"/>
      <c r="B104" s="505"/>
      <c r="C104" s="505"/>
      <c r="D104" s="505"/>
      <c r="E104" s="505"/>
      <c r="F104" s="505"/>
      <c r="G104" s="505"/>
      <c r="H104" s="505"/>
      <c r="I104" s="505"/>
      <c r="J104" s="505"/>
      <c r="K104" s="505"/>
      <c r="L104" s="505"/>
      <c r="M104" s="505"/>
      <c r="N104" s="505"/>
      <c r="O104" s="505"/>
      <c r="P104" s="505"/>
      <c r="Q104" s="505"/>
      <c r="R104" s="505"/>
      <c r="S104" s="505"/>
      <c r="T104" s="505"/>
      <c r="U104" s="505"/>
    </row>
    <row r="105" spans="1:21" ht="22.5" customHeight="1">
      <c r="A105" s="505"/>
      <c r="B105" s="505"/>
      <c r="C105" s="505"/>
      <c r="D105" s="505"/>
      <c r="E105" s="505"/>
      <c r="F105" s="505"/>
      <c r="G105" s="505"/>
      <c r="H105" s="505"/>
      <c r="I105" s="505"/>
      <c r="J105" s="505"/>
      <c r="K105" s="505"/>
      <c r="L105" s="505"/>
      <c r="M105" s="505"/>
      <c r="N105" s="505"/>
      <c r="O105" s="505"/>
      <c r="P105" s="505"/>
      <c r="Q105" s="505"/>
      <c r="R105" s="505"/>
      <c r="S105" s="505"/>
      <c r="T105" s="505"/>
      <c r="U105" s="505"/>
    </row>
    <row r="106" spans="1:21" ht="22.5" customHeight="1">
      <c r="A106" s="505"/>
      <c r="B106" s="505"/>
      <c r="C106" s="505"/>
      <c r="D106" s="505"/>
      <c r="E106" s="505"/>
      <c r="F106" s="505"/>
      <c r="G106" s="505"/>
      <c r="H106" s="505"/>
      <c r="I106" s="505"/>
      <c r="J106" s="505"/>
      <c r="K106" s="505"/>
      <c r="L106" s="505"/>
      <c r="M106" s="505"/>
      <c r="N106" s="505"/>
      <c r="O106" s="505"/>
      <c r="P106" s="505"/>
      <c r="Q106" s="505"/>
      <c r="R106" s="505"/>
      <c r="S106" s="505"/>
      <c r="T106" s="505"/>
      <c r="U106" s="505"/>
    </row>
    <row r="107" spans="1:21" ht="22.5" customHeight="1">
      <c r="A107" s="505"/>
      <c r="B107" s="505"/>
      <c r="C107" s="505"/>
      <c r="D107" s="505"/>
      <c r="E107" s="505"/>
      <c r="F107" s="505"/>
      <c r="G107" s="505"/>
      <c r="H107" s="505"/>
      <c r="I107" s="505"/>
      <c r="J107" s="505"/>
      <c r="K107" s="505"/>
      <c r="L107" s="505"/>
      <c r="M107" s="505"/>
      <c r="N107" s="505"/>
      <c r="O107" s="505"/>
      <c r="P107" s="505"/>
      <c r="Q107" s="505"/>
      <c r="R107" s="505"/>
      <c r="S107" s="505"/>
      <c r="T107" s="505"/>
      <c r="U107" s="505"/>
    </row>
    <row r="108" spans="1:21" ht="22.5" customHeight="1">
      <c r="A108" s="505"/>
      <c r="B108" s="505"/>
      <c r="C108" s="505"/>
      <c r="D108" s="505"/>
      <c r="E108" s="505"/>
      <c r="F108" s="505"/>
      <c r="G108" s="505"/>
      <c r="H108" s="505"/>
      <c r="I108" s="505"/>
      <c r="J108" s="505"/>
      <c r="K108" s="505"/>
      <c r="L108" s="505"/>
      <c r="M108" s="505"/>
      <c r="N108" s="505"/>
      <c r="O108" s="505"/>
      <c r="P108" s="505"/>
      <c r="Q108" s="505"/>
      <c r="R108" s="505"/>
      <c r="S108" s="505"/>
      <c r="T108" s="505"/>
      <c r="U108" s="505"/>
    </row>
    <row r="109" spans="1:21" ht="22.5" customHeight="1">
      <c r="A109" s="505"/>
      <c r="B109" s="505"/>
      <c r="C109" s="505"/>
      <c r="D109" s="505"/>
      <c r="E109" s="505"/>
      <c r="F109" s="505"/>
      <c r="G109" s="505"/>
      <c r="H109" s="505"/>
      <c r="I109" s="505"/>
      <c r="J109" s="505"/>
      <c r="K109" s="505"/>
      <c r="L109" s="505"/>
      <c r="M109" s="505"/>
      <c r="N109" s="505"/>
      <c r="O109" s="505"/>
      <c r="P109" s="505"/>
      <c r="Q109" s="505"/>
      <c r="R109" s="505"/>
      <c r="S109" s="505"/>
      <c r="T109" s="505"/>
      <c r="U109" s="505"/>
    </row>
  </sheetData>
  <mergeCells count="2">
    <mergeCell ref="A1:C1"/>
    <mergeCell ref="B22:C22"/>
  </mergeCells>
  <hyperlinks>
    <hyperlink ref="B22" location="Content!A1" display="Back to Content Page" xr:uid="{F6A5C9C9-AF87-4D0C-8EC9-D02C785602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2E260-0983-4A8D-B376-5A94502800C4}">
  <sheetPr>
    <pageSetUpPr fitToPage="1"/>
  </sheetPr>
  <dimension ref="A1:F33"/>
  <sheetViews>
    <sheetView showGridLines="0" zoomScaleNormal="100" zoomScaleSheetLayoutView="100" workbookViewId="0">
      <selection sqref="A1:F1"/>
    </sheetView>
  </sheetViews>
  <sheetFormatPr defaultColWidth="9" defaultRowHeight="12.75"/>
  <cols>
    <col min="1" max="1" width="44.42578125" style="53" customWidth="1"/>
    <col min="2" max="5" width="9.85546875" style="53" customWidth="1"/>
    <col min="6" max="6" width="9" style="53" customWidth="1"/>
    <col min="7" max="7" width="4.85546875" style="53" customWidth="1"/>
    <col min="8" max="8" width="8.42578125" style="53" customWidth="1"/>
    <col min="9" max="16384" width="9" style="53"/>
  </cols>
  <sheetData>
    <row r="1" spans="1:6" ht="24.95" customHeight="1">
      <c r="A1" s="1378" t="s">
        <v>272</v>
      </c>
      <c r="B1" s="1379"/>
      <c r="C1" s="1379"/>
      <c r="D1" s="1379"/>
      <c r="E1" s="1379"/>
      <c r="F1" s="1380"/>
    </row>
    <row r="2" spans="1:6" ht="15" customHeight="1">
      <c r="A2" s="1423"/>
      <c r="B2" s="1424">
        <v>2018</v>
      </c>
      <c r="C2" s="1424">
        <v>2019</v>
      </c>
      <c r="D2" s="1424">
        <v>2020</v>
      </c>
      <c r="E2" s="1425">
        <v>2021</v>
      </c>
      <c r="F2" s="1426">
        <v>2022</v>
      </c>
    </row>
    <row r="3" spans="1:6" ht="26.45" customHeight="1">
      <c r="A3" s="564" t="s">
        <v>273</v>
      </c>
      <c r="B3" s="565">
        <v>0.90500000000000003</v>
      </c>
      <c r="C3" s="565">
        <v>0.90600000000000003</v>
      </c>
      <c r="D3" s="565">
        <v>0.93799999999999994</v>
      </c>
      <c r="E3" s="566">
        <v>0.94499999999999995</v>
      </c>
      <c r="F3" s="567">
        <v>0.93500000000000005</v>
      </c>
    </row>
    <row r="4" spans="1:6" ht="18.95" customHeight="1">
      <c r="A4" s="568" t="s">
        <v>274</v>
      </c>
      <c r="B4" s="569">
        <v>2.3E-2</v>
      </c>
      <c r="C4" s="569">
        <v>2.3E-2</v>
      </c>
      <c r="D4" s="569">
        <v>0.112</v>
      </c>
      <c r="E4" s="570">
        <v>2.8000000000000001E-2</v>
      </c>
      <c r="F4" s="571">
        <v>8.0000000000000002E-3</v>
      </c>
    </row>
    <row r="5" spans="1:6" ht="18" customHeight="1">
      <c r="A5" s="568" t="s">
        <v>275</v>
      </c>
      <c r="B5" s="570">
        <v>4.9000000000000002E-2</v>
      </c>
      <c r="C5" s="570">
        <v>4.3999999999999997E-2</v>
      </c>
      <c r="D5" s="570">
        <v>0.111</v>
      </c>
      <c r="E5" s="570">
        <v>5.5E-2</v>
      </c>
      <c r="F5" s="571">
        <v>3.4000000000000002E-2</v>
      </c>
    </row>
    <row r="6" spans="1:6" ht="19.5" customHeight="1">
      <c r="A6" s="568" t="s">
        <v>276</v>
      </c>
      <c r="B6" s="569">
        <v>1.9E-2</v>
      </c>
      <c r="C6" s="569">
        <v>0.02</v>
      </c>
      <c r="D6" s="569">
        <v>1.4999999999999999E-2</v>
      </c>
      <c r="E6" s="570">
        <v>1.7999999999999999E-2</v>
      </c>
      <c r="F6" s="571">
        <v>1.7999999999999999E-2</v>
      </c>
    </row>
    <row r="7" spans="1:6" ht="21.6" customHeight="1">
      <c r="A7" s="568" t="s">
        <v>277</v>
      </c>
      <c r="B7" s="569">
        <v>0.81499999999999995</v>
      </c>
      <c r="C7" s="569">
        <v>0.81899999999999995</v>
      </c>
      <c r="D7" s="569">
        <v>0.7</v>
      </c>
      <c r="E7" s="570">
        <v>0.84399999999999997</v>
      </c>
      <c r="F7" s="571">
        <v>0.874</v>
      </c>
    </row>
    <row r="8" spans="1:6" ht="25.5" customHeight="1">
      <c r="A8" s="1427" t="s">
        <v>278</v>
      </c>
      <c r="B8" s="1428">
        <v>3500</v>
      </c>
      <c r="C8" s="1428">
        <v>3600</v>
      </c>
      <c r="D8" s="1428">
        <v>3700</v>
      </c>
      <c r="E8" s="1429">
        <v>3800</v>
      </c>
      <c r="F8" s="1430">
        <v>4200</v>
      </c>
    </row>
    <row r="9" spans="1:6" ht="21.6" customHeight="1">
      <c r="A9" s="572" t="s">
        <v>279</v>
      </c>
      <c r="F9" s="563"/>
    </row>
    <row r="10" spans="1:6">
      <c r="A10" s="573"/>
      <c r="B10" s="574"/>
      <c r="C10" s="574"/>
      <c r="D10" s="1077" t="s">
        <v>87</v>
      </c>
      <c r="E10" s="1077"/>
      <c r="F10" s="1078"/>
    </row>
    <row r="29" ht="10.5" customHeight="1"/>
    <row r="30" ht="18" customHeight="1"/>
    <row r="31" ht="6" customHeight="1"/>
    <row r="32" ht="18" customHeight="1"/>
    <row r="33" ht="42.75" customHeight="1"/>
  </sheetData>
  <mergeCells count="2">
    <mergeCell ref="A1:F1"/>
    <mergeCell ref="D10:F10"/>
  </mergeCells>
  <hyperlinks>
    <hyperlink ref="D10" location="Content!A1" display="Back to Content Page" xr:uid="{13B81626-C834-457C-8570-81F09566ADE4}"/>
  </hyperlinks>
  <pageMargins left="0.59055118110236204" right="0" top="0.90551181102362199" bottom="0.27559055118110198" header="0.35433070866141703" footer="0.15748031496063"/>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9775-452E-4AB8-BB61-3A9C83427487}">
  <sheetPr>
    <pageSetUpPr fitToPage="1"/>
  </sheetPr>
  <dimension ref="A1:K36"/>
  <sheetViews>
    <sheetView showGridLines="0" zoomScaleNormal="100" zoomScaleSheetLayoutView="100" workbookViewId="0">
      <selection sqref="A1:K1"/>
    </sheetView>
  </sheetViews>
  <sheetFormatPr defaultColWidth="9" defaultRowHeight="12.75"/>
  <cols>
    <col min="1" max="1" width="22.85546875" style="53" customWidth="1"/>
    <col min="2" max="11" width="7.140625" style="53" customWidth="1"/>
    <col min="12" max="12" width="4.140625" style="53" customWidth="1"/>
    <col min="13" max="16384" width="9" style="53"/>
  </cols>
  <sheetData>
    <row r="1" spans="1:11" ht="24.95" customHeight="1">
      <c r="A1" s="1378" t="s">
        <v>280</v>
      </c>
      <c r="B1" s="1379"/>
      <c r="C1" s="1379"/>
      <c r="D1" s="1379"/>
      <c r="E1" s="1379"/>
      <c r="F1" s="1379"/>
      <c r="G1" s="1379"/>
      <c r="H1" s="1379"/>
      <c r="I1" s="1379"/>
      <c r="J1" s="1379"/>
      <c r="K1" s="1380"/>
    </row>
    <row r="2" spans="1:11" ht="17.45" customHeight="1">
      <c r="A2" s="1423"/>
      <c r="B2" s="1431" t="s">
        <v>281</v>
      </c>
      <c r="C2" s="1431"/>
      <c r="D2" s="1431"/>
      <c r="E2" s="1431"/>
      <c r="F2" s="1431"/>
      <c r="G2" s="1431" t="s">
        <v>282</v>
      </c>
      <c r="H2" s="1431"/>
      <c r="I2" s="1431"/>
      <c r="J2" s="1431"/>
      <c r="K2" s="1432"/>
    </row>
    <row r="3" spans="1:11" ht="19.5" customHeight="1">
      <c r="A3" s="575"/>
      <c r="B3" s="1424">
        <v>2018</v>
      </c>
      <c r="C3" s="1424">
        <v>2019</v>
      </c>
      <c r="D3" s="1424">
        <v>2020</v>
      </c>
      <c r="E3" s="1425">
        <v>2021</v>
      </c>
      <c r="F3" s="1426">
        <v>2022</v>
      </c>
      <c r="G3" s="1433">
        <v>2018</v>
      </c>
      <c r="H3" s="1425">
        <v>2019</v>
      </c>
      <c r="I3" s="1425">
        <v>2020</v>
      </c>
      <c r="J3" s="1425">
        <v>2021</v>
      </c>
      <c r="K3" s="1426">
        <v>2022</v>
      </c>
    </row>
    <row r="4" spans="1:11" ht="39" customHeight="1">
      <c r="A4" s="576" t="s">
        <v>283</v>
      </c>
      <c r="B4" s="577">
        <v>0.89</v>
      </c>
      <c r="C4" s="577">
        <v>0.89100000000000001</v>
      </c>
      <c r="D4" s="577">
        <v>0.85399999999999998</v>
      </c>
      <c r="E4" s="578">
        <v>0.91400000000000003</v>
      </c>
      <c r="F4" s="579">
        <v>0.91400000000000003</v>
      </c>
      <c r="G4" s="578">
        <v>0.90500000000000003</v>
      </c>
      <c r="H4" s="578">
        <v>0.94099999999999995</v>
      </c>
      <c r="I4" s="578">
        <v>0.91900000000000004</v>
      </c>
      <c r="J4" s="578">
        <v>0.94199999999999995</v>
      </c>
      <c r="K4" s="579">
        <v>0.92700000000000005</v>
      </c>
    </row>
    <row r="5" spans="1:11" ht="26.45" customHeight="1">
      <c r="A5" s="580" t="s">
        <v>274</v>
      </c>
      <c r="B5" s="581">
        <v>2.5000000000000001E-2</v>
      </c>
      <c r="C5" s="581">
        <v>2.3E-2</v>
      </c>
      <c r="D5" s="581">
        <v>3.9E-2</v>
      </c>
      <c r="E5" s="582">
        <v>1.6E-2</v>
      </c>
      <c r="F5" s="583">
        <v>1.0999999999999999E-2</v>
      </c>
      <c r="G5" s="582">
        <v>1.4999999999999999E-2</v>
      </c>
      <c r="H5" s="582">
        <v>2.1000000000000001E-2</v>
      </c>
      <c r="I5" s="582">
        <v>3.3000000000000002E-2</v>
      </c>
      <c r="J5" s="582">
        <v>2.3E-2</v>
      </c>
      <c r="K5" s="583">
        <v>0.01</v>
      </c>
    </row>
    <row r="6" spans="1:11" ht="24.6" customHeight="1">
      <c r="A6" s="580" t="s">
        <v>275</v>
      </c>
      <c r="B6" s="581">
        <v>0.28000000000000003</v>
      </c>
      <c r="C6" s="581">
        <v>0.27300000000000002</v>
      </c>
      <c r="D6" s="581">
        <v>0.32800000000000001</v>
      </c>
      <c r="E6" s="582">
        <v>0.30299999999999999</v>
      </c>
      <c r="F6" s="583">
        <v>0.30199999999999999</v>
      </c>
      <c r="G6" s="582">
        <v>0.159</v>
      </c>
      <c r="H6" s="582">
        <v>0.14599999999999999</v>
      </c>
      <c r="I6" s="582">
        <v>0.17100000000000001</v>
      </c>
      <c r="J6" s="582">
        <v>0.20899999999999999</v>
      </c>
      <c r="K6" s="583">
        <v>0.16200000000000001</v>
      </c>
    </row>
    <row r="7" spans="1:11" ht="18" customHeight="1">
      <c r="A7" s="580" t="s">
        <v>276</v>
      </c>
      <c r="B7" s="581">
        <v>2.7E-2</v>
      </c>
      <c r="C7" s="581">
        <v>2.9000000000000001E-2</v>
      </c>
      <c r="D7" s="581">
        <v>2.8000000000000001E-2</v>
      </c>
      <c r="E7" s="582">
        <v>3.4000000000000002E-2</v>
      </c>
      <c r="F7" s="583">
        <v>0.04</v>
      </c>
      <c r="G7" s="582">
        <v>7.2999999999999995E-2</v>
      </c>
      <c r="H7" s="582">
        <v>6.7000000000000004E-2</v>
      </c>
      <c r="I7" s="582">
        <v>0.06</v>
      </c>
      <c r="J7" s="582">
        <v>7.8E-2</v>
      </c>
      <c r="K7" s="583">
        <v>0.10100000000000001</v>
      </c>
    </row>
    <row r="8" spans="1:11" ht="25.5" customHeight="1">
      <c r="A8" s="584" t="s">
        <v>277</v>
      </c>
      <c r="B8" s="498">
        <v>0.55900000000000005</v>
      </c>
      <c r="C8" s="498">
        <v>0.56599999999999995</v>
      </c>
      <c r="D8" s="498">
        <v>0.45800000000000002</v>
      </c>
      <c r="E8" s="499">
        <v>0.56000000000000005</v>
      </c>
      <c r="F8" s="500">
        <v>0.56100000000000005</v>
      </c>
      <c r="G8" s="582">
        <v>0.65700000000000003</v>
      </c>
      <c r="H8" s="582">
        <v>0.70699999999999996</v>
      </c>
      <c r="I8" s="582">
        <v>0.65500000000000003</v>
      </c>
      <c r="J8" s="582">
        <v>0.63300000000000001</v>
      </c>
      <c r="K8" s="583">
        <v>0.65400000000000003</v>
      </c>
    </row>
    <row r="9" spans="1:11" ht="32.450000000000003" customHeight="1">
      <c r="A9" s="1434" t="s">
        <v>284</v>
      </c>
      <c r="B9" s="1435">
        <v>2270</v>
      </c>
      <c r="C9" s="1435">
        <v>2300</v>
      </c>
      <c r="D9" s="1435">
        <v>2350</v>
      </c>
      <c r="E9" s="1436">
        <v>2400</v>
      </c>
      <c r="F9" s="1437">
        <v>2550</v>
      </c>
      <c r="G9" s="1436">
        <v>2501</v>
      </c>
      <c r="H9" s="1436">
        <v>2540</v>
      </c>
      <c r="I9" s="1436">
        <v>2500</v>
      </c>
      <c r="J9" s="1436">
        <v>2614</v>
      </c>
      <c r="K9" s="1437">
        <v>2800</v>
      </c>
    </row>
    <row r="10" spans="1:11" ht="25.5" customHeight="1">
      <c r="A10" s="572" t="s">
        <v>285</v>
      </c>
      <c r="K10" s="563"/>
    </row>
    <row r="11" spans="1:11" ht="25.5" customHeight="1">
      <c r="A11" s="1218" t="s">
        <v>286</v>
      </c>
      <c r="B11" s="1219"/>
      <c r="C11" s="1219"/>
      <c r="D11" s="1219"/>
      <c r="E11" s="1219"/>
      <c r="F11" s="1219"/>
      <c r="G11" s="1219"/>
      <c r="H11" s="1219"/>
      <c r="I11" s="1219"/>
      <c r="J11" s="1219"/>
      <c r="K11" s="1220"/>
    </row>
    <row r="12" spans="1:11" ht="15" customHeight="1">
      <c r="A12" s="573"/>
      <c r="B12" s="574"/>
      <c r="C12" s="574"/>
      <c r="D12" s="574"/>
      <c r="E12" s="574"/>
      <c r="F12" s="574"/>
      <c r="G12" s="574"/>
      <c r="H12" s="574"/>
      <c r="I12" s="1077" t="s">
        <v>87</v>
      </c>
      <c r="J12" s="1077"/>
      <c r="K12" s="1078"/>
    </row>
    <row r="32" ht="10.5" customHeight="1"/>
    <row r="33" ht="18" customHeight="1"/>
    <row r="34" ht="6" customHeight="1"/>
    <row r="35" ht="18" customHeight="1"/>
    <row r="36" ht="42.75" customHeight="1"/>
  </sheetData>
  <mergeCells count="5">
    <mergeCell ref="B2:F2"/>
    <mergeCell ref="G2:K2"/>
    <mergeCell ref="A11:K11"/>
    <mergeCell ref="A1:K1"/>
    <mergeCell ref="I12:K12"/>
  </mergeCells>
  <hyperlinks>
    <hyperlink ref="I12" location="Content!A1" display="Back to Content Page" xr:uid="{9ACBB102-A9C4-4741-A721-68B014F69492}"/>
  </hyperlinks>
  <pageMargins left="0.59055118110236204" right="0" top="0.90551181102362199" bottom="0.27559055118110198" header="0.35433070866141703" footer="0.15748031496063"/>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47F60-5F1A-4DA2-BA27-4C26AC117787}">
  <sheetPr>
    <pageSetUpPr fitToPage="1"/>
  </sheetPr>
  <dimension ref="A1:L38"/>
  <sheetViews>
    <sheetView showGridLines="0" zoomScaleNormal="100" zoomScaleSheetLayoutView="100" workbookViewId="0">
      <selection sqref="A1:L1"/>
    </sheetView>
  </sheetViews>
  <sheetFormatPr defaultColWidth="9" defaultRowHeight="12.75"/>
  <cols>
    <col min="1" max="1" width="8.5703125" style="53" customWidth="1"/>
    <col min="2" max="2" width="14.140625" style="53" customWidth="1"/>
    <col min="3" max="12" width="8" style="53" customWidth="1"/>
    <col min="13" max="13" width="4.140625" style="53" customWidth="1"/>
    <col min="14" max="16384" width="9" style="53"/>
  </cols>
  <sheetData>
    <row r="1" spans="1:12" ht="24.95" customHeight="1">
      <c r="A1" s="1378" t="s">
        <v>287</v>
      </c>
      <c r="B1" s="1379"/>
      <c r="C1" s="1379"/>
      <c r="D1" s="1379"/>
      <c r="E1" s="1379"/>
      <c r="F1" s="1379"/>
      <c r="G1" s="1379"/>
      <c r="H1" s="1379"/>
      <c r="I1" s="1379"/>
      <c r="J1" s="1379"/>
      <c r="K1" s="1379"/>
      <c r="L1" s="1380"/>
    </row>
    <row r="2" spans="1:12" ht="17.45" customHeight="1">
      <c r="A2" s="1423"/>
      <c r="B2" s="1438"/>
      <c r="C2" s="1431" t="s">
        <v>281</v>
      </c>
      <c r="D2" s="1431"/>
      <c r="E2" s="1431"/>
      <c r="F2" s="1431"/>
      <c r="G2" s="1431"/>
      <c r="H2" s="1431" t="s">
        <v>282</v>
      </c>
      <c r="I2" s="1431"/>
      <c r="J2" s="1431"/>
      <c r="K2" s="1431"/>
      <c r="L2" s="1432"/>
    </row>
    <row r="3" spans="1:12" ht="19.5" customHeight="1">
      <c r="A3" s="227"/>
      <c r="B3" s="585"/>
      <c r="C3" s="1424">
        <v>2018</v>
      </c>
      <c r="D3" s="1424">
        <v>2019</v>
      </c>
      <c r="E3" s="1424">
        <v>2020</v>
      </c>
      <c r="F3" s="1425">
        <v>2021</v>
      </c>
      <c r="G3" s="1426">
        <v>2022</v>
      </c>
      <c r="H3" s="1439">
        <v>2018</v>
      </c>
      <c r="I3" s="1424">
        <v>2019</v>
      </c>
      <c r="J3" s="1424">
        <v>2020</v>
      </c>
      <c r="K3" s="1425">
        <v>2021</v>
      </c>
      <c r="L3" s="1426">
        <v>2022</v>
      </c>
    </row>
    <row r="4" spans="1:12" ht="39" customHeight="1">
      <c r="A4" s="1223" t="s">
        <v>288</v>
      </c>
      <c r="B4" s="1224"/>
      <c r="C4" s="566">
        <v>0.75900000000000001</v>
      </c>
      <c r="D4" s="566">
        <v>0.85</v>
      </c>
      <c r="E4" s="566">
        <v>0.73399999999999999</v>
      </c>
      <c r="F4" s="566">
        <v>0.80500000000000005</v>
      </c>
      <c r="G4" s="567">
        <v>0.81499999999999995</v>
      </c>
      <c r="H4" s="565">
        <v>0.872</v>
      </c>
      <c r="I4" s="565">
        <v>0.89100000000000001</v>
      </c>
      <c r="J4" s="565">
        <v>0.81</v>
      </c>
      <c r="K4" s="566">
        <v>0.89300000000000002</v>
      </c>
      <c r="L4" s="567">
        <v>0.89600000000000002</v>
      </c>
    </row>
    <row r="5" spans="1:12" ht="26.45" customHeight="1">
      <c r="A5" s="1225" t="s">
        <v>274</v>
      </c>
      <c r="B5" s="1226"/>
      <c r="C5" s="570">
        <v>4.2000000000000003E-2</v>
      </c>
      <c r="D5" s="570">
        <v>3.0000000000000001E-3</v>
      </c>
      <c r="E5" s="570">
        <v>1.7999999999999999E-2</v>
      </c>
      <c r="F5" s="570">
        <v>3.0000000000000001E-3</v>
      </c>
      <c r="G5" s="571">
        <v>4.0000000000000001E-3</v>
      </c>
      <c r="H5" s="569">
        <v>3.3000000000000002E-2</v>
      </c>
      <c r="I5" s="569">
        <v>6.0000000000000001E-3</v>
      </c>
      <c r="J5" s="569">
        <v>3.3000000000000002E-2</v>
      </c>
      <c r="K5" s="570">
        <v>0.01</v>
      </c>
      <c r="L5" s="571">
        <v>5.0000000000000001E-3</v>
      </c>
    </row>
    <row r="6" spans="1:12" ht="24.6" customHeight="1">
      <c r="A6" s="1225" t="s">
        <v>275</v>
      </c>
      <c r="B6" s="1226"/>
      <c r="C6" s="570">
        <v>0.34599999999999997</v>
      </c>
      <c r="D6" s="570">
        <v>0.33600000000000002</v>
      </c>
      <c r="E6" s="570">
        <v>0.30399999999999999</v>
      </c>
      <c r="F6" s="570">
        <v>0.49199999999999999</v>
      </c>
      <c r="G6" s="571">
        <v>0.432</v>
      </c>
      <c r="H6" s="569">
        <v>0.16700000000000001</v>
      </c>
      <c r="I6" s="569">
        <v>0.13800000000000001</v>
      </c>
      <c r="J6" s="569">
        <v>0.17499999999999999</v>
      </c>
      <c r="K6" s="570">
        <v>0.14599999999999999</v>
      </c>
      <c r="L6" s="571">
        <v>0.124</v>
      </c>
    </row>
    <row r="7" spans="1:12" ht="18" customHeight="1">
      <c r="A7" s="1225" t="s">
        <v>276</v>
      </c>
      <c r="B7" s="1226"/>
      <c r="C7" s="569">
        <v>1.9E-2</v>
      </c>
      <c r="D7" s="569">
        <v>4.2000000000000003E-2</v>
      </c>
      <c r="E7" s="569">
        <v>3.2000000000000001E-2</v>
      </c>
      <c r="F7" s="570">
        <v>5.7000000000000002E-2</v>
      </c>
      <c r="G7" s="571">
        <v>6.9000000000000006E-2</v>
      </c>
      <c r="H7" s="569">
        <v>5.5E-2</v>
      </c>
      <c r="I7" s="569">
        <v>7.3999999999999996E-2</v>
      </c>
      <c r="J7" s="569">
        <v>6.2E-2</v>
      </c>
      <c r="K7" s="570">
        <v>0.09</v>
      </c>
      <c r="L7" s="571">
        <v>8.1000000000000003E-2</v>
      </c>
    </row>
    <row r="8" spans="1:12" ht="25.5" customHeight="1">
      <c r="A8" s="1225" t="s">
        <v>277</v>
      </c>
      <c r="B8" s="1226"/>
      <c r="C8" s="501">
        <v>0.35199999999999998</v>
      </c>
      <c r="D8" s="501">
        <v>0.47</v>
      </c>
      <c r="E8" s="501">
        <v>0.38</v>
      </c>
      <c r="F8" s="502">
        <v>0.253</v>
      </c>
      <c r="G8" s="503">
        <v>0.31</v>
      </c>
      <c r="H8" s="569">
        <v>0.61699999999999999</v>
      </c>
      <c r="I8" s="569">
        <v>0.67300000000000004</v>
      </c>
      <c r="J8" s="569">
        <v>0.53900000000000003</v>
      </c>
      <c r="K8" s="570">
        <v>0.64700000000000002</v>
      </c>
      <c r="L8" s="571">
        <v>0.68600000000000005</v>
      </c>
    </row>
    <row r="9" spans="1:12" ht="32.450000000000003" customHeight="1">
      <c r="A9" s="1440" t="s">
        <v>289</v>
      </c>
      <c r="B9" s="1441"/>
      <c r="C9" s="1428">
        <v>1700</v>
      </c>
      <c r="D9" s="1428">
        <v>1700</v>
      </c>
      <c r="E9" s="1428">
        <v>1720</v>
      </c>
      <c r="F9" s="1429">
        <v>1800</v>
      </c>
      <c r="G9" s="1430">
        <v>1920</v>
      </c>
      <c r="H9" s="1428">
        <v>2200</v>
      </c>
      <c r="I9" s="1428">
        <v>2050</v>
      </c>
      <c r="J9" s="1428">
        <v>2200</v>
      </c>
      <c r="K9" s="1429">
        <v>2178</v>
      </c>
      <c r="L9" s="1430">
        <v>2400</v>
      </c>
    </row>
    <row r="10" spans="1:12" ht="25.5" customHeight="1">
      <c r="A10" s="586" t="s">
        <v>290</v>
      </c>
      <c r="C10" s="587"/>
      <c r="D10" s="587"/>
      <c r="E10" s="587"/>
      <c r="F10" s="587"/>
      <c r="G10" s="587"/>
      <c r="H10" s="587"/>
      <c r="I10" s="587"/>
      <c r="J10" s="587"/>
      <c r="K10" s="587"/>
      <c r="L10" s="588"/>
    </row>
    <row r="11" spans="1:12" ht="24" customHeight="1">
      <c r="A11" s="589" t="s">
        <v>291</v>
      </c>
      <c r="B11" s="1227" t="s">
        <v>292</v>
      </c>
      <c r="C11" s="1227"/>
      <c r="D11" s="1227"/>
      <c r="E11" s="1227"/>
      <c r="F11" s="1227"/>
      <c r="G11" s="1227"/>
      <c r="H11" s="1227"/>
      <c r="I11" s="1227"/>
      <c r="J11" s="1227"/>
      <c r="K11" s="1227"/>
      <c r="L11" s="1228"/>
    </row>
    <row r="12" spans="1:12" ht="35.25" customHeight="1">
      <c r="A12" s="590" t="s">
        <v>77</v>
      </c>
      <c r="B12" s="1221" t="s">
        <v>293</v>
      </c>
      <c r="C12" s="1221"/>
      <c r="D12" s="1221"/>
      <c r="E12" s="1221"/>
      <c r="F12" s="1221"/>
      <c r="G12" s="1221"/>
      <c r="H12" s="1221"/>
      <c r="I12" s="1221"/>
      <c r="J12" s="1221"/>
      <c r="K12" s="1221"/>
      <c r="L12" s="1222"/>
    </row>
    <row r="13" spans="1:12" ht="24" customHeight="1">
      <c r="A13" s="590" t="s">
        <v>79</v>
      </c>
      <c r="B13" s="1221" t="s">
        <v>294</v>
      </c>
      <c r="C13" s="1221"/>
      <c r="D13" s="1221"/>
      <c r="E13" s="1221"/>
      <c r="F13" s="1221"/>
      <c r="G13" s="1221"/>
      <c r="H13" s="1221"/>
      <c r="I13" s="1221"/>
      <c r="J13" s="1221"/>
      <c r="K13" s="1221"/>
      <c r="L13" s="1222"/>
    </row>
    <row r="14" spans="1:12" ht="15" customHeight="1">
      <c r="A14" s="573"/>
      <c r="B14" s="574"/>
      <c r="C14" s="574"/>
      <c r="D14" s="574"/>
      <c r="E14" s="574"/>
      <c r="F14" s="574"/>
      <c r="G14" s="574"/>
      <c r="H14" s="574"/>
      <c r="I14" s="574"/>
      <c r="J14" s="1077" t="s">
        <v>87</v>
      </c>
      <c r="K14" s="1077"/>
      <c r="L14" s="1078"/>
    </row>
    <row r="34" ht="10.5" customHeight="1"/>
    <row r="35" ht="18" customHeight="1"/>
    <row r="36" ht="6" customHeight="1"/>
    <row r="37" ht="18" customHeight="1"/>
    <row r="38" ht="42.75" customHeight="1"/>
  </sheetData>
  <mergeCells count="13">
    <mergeCell ref="J14:L14"/>
    <mergeCell ref="A1:L1"/>
    <mergeCell ref="B13:L13"/>
    <mergeCell ref="A4:B4"/>
    <mergeCell ref="A5:B5"/>
    <mergeCell ref="A6:B6"/>
    <mergeCell ref="C2:G2"/>
    <mergeCell ref="H2:L2"/>
    <mergeCell ref="A7:B7"/>
    <mergeCell ref="A8:B8"/>
    <mergeCell ref="A9:B9"/>
    <mergeCell ref="B11:L11"/>
    <mergeCell ref="B12:L12"/>
  </mergeCells>
  <hyperlinks>
    <hyperlink ref="J14" location="Content!A1" display="Back to Content Page" xr:uid="{7F74CFFE-6F64-42D5-867D-A637478B8338}"/>
  </hyperlinks>
  <pageMargins left="0.59055118110236204" right="0" top="0.90551181102362199" bottom="0.27559055118110198" header="0.35433070866141703" footer="0.15748031496063"/>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48A4-607B-4DF8-8E6F-65BCB0365CC0}">
  <sheetPr>
    <pageSetUpPr fitToPage="1"/>
  </sheetPr>
  <dimension ref="A1:K36"/>
  <sheetViews>
    <sheetView showGridLines="0" zoomScaleNormal="100" zoomScaleSheetLayoutView="100" workbookViewId="0">
      <selection sqref="A1:K1"/>
    </sheetView>
  </sheetViews>
  <sheetFormatPr defaultColWidth="9" defaultRowHeight="12.75"/>
  <cols>
    <col min="1" max="1" width="22.85546875" style="53" customWidth="1"/>
    <col min="2" max="11" width="7.140625" style="53" customWidth="1"/>
    <col min="12" max="16384" width="9" style="53"/>
  </cols>
  <sheetData>
    <row r="1" spans="1:11" ht="24.95" customHeight="1">
      <c r="A1" s="1378" t="s">
        <v>295</v>
      </c>
      <c r="B1" s="1379"/>
      <c r="C1" s="1379"/>
      <c r="D1" s="1379"/>
      <c r="E1" s="1379"/>
      <c r="F1" s="1379"/>
      <c r="G1" s="1379"/>
      <c r="H1" s="1379"/>
      <c r="I1" s="1379"/>
      <c r="J1" s="1379"/>
      <c r="K1" s="1380"/>
    </row>
    <row r="2" spans="1:11" ht="17.45" customHeight="1">
      <c r="A2" s="1423"/>
      <c r="B2" s="1431" t="s">
        <v>296</v>
      </c>
      <c r="C2" s="1431"/>
      <c r="D2" s="1431"/>
      <c r="E2" s="1431"/>
      <c r="F2" s="1431"/>
      <c r="G2" s="1431" t="s">
        <v>297</v>
      </c>
      <c r="H2" s="1431"/>
      <c r="I2" s="1431"/>
      <c r="J2" s="1431"/>
      <c r="K2" s="1432"/>
    </row>
    <row r="3" spans="1:11" ht="19.5" customHeight="1">
      <c r="A3" s="575"/>
      <c r="B3" s="1424">
        <v>2018</v>
      </c>
      <c r="C3" s="1424">
        <v>2019</v>
      </c>
      <c r="D3" s="1424">
        <v>2020</v>
      </c>
      <c r="E3" s="1425">
        <v>2021</v>
      </c>
      <c r="F3" s="1426">
        <v>2022</v>
      </c>
      <c r="G3" s="1433">
        <v>2018</v>
      </c>
      <c r="H3" s="1425">
        <v>2019</v>
      </c>
      <c r="I3" s="1425">
        <v>2020</v>
      </c>
      <c r="J3" s="1425">
        <v>2021</v>
      </c>
      <c r="K3" s="1426">
        <v>2022</v>
      </c>
    </row>
    <row r="4" spans="1:11" ht="39" customHeight="1">
      <c r="A4" s="576" t="s">
        <v>298</v>
      </c>
      <c r="B4" s="577">
        <v>0.80700000000000005</v>
      </c>
      <c r="C4" s="577">
        <v>0.80400000000000005</v>
      </c>
      <c r="D4" s="577">
        <v>0.77300000000000002</v>
      </c>
      <c r="E4" s="578">
        <v>0.80400000000000005</v>
      </c>
      <c r="F4" s="579">
        <v>0.80100000000000005</v>
      </c>
      <c r="G4" s="578">
        <v>0.77500000000000002</v>
      </c>
      <c r="H4" s="578">
        <v>0.70899999999999996</v>
      </c>
      <c r="I4" s="578">
        <v>0.747</v>
      </c>
      <c r="J4" s="578">
        <v>0.77200000000000002</v>
      </c>
      <c r="K4" s="579">
        <v>0.749</v>
      </c>
    </row>
    <row r="5" spans="1:11" ht="26.45" customHeight="1">
      <c r="A5" s="591" t="s">
        <v>274</v>
      </c>
      <c r="B5" s="581">
        <v>3.5000000000000003E-2</v>
      </c>
      <c r="C5" s="581">
        <v>2.4E-2</v>
      </c>
      <c r="D5" s="581">
        <v>9.1999999999999998E-2</v>
      </c>
      <c r="E5" s="582">
        <v>4.4999999999999998E-2</v>
      </c>
      <c r="F5" s="583">
        <v>4.5999999999999999E-2</v>
      </c>
      <c r="G5" s="582">
        <v>2.5000000000000001E-2</v>
      </c>
      <c r="H5" s="582">
        <v>2.8000000000000001E-2</v>
      </c>
      <c r="I5" s="582">
        <v>6.8000000000000005E-2</v>
      </c>
      <c r="J5" s="582">
        <v>3.5999999999999997E-2</v>
      </c>
      <c r="K5" s="583">
        <v>3.3000000000000002E-2</v>
      </c>
    </row>
    <row r="6" spans="1:11" ht="24.6" customHeight="1">
      <c r="A6" s="591" t="s">
        <v>275</v>
      </c>
      <c r="B6" s="581">
        <v>0.156</v>
      </c>
      <c r="C6" s="581">
        <v>0.14399999999999999</v>
      </c>
      <c r="D6" s="581">
        <v>0.224</v>
      </c>
      <c r="E6" s="582">
        <v>0.17399999999999999</v>
      </c>
      <c r="F6" s="583">
        <v>0.13600000000000001</v>
      </c>
      <c r="G6" s="582">
        <v>0.25600000000000001</v>
      </c>
      <c r="H6" s="582">
        <v>0.27200000000000002</v>
      </c>
      <c r="I6" s="582">
        <v>0.26800000000000002</v>
      </c>
      <c r="J6" s="582">
        <v>0.218</v>
      </c>
      <c r="K6" s="583">
        <v>0.2</v>
      </c>
    </row>
    <row r="7" spans="1:11" ht="18" customHeight="1">
      <c r="A7" s="591" t="s">
        <v>276</v>
      </c>
      <c r="B7" s="581">
        <v>0.20899999999999999</v>
      </c>
      <c r="C7" s="581">
        <v>0.22</v>
      </c>
      <c r="D7" s="581">
        <v>0.19</v>
      </c>
      <c r="E7" s="582">
        <v>0.14499999999999999</v>
      </c>
      <c r="F7" s="583">
        <v>0.17799999999999999</v>
      </c>
      <c r="G7" s="582">
        <v>0.127</v>
      </c>
      <c r="H7" s="582">
        <v>0.11</v>
      </c>
      <c r="I7" s="582">
        <v>0.17</v>
      </c>
      <c r="J7" s="582">
        <v>0.14000000000000001</v>
      </c>
      <c r="K7" s="583">
        <v>0.13200000000000001</v>
      </c>
    </row>
    <row r="8" spans="1:11" ht="25.5" customHeight="1">
      <c r="A8" s="592" t="s">
        <v>277</v>
      </c>
      <c r="B8" s="498">
        <v>0.40699999999999997</v>
      </c>
      <c r="C8" s="498">
        <v>0.41599999999999998</v>
      </c>
      <c r="D8" s="498">
        <v>0.26800000000000002</v>
      </c>
      <c r="E8" s="499">
        <v>0.44</v>
      </c>
      <c r="F8" s="500">
        <v>0.441</v>
      </c>
      <c r="G8" s="582">
        <v>0.36599999999999999</v>
      </c>
      <c r="H8" s="582">
        <v>0.29799999999999999</v>
      </c>
      <c r="I8" s="582">
        <v>0.24099999999999999</v>
      </c>
      <c r="J8" s="582">
        <v>0.378</v>
      </c>
      <c r="K8" s="583">
        <v>0.38500000000000001</v>
      </c>
    </row>
    <row r="9" spans="1:11" ht="32.450000000000003" customHeight="1">
      <c r="A9" s="1434" t="s">
        <v>299</v>
      </c>
      <c r="B9" s="1435">
        <v>2500</v>
      </c>
      <c r="C9" s="1435">
        <v>2500</v>
      </c>
      <c r="D9" s="1435">
        <v>2600</v>
      </c>
      <c r="E9" s="1436">
        <v>2600</v>
      </c>
      <c r="F9" s="1437">
        <v>3000</v>
      </c>
      <c r="G9" s="1436">
        <v>2100</v>
      </c>
      <c r="H9" s="1436">
        <v>2100</v>
      </c>
      <c r="I9" s="1436">
        <v>2000</v>
      </c>
      <c r="J9" s="1436">
        <v>2300</v>
      </c>
      <c r="K9" s="1437">
        <v>2400</v>
      </c>
    </row>
    <row r="10" spans="1:11">
      <c r="A10" s="572" t="s">
        <v>300</v>
      </c>
      <c r="B10" s="538"/>
      <c r="C10" s="538"/>
      <c r="D10" s="538"/>
      <c r="E10" s="539"/>
      <c r="F10" s="539"/>
      <c r="G10" s="539"/>
      <c r="H10" s="539"/>
      <c r="I10" s="539"/>
      <c r="J10" s="539"/>
      <c r="K10" s="593"/>
    </row>
    <row r="11" spans="1:11" ht="15.95" customHeight="1">
      <c r="A11" s="573"/>
      <c r="B11" s="574"/>
      <c r="C11" s="574"/>
      <c r="D11" s="574"/>
      <c r="E11" s="574"/>
      <c r="F11" s="574"/>
      <c r="G11" s="574"/>
      <c r="H11" s="574"/>
      <c r="I11" s="1077" t="s">
        <v>87</v>
      </c>
      <c r="J11" s="1077"/>
      <c r="K11" s="1078"/>
    </row>
    <row r="12" spans="1:11" ht="26.1" customHeight="1">
      <c r="A12" s="497"/>
    </row>
    <row r="32" ht="10.5" customHeight="1"/>
    <row r="33" ht="18" customHeight="1"/>
    <row r="34" ht="6" customHeight="1"/>
    <row r="35" ht="18" customHeight="1"/>
    <row r="36" ht="42.75" customHeight="1"/>
  </sheetData>
  <mergeCells count="4">
    <mergeCell ref="B2:F2"/>
    <mergeCell ref="G2:K2"/>
    <mergeCell ref="A1:K1"/>
    <mergeCell ref="I11:K11"/>
  </mergeCells>
  <hyperlinks>
    <hyperlink ref="I11" location="Content!A1" display="Back to Content Page" xr:uid="{2467FCFB-766E-4FB0-9EAC-18BC58904E81}"/>
  </hyperlinks>
  <pageMargins left="0.59055118110236204" right="0" top="0.90551181102362199" bottom="0.27559055118110198" header="0.35433070866141703" footer="0.15748031496063"/>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1601"/>
  <sheetViews>
    <sheetView showGridLines="0" zoomScaleNormal="100" zoomScaleSheetLayoutView="90" workbookViewId="0">
      <selection sqref="A1:V1"/>
    </sheetView>
  </sheetViews>
  <sheetFormatPr defaultRowHeight="12.75"/>
  <cols>
    <col min="1" max="1" width="8.5703125" style="1" customWidth="1"/>
    <col min="2" max="4" width="7.140625" style="1" customWidth="1"/>
    <col min="5" max="10" width="7.140625" style="4" customWidth="1"/>
    <col min="11" max="18" width="7.140625" style="1" customWidth="1"/>
    <col min="19" max="19" width="11.42578125" style="1" customWidth="1"/>
    <col min="20" max="21" width="4.140625" style="1" customWidth="1"/>
    <col min="22" max="22" width="7.85546875" style="3" customWidth="1"/>
    <col min="23" max="23" width="8.85546875" style="1" customWidth="1"/>
  </cols>
  <sheetData>
    <row r="1" spans="1:23" ht="22.5" customHeight="1">
      <c r="A1" s="1378" t="s">
        <v>301</v>
      </c>
      <c r="B1" s="1379"/>
      <c r="C1" s="1379"/>
      <c r="D1" s="1379"/>
      <c r="E1" s="1379"/>
      <c r="F1" s="1379"/>
      <c r="G1" s="1379"/>
      <c r="H1" s="1379"/>
      <c r="I1" s="1379"/>
      <c r="J1" s="1379"/>
      <c r="K1" s="1379"/>
      <c r="L1" s="1379"/>
      <c r="M1" s="1379"/>
      <c r="N1" s="1379"/>
      <c r="O1" s="1379"/>
      <c r="P1" s="1379"/>
      <c r="Q1" s="1379"/>
      <c r="R1" s="1379"/>
      <c r="S1" s="1379"/>
      <c r="T1" s="1379"/>
      <c r="U1" s="1379"/>
      <c r="V1" s="1380"/>
      <c r="W1" s="73"/>
    </row>
    <row r="2" spans="1:23" ht="18.75" customHeight="1">
      <c r="A2" s="1442" t="s">
        <v>302</v>
      </c>
      <c r="B2" s="1443" t="s">
        <v>90</v>
      </c>
      <c r="C2" s="1444"/>
      <c r="D2" s="1445"/>
      <c r="E2" s="1446" t="s">
        <v>91</v>
      </c>
      <c r="F2" s="1447"/>
      <c r="G2" s="1447"/>
      <c r="H2" s="1447"/>
      <c r="I2" s="1447"/>
      <c r="J2" s="1448"/>
      <c r="K2" s="1443" t="s">
        <v>303</v>
      </c>
      <c r="L2" s="1444"/>
      <c r="M2" s="1444"/>
      <c r="N2" s="1444"/>
      <c r="O2" s="1449"/>
      <c r="P2" s="1450" t="s">
        <v>304</v>
      </c>
      <c r="Q2" s="1451"/>
      <c r="R2" s="1451"/>
      <c r="S2" s="1451"/>
      <c r="T2" s="1451"/>
      <c r="U2" s="1452"/>
      <c r="V2" s="1453" t="s">
        <v>305</v>
      </c>
      <c r="W2" s="2"/>
    </row>
    <row r="3" spans="1:23" ht="18.75" customHeight="1">
      <c r="A3" s="1235"/>
      <c r="B3" s="1454" t="s">
        <v>306</v>
      </c>
      <c r="C3" s="1455" t="s">
        <v>307</v>
      </c>
      <c r="D3" s="1456" t="s">
        <v>98</v>
      </c>
      <c r="E3" s="1454" t="s">
        <v>306</v>
      </c>
      <c r="F3" s="1457" t="s">
        <v>307</v>
      </c>
      <c r="G3" s="1457" t="s">
        <v>308</v>
      </c>
      <c r="H3" s="1458" t="s">
        <v>309</v>
      </c>
      <c r="I3" s="1459" t="s">
        <v>310</v>
      </c>
      <c r="J3" s="1460" t="s">
        <v>98</v>
      </c>
      <c r="K3" s="1454" t="s">
        <v>306</v>
      </c>
      <c r="L3" s="1457" t="s">
        <v>307</v>
      </c>
      <c r="M3" s="1457" t="s">
        <v>308</v>
      </c>
      <c r="N3" s="1458" t="s">
        <v>309</v>
      </c>
      <c r="O3" s="1456" t="s">
        <v>98</v>
      </c>
      <c r="P3" s="1461" t="s">
        <v>311</v>
      </c>
      <c r="Q3" s="1462"/>
      <c r="R3" s="1463"/>
      <c r="S3" s="1464" t="s">
        <v>312</v>
      </c>
      <c r="T3" s="1465" t="s">
        <v>98</v>
      </c>
      <c r="U3" s="1466"/>
      <c r="V3" s="1467"/>
    </row>
    <row r="4" spans="1:23" ht="18.75" customHeight="1">
      <c r="A4" s="1236"/>
      <c r="B4" s="1238"/>
      <c r="C4" s="1237"/>
      <c r="D4" s="1241"/>
      <c r="E4" s="1238"/>
      <c r="F4" s="1243"/>
      <c r="G4" s="1243"/>
      <c r="H4" s="1245"/>
      <c r="I4" s="1242"/>
      <c r="J4" s="1236"/>
      <c r="K4" s="1238"/>
      <c r="L4" s="1243"/>
      <c r="M4" s="1243"/>
      <c r="N4" s="1245"/>
      <c r="O4" s="1241"/>
      <c r="P4" s="277" t="s">
        <v>306</v>
      </c>
      <c r="Q4" s="277" t="s">
        <v>307</v>
      </c>
      <c r="R4" s="1468" t="s">
        <v>308</v>
      </c>
      <c r="S4" s="1244"/>
      <c r="T4" s="1239"/>
      <c r="U4" s="1240"/>
      <c r="V4" s="1469"/>
    </row>
    <row r="5" spans="1:23" ht="18.75" customHeight="1">
      <c r="A5" s="723">
        <v>1960</v>
      </c>
      <c r="B5" s="724">
        <v>165</v>
      </c>
      <c r="C5" s="724">
        <v>248</v>
      </c>
      <c r="D5" s="278">
        <f>+C5+B5</f>
        <v>413</v>
      </c>
      <c r="E5" s="724">
        <v>27</v>
      </c>
      <c r="F5" s="724">
        <v>21</v>
      </c>
      <c r="G5" s="725" t="s">
        <v>313</v>
      </c>
      <c r="H5" s="725" t="s">
        <v>313</v>
      </c>
      <c r="I5" s="725" t="s">
        <v>313</v>
      </c>
      <c r="J5" s="278">
        <f>+E5+F5</f>
        <v>48</v>
      </c>
      <c r="K5" s="1470">
        <v>1</v>
      </c>
      <c r="L5" s="1471">
        <v>31</v>
      </c>
      <c r="M5" s="1472" t="s">
        <v>313</v>
      </c>
      <c r="N5" s="1472" t="s">
        <v>313</v>
      </c>
      <c r="O5" s="1473">
        <f>SUM(K5,L5,M5,N5)</f>
        <v>32</v>
      </c>
      <c r="P5" s="725" t="s">
        <v>313</v>
      </c>
      <c r="Q5" s="725" t="s">
        <v>313</v>
      </c>
      <c r="R5" s="1474" t="s">
        <v>313</v>
      </c>
      <c r="S5" s="279" t="s">
        <v>313</v>
      </c>
      <c r="T5" s="725" t="s">
        <v>313</v>
      </c>
      <c r="U5" s="1475"/>
      <c r="V5" s="1476">
        <f>SUM(D5,J5,O5,T5)</f>
        <v>493</v>
      </c>
      <c r="W5" s="3"/>
    </row>
    <row r="6" spans="1:23" ht="18.75" customHeight="1">
      <c r="A6" s="723">
        <v>1970</v>
      </c>
      <c r="B6" s="724">
        <v>198</v>
      </c>
      <c r="C6" s="724">
        <v>190</v>
      </c>
      <c r="D6" s="278">
        <f>+C6+B6</f>
        <v>388</v>
      </c>
      <c r="E6" s="724">
        <v>68</v>
      </c>
      <c r="F6" s="724">
        <v>17</v>
      </c>
      <c r="G6" s="725" t="s">
        <v>313</v>
      </c>
      <c r="H6" s="725" t="s">
        <v>313</v>
      </c>
      <c r="I6" s="725" t="s">
        <v>313</v>
      </c>
      <c r="J6" s="278">
        <f>+F6+E6</f>
        <v>85</v>
      </c>
      <c r="K6" s="726" t="s">
        <v>313</v>
      </c>
      <c r="L6" s="726">
        <v>30</v>
      </c>
      <c r="M6" s="725" t="s">
        <v>313</v>
      </c>
      <c r="N6" s="725" t="s">
        <v>313</v>
      </c>
      <c r="O6" s="278">
        <f>SUM(K6,L6,M6,N6)</f>
        <v>30</v>
      </c>
      <c r="P6" s="727">
        <v>1</v>
      </c>
      <c r="Q6" s="725" t="s">
        <v>313</v>
      </c>
      <c r="R6" s="280" t="s">
        <v>313</v>
      </c>
      <c r="S6" s="279" t="s">
        <v>313</v>
      </c>
      <c r="T6" s="727">
        <v>1</v>
      </c>
      <c r="U6" s="727"/>
      <c r="V6" s="1476">
        <f>SUM(D6,J6,O6,T6)</f>
        <v>504</v>
      </c>
      <c r="W6" s="3"/>
    </row>
    <row r="7" spans="1:23" ht="18.75" customHeight="1">
      <c r="A7" s="723">
        <v>1980</v>
      </c>
      <c r="B7" s="724">
        <v>199</v>
      </c>
      <c r="C7" s="724">
        <v>114</v>
      </c>
      <c r="D7" s="278">
        <f>+C7+B7</f>
        <v>313</v>
      </c>
      <c r="E7" s="724">
        <v>84</v>
      </c>
      <c r="F7" s="724">
        <v>23</v>
      </c>
      <c r="G7" s="725" t="s">
        <v>313</v>
      </c>
      <c r="H7" s="725" t="s">
        <v>313</v>
      </c>
      <c r="I7" s="725" t="s">
        <v>313</v>
      </c>
      <c r="J7" s="278">
        <f>+F7+E7</f>
        <v>107</v>
      </c>
      <c r="K7" s="726" t="s">
        <v>313</v>
      </c>
      <c r="L7" s="726">
        <v>23</v>
      </c>
      <c r="M7" s="725" t="s">
        <v>313</v>
      </c>
      <c r="N7" s="725" t="s">
        <v>313</v>
      </c>
      <c r="O7" s="278">
        <f>SUM(K7,L7,M7,N7)</f>
        <v>23</v>
      </c>
      <c r="P7" s="727">
        <v>2</v>
      </c>
      <c r="Q7" s="727">
        <v>5</v>
      </c>
      <c r="R7" s="280" t="s">
        <v>313</v>
      </c>
      <c r="S7" s="279" t="s">
        <v>313</v>
      </c>
      <c r="T7" s="727">
        <v>7</v>
      </c>
      <c r="U7" s="725" t="s">
        <v>314</v>
      </c>
      <c r="V7" s="1476">
        <f>SUM(D7,J7,O7,T7)</f>
        <v>450</v>
      </c>
      <c r="W7" s="75"/>
    </row>
    <row r="8" spans="1:23" ht="18.75" customHeight="1">
      <c r="A8" s="723">
        <v>1990</v>
      </c>
      <c r="B8" s="724">
        <v>157</v>
      </c>
      <c r="C8" s="724">
        <v>43</v>
      </c>
      <c r="D8" s="278">
        <f>+C8+B8</f>
        <v>200</v>
      </c>
      <c r="E8" s="724">
        <v>102</v>
      </c>
      <c r="F8" s="724">
        <v>27</v>
      </c>
      <c r="G8" s="725">
        <v>4</v>
      </c>
      <c r="H8" s="725" t="s">
        <v>313</v>
      </c>
      <c r="I8" s="725" t="s">
        <v>313</v>
      </c>
      <c r="J8" s="278">
        <f>+E8+F8+G8</f>
        <v>133</v>
      </c>
      <c r="K8" s="726" t="s">
        <v>313</v>
      </c>
      <c r="L8" s="726">
        <v>7</v>
      </c>
      <c r="M8" s="725">
        <v>2</v>
      </c>
      <c r="N8" s="725" t="s">
        <v>313</v>
      </c>
      <c r="O8" s="278">
        <f>SUM(K8,L8,M8,N8)</f>
        <v>9</v>
      </c>
      <c r="P8" s="727">
        <v>9</v>
      </c>
      <c r="Q8" s="727">
        <v>5</v>
      </c>
      <c r="R8" s="280" t="s">
        <v>313</v>
      </c>
      <c r="S8" s="280">
        <v>4</v>
      </c>
      <c r="T8" s="727">
        <v>18</v>
      </c>
      <c r="U8" s="725" t="s">
        <v>315</v>
      </c>
      <c r="V8" s="1476">
        <f>SUM(D8,J8,O8,T8)</f>
        <v>360</v>
      </c>
      <c r="W8" s="75"/>
    </row>
    <row r="9" spans="1:23" ht="18.75" customHeight="1">
      <c r="A9" s="1477">
        <v>2000</v>
      </c>
      <c r="B9" s="724">
        <v>155</v>
      </c>
      <c r="C9" s="724">
        <v>40</v>
      </c>
      <c r="D9" s="278">
        <f t="shared" ref="D9" si="0">SUM(B9,C9)</f>
        <v>195</v>
      </c>
      <c r="E9" s="724">
        <v>123</v>
      </c>
      <c r="F9" s="724">
        <v>28</v>
      </c>
      <c r="G9" s="727">
        <v>6</v>
      </c>
      <c r="H9" s="725" t="s">
        <v>313</v>
      </c>
      <c r="I9" s="725" t="s">
        <v>313</v>
      </c>
      <c r="J9" s="278">
        <f>SUM(E9,F9,G9,H9)</f>
        <v>157</v>
      </c>
      <c r="K9" s="726" t="s">
        <v>313</v>
      </c>
      <c r="L9" s="726">
        <v>4</v>
      </c>
      <c r="M9" s="727">
        <v>2</v>
      </c>
      <c r="N9" s="725" t="s">
        <v>313</v>
      </c>
      <c r="O9" s="278">
        <f t="shared" ref="O9" si="1">SUM(K9,L9,M9,N9)</f>
        <v>6</v>
      </c>
      <c r="P9" s="727">
        <v>10</v>
      </c>
      <c r="Q9" s="727">
        <v>5</v>
      </c>
      <c r="R9" s="280" t="s">
        <v>313</v>
      </c>
      <c r="S9" s="727">
        <v>2</v>
      </c>
      <c r="T9" s="1478">
        <v>17</v>
      </c>
      <c r="U9" s="727"/>
      <c r="V9" s="1476">
        <f>SUM(D9,J9,O9,T9)</f>
        <v>375</v>
      </c>
    </row>
    <row r="10" spans="1:23" ht="18.75" customHeight="1">
      <c r="A10" s="1479">
        <v>2010</v>
      </c>
      <c r="B10" s="1480">
        <v>132</v>
      </c>
      <c r="C10" s="281">
        <v>41</v>
      </c>
      <c r="D10" s="1476">
        <f t="shared" ref="D10:D12" si="2">SUM(B10,C10)</f>
        <v>173</v>
      </c>
      <c r="E10" s="1480">
        <v>120</v>
      </c>
      <c r="F10" s="724">
        <v>28</v>
      </c>
      <c r="G10" s="727">
        <v>3</v>
      </c>
      <c r="H10" s="727">
        <v>2</v>
      </c>
      <c r="I10" s="727">
        <v>2</v>
      </c>
      <c r="J10" s="1476">
        <f t="shared" ref="J10:J12" si="3">SUM(E10:I10)</f>
        <v>155</v>
      </c>
      <c r="K10" s="1480">
        <v>5</v>
      </c>
      <c r="L10" s="726">
        <v>3</v>
      </c>
      <c r="M10" s="727">
        <v>5</v>
      </c>
      <c r="N10" s="727">
        <v>2</v>
      </c>
      <c r="O10" s="1481">
        <f t="shared" ref="O10:O12" si="4">SUM(K10,L10,M10,N10)</f>
        <v>15</v>
      </c>
      <c r="P10" s="1482">
        <v>8</v>
      </c>
      <c r="Q10" s="727">
        <v>4</v>
      </c>
      <c r="R10" s="725" t="s">
        <v>313</v>
      </c>
      <c r="S10" s="1482">
        <v>1</v>
      </c>
      <c r="T10" s="1482">
        <f t="shared" ref="T10:T12" si="5">SUM(P10:S10)</f>
        <v>13</v>
      </c>
      <c r="U10" s="727"/>
      <c r="V10" s="1476">
        <f t="shared" ref="V10:V12" si="6">+D10+J10+O10+T10</f>
        <v>356</v>
      </c>
      <c r="W10" s="3"/>
    </row>
    <row r="11" spans="1:23" ht="7.5" customHeight="1">
      <c r="A11" s="1483"/>
      <c r="B11" s="1484"/>
      <c r="C11" s="282"/>
      <c r="D11" s="282"/>
      <c r="E11" s="728"/>
      <c r="F11" s="728"/>
      <c r="G11" s="729"/>
      <c r="H11" s="729"/>
      <c r="I11" s="729"/>
      <c r="J11" s="1485"/>
      <c r="K11" s="728"/>
      <c r="L11" s="730"/>
      <c r="M11" s="729"/>
      <c r="N11" s="283"/>
      <c r="O11" s="282"/>
      <c r="P11" s="729"/>
      <c r="Q11" s="729"/>
      <c r="R11" s="731"/>
      <c r="S11" s="1486"/>
      <c r="T11" s="1486"/>
      <c r="U11" s="283"/>
      <c r="V11" s="282"/>
      <c r="W11" s="3"/>
    </row>
    <row r="12" spans="1:23" ht="18.75" customHeight="1">
      <c r="A12" s="1483">
        <v>2013</v>
      </c>
      <c r="B12" s="1484">
        <v>141</v>
      </c>
      <c r="C12" s="282">
        <v>41</v>
      </c>
      <c r="D12" s="1485">
        <f t="shared" si="2"/>
        <v>182</v>
      </c>
      <c r="E12" s="728">
        <v>119</v>
      </c>
      <c r="F12" s="728">
        <v>28</v>
      </c>
      <c r="G12" s="729">
        <v>2</v>
      </c>
      <c r="H12" s="729">
        <v>2</v>
      </c>
      <c r="I12" s="729">
        <v>3</v>
      </c>
      <c r="J12" s="1485">
        <f t="shared" si="3"/>
        <v>154</v>
      </c>
      <c r="K12" s="728">
        <v>4</v>
      </c>
      <c r="L12" s="730">
        <v>3</v>
      </c>
      <c r="M12" s="729">
        <v>6</v>
      </c>
      <c r="N12" s="729">
        <v>2</v>
      </c>
      <c r="O12" s="1485">
        <f t="shared" si="4"/>
        <v>15</v>
      </c>
      <c r="P12" s="729">
        <v>9</v>
      </c>
      <c r="Q12" s="729">
        <v>4</v>
      </c>
      <c r="R12" s="284" t="s">
        <v>313</v>
      </c>
      <c r="S12" s="1487">
        <v>1</v>
      </c>
      <c r="T12" s="1486">
        <f t="shared" si="5"/>
        <v>14</v>
      </c>
      <c r="U12" s="729"/>
      <c r="V12" s="1485">
        <f t="shared" si="6"/>
        <v>365</v>
      </c>
      <c r="W12" s="3"/>
    </row>
    <row r="13" spans="1:23" ht="18.75" customHeight="1">
      <c r="A13" s="1483">
        <v>2014</v>
      </c>
      <c r="B13" s="1484">
        <v>144</v>
      </c>
      <c r="C13" s="282">
        <v>41</v>
      </c>
      <c r="D13" s="728">
        <f t="shared" ref="D13:D21" si="7">SUM(B13,C13)</f>
        <v>185</v>
      </c>
      <c r="E13" s="1484">
        <v>119</v>
      </c>
      <c r="F13" s="728">
        <v>28</v>
      </c>
      <c r="G13" s="729">
        <v>2</v>
      </c>
      <c r="H13" s="729">
        <v>1</v>
      </c>
      <c r="I13" s="283">
        <v>4</v>
      </c>
      <c r="J13" s="728">
        <f t="shared" ref="J13:J16" si="8">SUM(E13:I13)</f>
        <v>154</v>
      </c>
      <c r="K13" s="1484">
        <v>4</v>
      </c>
      <c r="L13" s="730">
        <v>3</v>
      </c>
      <c r="M13" s="729">
        <v>6</v>
      </c>
      <c r="N13" s="283">
        <v>3</v>
      </c>
      <c r="O13" s="728">
        <f t="shared" ref="O13:O21" si="9">SUM(K13,L13,M13,N13)</f>
        <v>16</v>
      </c>
      <c r="P13" s="1486">
        <v>9</v>
      </c>
      <c r="Q13" s="729">
        <v>4</v>
      </c>
      <c r="R13" s="284" t="s">
        <v>313</v>
      </c>
      <c r="S13" s="729">
        <v>1</v>
      </c>
      <c r="T13" s="1486">
        <f t="shared" ref="T13:T21" si="10">SUM(P13:S13)</f>
        <v>14</v>
      </c>
      <c r="U13" s="283"/>
      <c r="V13" s="1485">
        <f t="shared" ref="V13:V21" si="11">+D13+J13+O13+T13</f>
        <v>369</v>
      </c>
      <c r="W13" s="3"/>
    </row>
    <row r="14" spans="1:23" ht="18.75" customHeight="1">
      <c r="A14" s="1483">
        <v>2015</v>
      </c>
      <c r="B14" s="1484">
        <v>141</v>
      </c>
      <c r="C14" s="282">
        <v>41</v>
      </c>
      <c r="D14" s="728">
        <f t="shared" si="7"/>
        <v>182</v>
      </c>
      <c r="E14" s="1484">
        <v>119</v>
      </c>
      <c r="F14" s="728">
        <v>28</v>
      </c>
      <c r="G14" s="729">
        <v>2</v>
      </c>
      <c r="H14" s="729">
        <v>1</v>
      </c>
      <c r="I14" s="283">
        <v>4</v>
      </c>
      <c r="J14" s="728">
        <f t="shared" si="8"/>
        <v>154</v>
      </c>
      <c r="K14" s="1484">
        <v>4</v>
      </c>
      <c r="L14" s="730">
        <v>3</v>
      </c>
      <c r="M14" s="729">
        <v>6</v>
      </c>
      <c r="N14" s="283">
        <v>3</v>
      </c>
      <c r="O14" s="728">
        <f t="shared" si="9"/>
        <v>16</v>
      </c>
      <c r="P14" s="1486">
        <v>9</v>
      </c>
      <c r="Q14" s="729">
        <v>4</v>
      </c>
      <c r="R14" s="284" t="s">
        <v>313</v>
      </c>
      <c r="S14" s="729">
        <v>1</v>
      </c>
      <c r="T14" s="1486">
        <f t="shared" si="10"/>
        <v>14</v>
      </c>
      <c r="U14" s="283"/>
      <c r="V14" s="1485">
        <f t="shared" si="11"/>
        <v>366</v>
      </c>
      <c r="W14" s="3"/>
    </row>
    <row r="15" spans="1:23" ht="18.75" customHeight="1">
      <c r="A15" s="1483">
        <v>2016</v>
      </c>
      <c r="B15" s="1484">
        <v>144</v>
      </c>
      <c r="C15" s="282">
        <v>41</v>
      </c>
      <c r="D15" s="728">
        <f t="shared" si="7"/>
        <v>185</v>
      </c>
      <c r="E15" s="1484">
        <v>115</v>
      </c>
      <c r="F15" s="728">
        <v>28</v>
      </c>
      <c r="G15" s="729">
        <v>2</v>
      </c>
      <c r="H15" s="729">
        <v>1</v>
      </c>
      <c r="I15" s="283">
        <v>4</v>
      </c>
      <c r="J15" s="1485">
        <f t="shared" si="8"/>
        <v>150</v>
      </c>
      <c r="K15" s="1484">
        <v>4</v>
      </c>
      <c r="L15" s="730">
        <v>3</v>
      </c>
      <c r="M15" s="729">
        <v>6</v>
      </c>
      <c r="N15" s="283">
        <v>3</v>
      </c>
      <c r="O15" s="728">
        <f t="shared" si="9"/>
        <v>16</v>
      </c>
      <c r="P15" s="1486">
        <v>9</v>
      </c>
      <c r="Q15" s="729">
        <v>4</v>
      </c>
      <c r="R15" s="284" t="s">
        <v>313</v>
      </c>
      <c r="S15" s="729">
        <v>1</v>
      </c>
      <c r="T15" s="1486">
        <f t="shared" si="10"/>
        <v>14</v>
      </c>
      <c r="U15" s="283"/>
      <c r="V15" s="1485">
        <f t="shared" si="11"/>
        <v>365</v>
      </c>
      <c r="W15" s="3"/>
    </row>
    <row r="16" spans="1:23" ht="18.75" customHeight="1">
      <c r="A16" s="1483">
        <v>2017</v>
      </c>
      <c r="B16" s="1484">
        <v>144</v>
      </c>
      <c r="C16" s="282">
        <v>41</v>
      </c>
      <c r="D16" s="728">
        <f t="shared" si="7"/>
        <v>185</v>
      </c>
      <c r="E16" s="1484">
        <v>108</v>
      </c>
      <c r="F16" s="728">
        <v>28</v>
      </c>
      <c r="G16" s="729">
        <v>2</v>
      </c>
      <c r="H16" s="729">
        <v>1</v>
      </c>
      <c r="I16" s="283">
        <v>4</v>
      </c>
      <c r="J16" s="1485">
        <f t="shared" si="8"/>
        <v>143</v>
      </c>
      <c r="K16" s="1484">
        <v>4</v>
      </c>
      <c r="L16" s="730">
        <v>3</v>
      </c>
      <c r="M16" s="729">
        <v>6</v>
      </c>
      <c r="N16" s="283">
        <v>3</v>
      </c>
      <c r="O16" s="728">
        <f t="shared" si="9"/>
        <v>16</v>
      </c>
      <c r="P16" s="1486">
        <v>10</v>
      </c>
      <c r="Q16" s="729">
        <v>4</v>
      </c>
      <c r="R16" s="284" t="s">
        <v>313</v>
      </c>
      <c r="S16" s="729">
        <v>1</v>
      </c>
      <c r="T16" s="1486">
        <f t="shared" si="10"/>
        <v>15</v>
      </c>
      <c r="U16" s="283"/>
      <c r="V16" s="1485">
        <f t="shared" si="11"/>
        <v>359</v>
      </c>
      <c r="W16" s="3"/>
    </row>
    <row r="17" spans="1:23" ht="18.75" customHeight="1">
      <c r="A17" s="1488">
        <v>2018</v>
      </c>
      <c r="B17" s="1484">
        <v>145</v>
      </c>
      <c r="C17" s="282">
        <v>41</v>
      </c>
      <c r="D17" s="1485">
        <f t="shared" si="7"/>
        <v>186</v>
      </c>
      <c r="E17" s="1484">
        <v>104</v>
      </c>
      <c r="F17" s="728">
        <v>28</v>
      </c>
      <c r="G17" s="729">
        <v>2</v>
      </c>
      <c r="H17" s="729">
        <v>1</v>
      </c>
      <c r="I17" s="283">
        <v>4</v>
      </c>
      <c r="J17" s="1485">
        <f>SUM(E17:I17)</f>
        <v>139</v>
      </c>
      <c r="K17" s="1484">
        <v>4</v>
      </c>
      <c r="L17" s="730">
        <v>3</v>
      </c>
      <c r="M17" s="729">
        <v>6</v>
      </c>
      <c r="N17" s="283">
        <v>3</v>
      </c>
      <c r="O17" s="1485">
        <f t="shared" si="9"/>
        <v>16</v>
      </c>
      <c r="P17" s="1486">
        <v>10</v>
      </c>
      <c r="Q17" s="729">
        <v>4</v>
      </c>
      <c r="R17" s="284" t="s">
        <v>313</v>
      </c>
      <c r="S17" s="1487">
        <v>1</v>
      </c>
      <c r="T17" s="1486">
        <f t="shared" si="10"/>
        <v>15</v>
      </c>
      <c r="U17" s="283"/>
      <c r="V17" s="1485">
        <f t="shared" si="11"/>
        <v>356</v>
      </c>
      <c r="W17" s="3"/>
    </row>
    <row r="18" spans="1:23" ht="18.75" customHeight="1">
      <c r="A18" s="1488">
        <v>2019</v>
      </c>
      <c r="B18" s="1484">
        <v>138</v>
      </c>
      <c r="C18" s="282">
        <v>41</v>
      </c>
      <c r="D18" s="1485">
        <f>SUM(B18,C18)</f>
        <v>179</v>
      </c>
      <c r="E18" s="1484">
        <v>101</v>
      </c>
      <c r="F18" s="728">
        <v>28</v>
      </c>
      <c r="G18" s="729">
        <v>2</v>
      </c>
      <c r="H18" s="729">
        <v>1</v>
      </c>
      <c r="I18" s="283">
        <v>4</v>
      </c>
      <c r="J18" s="1485">
        <f t="shared" ref="J18:J21" si="12">SUM(E18:I18)</f>
        <v>136</v>
      </c>
      <c r="K18" s="1484">
        <v>4</v>
      </c>
      <c r="L18" s="730">
        <v>3</v>
      </c>
      <c r="M18" s="729">
        <v>6</v>
      </c>
      <c r="N18" s="283">
        <v>3</v>
      </c>
      <c r="O18" s="1485">
        <f t="shared" si="9"/>
        <v>16</v>
      </c>
      <c r="P18" s="1486">
        <v>6</v>
      </c>
      <c r="Q18" s="729">
        <v>4</v>
      </c>
      <c r="R18" s="284" t="s">
        <v>313</v>
      </c>
      <c r="S18" s="1486">
        <v>1</v>
      </c>
      <c r="T18" s="1486">
        <f t="shared" si="10"/>
        <v>11</v>
      </c>
      <c r="U18" s="283"/>
      <c r="V18" s="282">
        <f t="shared" si="11"/>
        <v>342</v>
      </c>
      <c r="W18" s="3"/>
    </row>
    <row r="19" spans="1:23" ht="18.75" customHeight="1">
      <c r="A19" s="1483">
        <v>2020</v>
      </c>
      <c r="B19" s="1484">
        <v>139</v>
      </c>
      <c r="C19" s="282">
        <v>41</v>
      </c>
      <c r="D19" s="1485">
        <f t="shared" si="7"/>
        <v>180</v>
      </c>
      <c r="E19" s="1484">
        <v>101</v>
      </c>
      <c r="F19" s="728">
        <v>28</v>
      </c>
      <c r="G19" s="729">
        <v>2</v>
      </c>
      <c r="H19" s="729">
        <v>1</v>
      </c>
      <c r="I19" s="283">
        <v>4</v>
      </c>
      <c r="J19" s="1485">
        <f t="shared" si="12"/>
        <v>136</v>
      </c>
      <c r="K19" s="1484">
        <v>4</v>
      </c>
      <c r="L19" s="730">
        <v>3</v>
      </c>
      <c r="M19" s="729">
        <v>6</v>
      </c>
      <c r="N19" s="283">
        <v>3</v>
      </c>
      <c r="O19" s="1485">
        <f t="shared" si="9"/>
        <v>16</v>
      </c>
      <c r="P19" s="1486">
        <v>6</v>
      </c>
      <c r="Q19" s="729">
        <v>4</v>
      </c>
      <c r="R19" s="284" t="s">
        <v>313</v>
      </c>
      <c r="S19" s="729">
        <v>1</v>
      </c>
      <c r="T19" s="1486">
        <f t="shared" si="10"/>
        <v>11</v>
      </c>
      <c r="U19" s="283"/>
      <c r="V19" s="282">
        <f t="shared" si="11"/>
        <v>343</v>
      </c>
      <c r="W19" s="3"/>
    </row>
    <row r="20" spans="1:23" ht="18.75" customHeight="1">
      <c r="A20" s="1483">
        <v>2021</v>
      </c>
      <c r="B20" s="1484">
        <v>140</v>
      </c>
      <c r="C20" s="282">
        <v>41</v>
      </c>
      <c r="D20" s="1485">
        <f t="shared" si="7"/>
        <v>181</v>
      </c>
      <c r="E20" s="1484">
        <v>101</v>
      </c>
      <c r="F20" s="728">
        <v>28</v>
      </c>
      <c r="G20" s="729">
        <v>2</v>
      </c>
      <c r="H20" s="729">
        <v>1</v>
      </c>
      <c r="I20" s="283">
        <v>4</v>
      </c>
      <c r="J20" s="1485">
        <f t="shared" si="12"/>
        <v>136</v>
      </c>
      <c r="K20" s="1484">
        <v>4</v>
      </c>
      <c r="L20" s="730">
        <v>3</v>
      </c>
      <c r="M20" s="729">
        <v>6</v>
      </c>
      <c r="N20" s="283">
        <v>3</v>
      </c>
      <c r="O20" s="1485">
        <f t="shared" si="9"/>
        <v>16</v>
      </c>
      <c r="P20" s="1486">
        <v>6</v>
      </c>
      <c r="Q20" s="729">
        <v>4</v>
      </c>
      <c r="R20" s="284" t="s">
        <v>313</v>
      </c>
      <c r="S20" s="729">
        <v>1</v>
      </c>
      <c r="T20" s="1486">
        <f t="shared" si="10"/>
        <v>11</v>
      </c>
      <c r="U20" s="283"/>
      <c r="V20" s="282">
        <f t="shared" si="11"/>
        <v>344</v>
      </c>
      <c r="W20" s="3"/>
    </row>
    <row r="21" spans="1:23" ht="18.75" customHeight="1">
      <c r="A21" s="732" t="s">
        <v>316</v>
      </c>
      <c r="B21" s="493">
        <v>139</v>
      </c>
      <c r="C21" s="455">
        <v>41</v>
      </c>
      <c r="D21" s="1489">
        <f t="shared" si="7"/>
        <v>180</v>
      </c>
      <c r="E21" s="493">
        <v>101</v>
      </c>
      <c r="F21" s="456">
        <v>28</v>
      </c>
      <c r="G21" s="457">
        <v>2</v>
      </c>
      <c r="H21" s="457">
        <v>1</v>
      </c>
      <c r="I21" s="458">
        <v>4</v>
      </c>
      <c r="J21" s="1489">
        <f t="shared" si="12"/>
        <v>136</v>
      </c>
      <c r="K21" s="493">
        <v>4</v>
      </c>
      <c r="L21" s="459">
        <v>3</v>
      </c>
      <c r="M21" s="457">
        <v>6</v>
      </c>
      <c r="N21" s="458">
        <v>3</v>
      </c>
      <c r="O21" s="1489">
        <f t="shared" si="9"/>
        <v>16</v>
      </c>
      <c r="P21" s="492">
        <v>6</v>
      </c>
      <c r="Q21" s="457">
        <v>4</v>
      </c>
      <c r="R21" s="594" t="s">
        <v>313</v>
      </c>
      <c r="S21" s="458">
        <v>1</v>
      </c>
      <c r="T21" s="492">
        <f t="shared" si="10"/>
        <v>11</v>
      </c>
      <c r="U21" s="458"/>
      <c r="V21" s="1489">
        <f t="shared" si="11"/>
        <v>343</v>
      </c>
      <c r="W21" s="3"/>
    </row>
    <row r="22" spans="1:23" ht="27.75" customHeight="1">
      <c r="A22" s="1490" t="s">
        <v>75</v>
      </c>
      <c r="B22" s="1233" t="s">
        <v>317</v>
      </c>
      <c r="C22" s="1233"/>
      <c r="D22" s="1233"/>
      <c r="E22" s="1233"/>
      <c r="F22" s="1233"/>
      <c r="G22" s="1233"/>
      <c r="H22" s="1233"/>
      <c r="I22" s="1233"/>
      <c r="J22" s="1233"/>
      <c r="K22" s="1233"/>
      <c r="L22" s="1233"/>
      <c r="M22" s="1233"/>
      <c r="N22" s="1233"/>
      <c r="O22" s="1233"/>
      <c r="P22" s="1233"/>
      <c r="Q22" s="1233"/>
      <c r="R22" s="1233"/>
      <c r="S22" s="1233"/>
      <c r="T22" s="1233"/>
      <c r="U22" s="1233"/>
      <c r="V22" s="1234"/>
    </row>
    <row r="23" spans="1:23" ht="15" customHeight="1">
      <c r="A23" s="1491" t="s">
        <v>77</v>
      </c>
      <c r="B23" s="1229" t="s">
        <v>318</v>
      </c>
      <c r="C23" s="1229"/>
      <c r="D23" s="1229"/>
      <c r="E23" s="1229"/>
      <c r="F23" s="1229"/>
      <c r="G23" s="1229"/>
      <c r="H23" s="1229"/>
      <c r="I23" s="1229"/>
      <c r="J23" s="1229"/>
      <c r="K23" s="1229"/>
      <c r="L23" s="1229"/>
      <c r="M23" s="1229"/>
      <c r="N23" s="1229"/>
      <c r="O23" s="1229"/>
      <c r="P23" s="1229"/>
      <c r="Q23" s="1229"/>
      <c r="R23" s="1229"/>
      <c r="S23" s="1229"/>
      <c r="T23" s="1229"/>
      <c r="U23" s="1229"/>
      <c r="V23" s="1230"/>
    </row>
    <row r="24" spans="1:23" ht="15.75" customHeight="1">
      <c r="A24" s="1491" t="s">
        <v>79</v>
      </c>
      <c r="B24" s="1231" t="s">
        <v>319</v>
      </c>
      <c r="C24" s="1231"/>
      <c r="D24" s="1231"/>
      <c r="E24" s="1231"/>
      <c r="F24" s="1231"/>
      <c r="G24" s="1231"/>
      <c r="H24" s="1231"/>
      <c r="I24" s="1231"/>
      <c r="J24" s="1231"/>
      <c r="K24" s="1231"/>
      <c r="L24" s="1231"/>
      <c r="M24" s="1231"/>
      <c r="N24" s="1231"/>
      <c r="O24" s="1231"/>
      <c r="P24" s="1231"/>
      <c r="Q24" s="1231"/>
      <c r="R24" s="1231"/>
      <c r="S24" s="1231"/>
      <c r="T24" s="1231"/>
      <c r="U24" s="1231"/>
      <c r="V24" s="1232"/>
    </row>
    <row r="25" spans="1:23" ht="15" customHeight="1">
      <c r="A25" s="1491" t="s">
        <v>81</v>
      </c>
      <c r="B25" s="1231" t="s">
        <v>320</v>
      </c>
      <c r="C25" s="1231"/>
      <c r="D25" s="1231"/>
      <c r="E25" s="1231"/>
      <c r="F25" s="1231"/>
      <c r="G25" s="1231"/>
      <c r="H25" s="1231"/>
      <c r="I25" s="1231"/>
      <c r="J25" s="1231"/>
      <c r="K25" s="1231"/>
      <c r="L25" s="1231"/>
      <c r="M25" s="1231"/>
      <c r="N25" s="1231"/>
      <c r="O25" s="1231"/>
      <c r="P25" s="1231"/>
      <c r="Q25" s="1231"/>
      <c r="R25" s="1231"/>
      <c r="S25" s="1231"/>
      <c r="T25" s="1231"/>
      <c r="U25" s="1231"/>
      <c r="V25" s="1232"/>
    </row>
    <row r="26" spans="1:23" ht="27.75" customHeight="1">
      <c r="A26" s="1491" t="s">
        <v>83</v>
      </c>
      <c r="B26" s="1233" t="s">
        <v>321</v>
      </c>
      <c r="C26" s="1233"/>
      <c r="D26" s="1233"/>
      <c r="E26" s="1233"/>
      <c r="F26" s="1233"/>
      <c r="G26" s="1233"/>
      <c r="H26" s="1233"/>
      <c r="I26" s="1233"/>
      <c r="J26" s="1233"/>
      <c r="K26" s="1233"/>
      <c r="L26" s="1233"/>
      <c r="M26" s="1233"/>
      <c r="N26" s="1233"/>
      <c r="O26" s="1233"/>
      <c r="P26" s="1233"/>
      <c r="Q26" s="1233"/>
      <c r="R26" s="1233"/>
      <c r="S26" s="1233"/>
      <c r="T26" s="1233"/>
      <c r="U26" s="1233"/>
      <c r="V26" s="1234"/>
    </row>
    <row r="27" spans="1:23">
      <c r="A27" s="733"/>
      <c r="B27" s="734"/>
      <c r="C27" s="734"/>
      <c r="D27" s="734"/>
      <c r="E27" s="734"/>
      <c r="F27" s="734"/>
      <c r="G27" s="734"/>
      <c r="H27" s="734"/>
      <c r="I27" s="734"/>
      <c r="J27" s="734"/>
      <c r="K27" s="734"/>
      <c r="L27" s="734"/>
      <c r="M27" s="734"/>
      <c r="N27" s="734"/>
      <c r="O27" s="734"/>
      <c r="P27" s="734"/>
      <c r="Q27" s="734"/>
      <c r="R27" s="734"/>
      <c r="S27" s="1077" t="s">
        <v>87</v>
      </c>
      <c r="T27" s="1077"/>
      <c r="U27" s="1077"/>
      <c r="V27" s="1078"/>
    </row>
    <row r="28" spans="1:23" ht="12.75" hidden="1" customHeight="1">
      <c r="A28" s="274"/>
      <c r="B28" s="274"/>
      <c r="C28" s="274"/>
      <c r="D28" s="274"/>
      <c r="E28" s="275"/>
      <c r="F28" s="275"/>
      <c r="G28" s="275"/>
      <c r="H28" s="275"/>
      <c r="I28" s="275"/>
      <c r="J28" s="275"/>
      <c r="K28" s="274"/>
      <c r="L28" s="274"/>
      <c r="M28" s="274"/>
      <c r="N28" s="274"/>
      <c r="O28" s="274"/>
      <c r="P28" s="274"/>
      <c r="Q28" s="274"/>
      <c r="R28" s="274"/>
      <c r="S28" s="274"/>
      <c r="T28" s="274"/>
      <c r="U28" s="274"/>
      <c r="V28" s="276"/>
    </row>
    <row r="29" spans="1:23">
      <c r="E29" s="1"/>
      <c r="F29" s="1"/>
      <c r="G29" s="1"/>
      <c r="H29" s="1"/>
      <c r="I29" s="1"/>
      <c r="J29" s="1"/>
    </row>
    <row r="30" spans="1:23">
      <c r="E30" s="1"/>
      <c r="F30" s="1"/>
      <c r="G30" s="1"/>
      <c r="H30" s="1"/>
      <c r="I30" s="1"/>
      <c r="J30" s="1"/>
    </row>
    <row r="31" spans="1:23">
      <c r="E31" s="1"/>
      <c r="F31" s="1"/>
      <c r="G31" s="1"/>
      <c r="H31" s="1"/>
      <c r="I31" s="1"/>
      <c r="J31" s="1"/>
    </row>
    <row r="32" spans="1:23">
      <c r="E32" s="1"/>
      <c r="F32" s="1"/>
      <c r="G32" s="1"/>
      <c r="H32" s="1"/>
      <c r="I32" s="1"/>
      <c r="J32" s="1"/>
    </row>
    <row r="33" spans="5:10">
      <c r="E33" s="1"/>
      <c r="F33" s="1"/>
      <c r="G33" s="1"/>
      <c r="H33" s="1"/>
      <c r="I33" s="1"/>
      <c r="J33" s="1"/>
    </row>
    <row r="34" spans="5:10">
      <c r="E34" s="1"/>
      <c r="F34" s="1"/>
      <c r="G34" s="1"/>
      <c r="H34" s="1"/>
      <c r="I34" s="1"/>
      <c r="J34" s="1"/>
    </row>
    <row r="35" spans="5:10">
      <c r="E35" s="1"/>
      <c r="F35" s="1"/>
      <c r="G35" s="1"/>
      <c r="H35" s="1"/>
      <c r="I35" s="1"/>
      <c r="J35" s="1"/>
    </row>
    <row r="36" spans="5:10">
      <c r="E36" s="1"/>
      <c r="F36" s="1"/>
      <c r="G36" s="1"/>
      <c r="H36" s="1"/>
      <c r="I36" s="1"/>
      <c r="J36" s="1"/>
    </row>
    <row r="37" spans="5:10">
      <c r="E37" s="1"/>
      <c r="F37" s="1"/>
      <c r="G37" s="1"/>
      <c r="H37" s="1"/>
      <c r="I37" s="1"/>
      <c r="J37" s="1"/>
    </row>
    <row r="38" spans="5:10">
      <c r="E38" s="1"/>
      <c r="F38" s="1"/>
      <c r="G38" s="1"/>
      <c r="H38" s="1"/>
      <c r="I38" s="1"/>
      <c r="J38" s="1"/>
    </row>
    <row r="39" spans="5:10">
      <c r="E39" s="1"/>
      <c r="F39" s="1"/>
      <c r="G39" s="1"/>
      <c r="H39" s="1"/>
      <c r="I39" s="1"/>
      <c r="J39" s="1"/>
    </row>
    <row r="40" spans="5:10">
      <c r="E40" s="1"/>
      <c r="F40" s="1"/>
      <c r="G40" s="1"/>
      <c r="H40" s="1"/>
      <c r="I40" s="1"/>
      <c r="J40" s="1"/>
    </row>
    <row r="41" spans="5:10">
      <c r="E41" s="1"/>
      <c r="F41" s="1"/>
      <c r="G41" s="1"/>
      <c r="H41" s="1"/>
      <c r="I41" s="1"/>
      <c r="J41" s="1"/>
    </row>
    <row r="42" spans="5:10">
      <c r="E42" s="1"/>
      <c r="F42" s="1"/>
      <c r="G42" s="1"/>
      <c r="H42" s="1"/>
      <c r="I42" s="1"/>
      <c r="J42" s="1"/>
    </row>
    <row r="43" spans="5:10">
      <c r="E43" s="1"/>
      <c r="F43" s="1"/>
      <c r="G43" s="1"/>
      <c r="H43" s="1"/>
      <c r="I43" s="1"/>
      <c r="J43" s="1"/>
    </row>
    <row r="44" spans="5:10">
      <c r="E44" s="1"/>
      <c r="F44" s="1"/>
      <c r="G44" s="1"/>
      <c r="H44" s="1"/>
      <c r="I44" s="1"/>
      <c r="J44" s="1"/>
    </row>
    <row r="45" spans="5:10">
      <c r="E45" s="1"/>
      <c r="F45" s="1"/>
      <c r="G45" s="1"/>
      <c r="H45" s="1"/>
      <c r="I45" s="1"/>
      <c r="J45" s="1"/>
    </row>
    <row r="46" spans="5:10">
      <c r="E46" s="1"/>
      <c r="F46" s="1"/>
      <c r="G46" s="1"/>
      <c r="H46" s="1"/>
      <c r="I46" s="1"/>
      <c r="J46" s="1"/>
    </row>
    <row r="47" spans="5:10">
      <c r="E47" s="1"/>
      <c r="F47" s="1"/>
      <c r="G47" s="1"/>
      <c r="H47" s="1"/>
      <c r="I47" s="1"/>
      <c r="J47" s="1"/>
    </row>
    <row r="48" spans="5:10">
      <c r="E48" s="1"/>
      <c r="F48" s="1"/>
      <c r="G48" s="1"/>
      <c r="H48" s="1"/>
      <c r="I48" s="1"/>
      <c r="J48" s="1"/>
    </row>
    <row r="49" spans="5:10">
      <c r="E49" s="1"/>
      <c r="F49" s="1"/>
      <c r="G49" s="1"/>
      <c r="H49" s="1"/>
      <c r="I49" s="1"/>
      <c r="J49" s="1"/>
    </row>
    <row r="50" spans="5:10">
      <c r="E50" s="1"/>
      <c r="F50" s="1"/>
      <c r="G50" s="1"/>
      <c r="H50" s="1"/>
      <c r="I50" s="1"/>
      <c r="J50" s="1"/>
    </row>
    <row r="51" spans="5:10">
      <c r="E51" s="1"/>
      <c r="F51" s="1"/>
      <c r="G51" s="1"/>
      <c r="H51" s="1"/>
      <c r="I51" s="1"/>
      <c r="J51" s="1"/>
    </row>
    <row r="52" spans="5:10">
      <c r="E52" s="1"/>
      <c r="F52" s="1"/>
      <c r="G52" s="1"/>
      <c r="H52" s="1"/>
      <c r="I52" s="1"/>
      <c r="J52" s="1"/>
    </row>
    <row r="53" spans="5:10">
      <c r="E53" s="1"/>
      <c r="F53" s="1"/>
      <c r="G53" s="1"/>
      <c r="H53" s="1"/>
      <c r="I53" s="1"/>
      <c r="J53" s="1"/>
    </row>
    <row r="54" spans="5:10">
      <c r="E54" s="1"/>
      <c r="F54" s="1"/>
      <c r="G54" s="1"/>
      <c r="H54" s="1"/>
      <c r="I54" s="1"/>
      <c r="J54" s="1"/>
    </row>
    <row r="55" spans="5:10">
      <c r="E55" s="1"/>
      <c r="F55" s="1"/>
      <c r="G55" s="1"/>
      <c r="H55" s="1"/>
      <c r="I55" s="1"/>
      <c r="J55" s="1"/>
    </row>
    <row r="56" spans="5:10">
      <c r="E56" s="1"/>
      <c r="F56" s="1"/>
      <c r="G56" s="1"/>
      <c r="H56" s="1"/>
      <c r="I56" s="1"/>
      <c r="J56" s="1"/>
    </row>
    <row r="57" spans="5:10">
      <c r="E57" s="1"/>
      <c r="F57" s="1"/>
      <c r="G57" s="1"/>
      <c r="H57" s="1"/>
      <c r="I57" s="1"/>
      <c r="J57" s="1"/>
    </row>
    <row r="58" spans="5:10">
      <c r="E58" s="1"/>
      <c r="F58" s="1"/>
      <c r="G58" s="1"/>
      <c r="H58" s="1"/>
      <c r="I58" s="1"/>
      <c r="J58" s="1"/>
    </row>
    <row r="59" spans="5:10">
      <c r="E59" s="1"/>
      <c r="F59" s="1"/>
      <c r="G59" s="1"/>
      <c r="H59" s="1"/>
      <c r="I59" s="1"/>
      <c r="J59" s="1"/>
    </row>
    <row r="60" spans="5:10">
      <c r="E60" s="1"/>
      <c r="F60" s="1"/>
      <c r="G60" s="1"/>
      <c r="H60" s="1"/>
      <c r="I60" s="1"/>
      <c r="J60" s="1"/>
    </row>
    <row r="61" spans="5:10">
      <c r="E61" s="1"/>
      <c r="F61" s="1"/>
      <c r="G61" s="1"/>
      <c r="H61" s="1"/>
      <c r="I61" s="1"/>
      <c r="J61" s="1"/>
    </row>
    <row r="62" spans="5:10">
      <c r="E62" s="1"/>
      <c r="F62" s="1"/>
      <c r="G62" s="1"/>
      <c r="H62" s="1"/>
      <c r="I62" s="1"/>
      <c r="J62" s="1"/>
    </row>
    <row r="63" spans="5:10">
      <c r="E63" s="1"/>
      <c r="F63" s="1"/>
      <c r="G63" s="1"/>
      <c r="H63" s="1"/>
      <c r="I63" s="1"/>
      <c r="J63" s="1"/>
    </row>
    <row r="64" spans="5:10">
      <c r="E64" s="1"/>
      <c r="F64" s="1"/>
      <c r="G64" s="1"/>
      <c r="H64" s="1"/>
      <c r="I64" s="1"/>
      <c r="J64" s="1"/>
    </row>
    <row r="65" spans="5:10">
      <c r="E65" s="1"/>
      <c r="F65" s="1"/>
      <c r="G65" s="1"/>
      <c r="H65" s="1"/>
      <c r="I65" s="1"/>
      <c r="J65" s="1"/>
    </row>
    <row r="66" spans="5:10">
      <c r="E66" s="1"/>
      <c r="F66" s="1"/>
      <c r="G66" s="1"/>
      <c r="H66" s="1"/>
      <c r="I66" s="1"/>
      <c r="J66" s="1"/>
    </row>
    <row r="67" spans="5:10">
      <c r="E67" s="1"/>
      <c r="F67" s="1"/>
      <c r="G67" s="1"/>
      <c r="H67" s="1"/>
      <c r="I67" s="1"/>
      <c r="J67" s="1"/>
    </row>
    <row r="68" spans="5:10">
      <c r="E68" s="1"/>
      <c r="F68" s="1"/>
      <c r="G68" s="1"/>
      <c r="H68" s="1"/>
      <c r="I68" s="1"/>
      <c r="J68" s="1"/>
    </row>
    <row r="69" spans="5:10">
      <c r="E69" s="1"/>
      <c r="F69" s="1"/>
      <c r="G69" s="1"/>
      <c r="H69" s="1"/>
      <c r="I69" s="1"/>
      <c r="J69" s="1"/>
    </row>
    <row r="70" spans="5:10">
      <c r="E70" s="1"/>
      <c r="F70" s="1"/>
      <c r="G70" s="1"/>
      <c r="H70" s="1"/>
      <c r="I70" s="1"/>
      <c r="J70" s="1"/>
    </row>
    <row r="71" spans="5:10">
      <c r="E71" s="1"/>
      <c r="F71" s="1"/>
      <c r="G71" s="1"/>
      <c r="H71" s="1"/>
      <c r="I71" s="1"/>
      <c r="J71" s="1"/>
    </row>
    <row r="72" spans="5:10">
      <c r="E72" s="1"/>
      <c r="F72" s="1"/>
      <c r="G72" s="1"/>
      <c r="H72" s="1"/>
      <c r="I72" s="1"/>
      <c r="J72" s="1"/>
    </row>
    <row r="73" spans="5:10">
      <c r="E73" s="1"/>
      <c r="F73" s="1"/>
      <c r="G73" s="1"/>
      <c r="H73" s="1"/>
      <c r="I73" s="1"/>
      <c r="J73" s="1"/>
    </row>
    <row r="74" spans="5:10">
      <c r="E74" s="1"/>
      <c r="F74" s="1"/>
      <c r="G74" s="1"/>
      <c r="H74" s="1"/>
      <c r="I74" s="1"/>
      <c r="J74" s="1"/>
    </row>
    <row r="75" spans="5:10">
      <c r="E75" s="1"/>
      <c r="F75" s="1"/>
      <c r="G75" s="1"/>
      <c r="H75" s="1"/>
      <c r="I75" s="1"/>
      <c r="J75" s="1"/>
    </row>
    <row r="76" spans="5:10">
      <c r="E76" s="1"/>
      <c r="F76" s="1"/>
      <c r="G76" s="1"/>
      <c r="H76" s="1"/>
      <c r="I76" s="1"/>
      <c r="J76" s="1"/>
    </row>
    <row r="77" spans="5:10">
      <c r="E77" s="1"/>
      <c r="F77" s="1"/>
      <c r="G77" s="1"/>
      <c r="H77" s="1"/>
      <c r="I77" s="1"/>
      <c r="J77" s="1"/>
    </row>
    <row r="78" spans="5:10">
      <c r="E78" s="1"/>
      <c r="F78" s="1"/>
      <c r="G78" s="1"/>
      <c r="H78" s="1"/>
      <c r="I78" s="1"/>
      <c r="J78" s="1"/>
    </row>
    <row r="79" spans="5:10">
      <c r="E79" s="1"/>
      <c r="F79" s="1"/>
      <c r="G79" s="1"/>
      <c r="H79" s="1"/>
      <c r="I79" s="1"/>
      <c r="J79" s="1"/>
    </row>
    <row r="80" spans="5:10">
      <c r="E80" s="1"/>
      <c r="F80" s="1"/>
      <c r="G80" s="1"/>
      <c r="H80" s="1"/>
      <c r="I80" s="1"/>
      <c r="J80" s="1"/>
    </row>
    <row r="81" spans="5:10">
      <c r="E81" s="1"/>
      <c r="F81" s="1"/>
      <c r="G81" s="1"/>
      <c r="H81" s="1"/>
      <c r="I81" s="1"/>
      <c r="J81" s="1"/>
    </row>
    <row r="82" spans="5:10">
      <c r="E82" s="1"/>
      <c r="F82" s="1"/>
      <c r="G82" s="1"/>
      <c r="H82" s="1"/>
      <c r="I82" s="1"/>
      <c r="J82" s="1"/>
    </row>
    <row r="83" spans="5:10">
      <c r="E83" s="1"/>
      <c r="F83" s="1"/>
      <c r="G83" s="1"/>
      <c r="H83" s="1"/>
      <c r="I83" s="1"/>
      <c r="J83" s="1"/>
    </row>
    <row r="84" spans="5:10">
      <c r="E84" s="1"/>
      <c r="F84" s="1"/>
      <c r="G84" s="1"/>
      <c r="H84" s="1"/>
      <c r="I84" s="1"/>
      <c r="J84" s="1"/>
    </row>
    <row r="85" spans="5:10">
      <c r="E85" s="1"/>
      <c r="F85" s="1"/>
      <c r="G85" s="1"/>
      <c r="H85" s="1"/>
      <c r="I85" s="1"/>
      <c r="J85" s="1"/>
    </row>
    <row r="86" spans="5:10">
      <c r="E86" s="1"/>
      <c r="F86" s="1"/>
      <c r="G86" s="1"/>
      <c r="H86" s="1"/>
      <c r="I86" s="1"/>
      <c r="J86" s="1"/>
    </row>
    <row r="87" spans="5:10">
      <c r="E87" s="1"/>
      <c r="F87" s="1"/>
      <c r="G87" s="1"/>
      <c r="H87" s="1"/>
      <c r="I87" s="1"/>
      <c r="J87" s="1"/>
    </row>
    <row r="88" spans="5:10">
      <c r="E88" s="1"/>
      <c r="F88" s="1"/>
      <c r="G88" s="1"/>
      <c r="H88" s="1"/>
      <c r="I88" s="1"/>
      <c r="J88" s="1"/>
    </row>
    <row r="89" spans="5:10">
      <c r="E89" s="1"/>
      <c r="F89" s="1"/>
      <c r="G89" s="1"/>
      <c r="H89" s="1"/>
      <c r="I89" s="1"/>
      <c r="J89" s="1"/>
    </row>
    <row r="90" spans="5:10">
      <c r="E90" s="1"/>
      <c r="F90" s="1"/>
      <c r="G90" s="1"/>
      <c r="H90" s="1"/>
      <c r="I90" s="1"/>
      <c r="J90" s="1"/>
    </row>
    <row r="91" spans="5:10">
      <c r="E91" s="1"/>
      <c r="F91" s="1"/>
      <c r="G91" s="1"/>
      <c r="H91" s="1"/>
      <c r="I91" s="1"/>
      <c r="J91" s="1"/>
    </row>
    <row r="92" spans="5:10">
      <c r="E92" s="1"/>
      <c r="F92" s="1"/>
      <c r="G92" s="1"/>
      <c r="H92" s="1"/>
      <c r="I92" s="1"/>
      <c r="J92" s="1"/>
    </row>
    <row r="93" spans="5:10">
      <c r="E93" s="1"/>
      <c r="F93" s="1"/>
      <c r="G93" s="1"/>
      <c r="H93" s="1"/>
      <c r="I93" s="1"/>
      <c r="J93" s="1"/>
    </row>
    <row r="94" spans="5:10">
      <c r="E94" s="1"/>
      <c r="F94" s="1"/>
      <c r="G94" s="1"/>
      <c r="H94" s="1"/>
      <c r="I94" s="1"/>
      <c r="J94" s="1"/>
    </row>
    <row r="95" spans="5:10">
      <c r="E95" s="1"/>
      <c r="F95" s="1"/>
      <c r="G95" s="1"/>
      <c r="H95" s="1"/>
      <c r="I95" s="1"/>
      <c r="J95" s="1"/>
    </row>
    <row r="96" spans="5:10">
      <c r="E96" s="1"/>
      <c r="F96" s="1"/>
      <c r="G96" s="1"/>
      <c r="H96" s="1"/>
      <c r="I96" s="1"/>
      <c r="J96" s="1"/>
    </row>
    <row r="97" spans="5:10">
      <c r="E97" s="1"/>
      <c r="F97" s="1"/>
      <c r="G97" s="1"/>
      <c r="H97" s="1"/>
      <c r="I97" s="1"/>
      <c r="J97" s="1"/>
    </row>
    <row r="98" spans="5:10">
      <c r="E98" s="1"/>
      <c r="F98" s="1"/>
      <c r="G98" s="1"/>
      <c r="H98" s="1"/>
      <c r="I98" s="1"/>
      <c r="J98" s="1"/>
    </row>
    <row r="99" spans="5:10">
      <c r="E99" s="1"/>
      <c r="F99" s="1"/>
      <c r="G99" s="1"/>
      <c r="H99" s="1"/>
      <c r="I99" s="1"/>
      <c r="J99" s="1"/>
    </row>
    <row r="100" spans="5:10">
      <c r="E100" s="1"/>
      <c r="F100" s="1"/>
      <c r="G100" s="1"/>
      <c r="H100" s="1"/>
      <c r="I100" s="1"/>
      <c r="J100" s="1"/>
    </row>
    <row r="101" spans="5:10">
      <c r="E101" s="1"/>
      <c r="F101" s="1"/>
      <c r="G101" s="1"/>
      <c r="H101" s="1"/>
      <c r="I101" s="1"/>
      <c r="J101" s="1"/>
    </row>
    <row r="102" spans="5:10">
      <c r="E102" s="1"/>
      <c r="F102" s="1"/>
      <c r="G102" s="1"/>
      <c r="H102" s="1"/>
      <c r="I102" s="1"/>
      <c r="J102" s="1"/>
    </row>
    <row r="103" spans="5:10">
      <c r="E103" s="1"/>
      <c r="F103" s="1"/>
      <c r="G103" s="1"/>
      <c r="H103" s="1"/>
      <c r="I103" s="1"/>
      <c r="J103" s="1"/>
    </row>
    <row r="104" spans="5:10">
      <c r="E104" s="1"/>
      <c r="F104" s="1"/>
      <c r="G104" s="1"/>
      <c r="H104" s="1"/>
      <c r="I104" s="1"/>
      <c r="J104" s="1"/>
    </row>
    <row r="105" spans="5:10">
      <c r="E105" s="1"/>
      <c r="F105" s="1"/>
      <c r="G105" s="1"/>
      <c r="H105" s="1"/>
      <c r="I105" s="1"/>
      <c r="J105" s="1"/>
    </row>
    <row r="106" spans="5:10">
      <c r="E106" s="1"/>
      <c r="F106" s="1"/>
      <c r="G106" s="1"/>
      <c r="H106" s="1"/>
      <c r="I106" s="1"/>
      <c r="J106" s="1"/>
    </row>
    <row r="107" spans="5:10">
      <c r="E107" s="1"/>
      <c r="F107" s="1"/>
      <c r="G107" s="1"/>
      <c r="H107" s="1"/>
      <c r="I107" s="1"/>
      <c r="J107" s="1"/>
    </row>
    <row r="108" spans="5:10">
      <c r="E108" s="1"/>
      <c r="F108" s="1"/>
      <c r="G108" s="1"/>
      <c r="H108" s="1"/>
      <c r="I108" s="1"/>
      <c r="J108" s="1"/>
    </row>
    <row r="109" spans="5:10">
      <c r="E109" s="1"/>
      <c r="F109" s="1"/>
      <c r="G109" s="1"/>
      <c r="H109" s="1"/>
      <c r="I109" s="1"/>
      <c r="J109" s="1"/>
    </row>
    <row r="110" spans="5:10">
      <c r="E110" s="1"/>
      <c r="F110" s="1"/>
      <c r="G110" s="1"/>
      <c r="H110" s="1"/>
      <c r="I110" s="1"/>
      <c r="J110" s="1"/>
    </row>
    <row r="111" spans="5:10">
      <c r="E111" s="1"/>
      <c r="F111" s="1"/>
      <c r="G111" s="1"/>
      <c r="H111" s="1"/>
      <c r="I111" s="1"/>
      <c r="J111" s="1"/>
    </row>
    <row r="112" spans="5:10">
      <c r="E112" s="1"/>
      <c r="F112" s="1"/>
      <c r="G112" s="1"/>
      <c r="H112" s="1"/>
      <c r="I112" s="1"/>
      <c r="J112" s="1"/>
    </row>
    <row r="113" spans="5:10">
      <c r="E113" s="1"/>
      <c r="F113" s="1"/>
      <c r="G113" s="1"/>
      <c r="H113" s="1"/>
      <c r="I113" s="1"/>
      <c r="J113" s="1"/>
    </row>
    <row r="114" spans="5:10">
      <c r="E114" s="1"/>
      <c r="F114" s="1"/>
      <c r="G114" s="1"/>
      <c r="H114" s="1"/>
      <c r="I114" s="1"/>
      <c r="J114" s="1"/>
    </row>
    <row r="115" spans="5:10">
      <c r="E115" s="1"/>
      <c r="F115" s="1"/>
      <c r="G115" s="1"/>
      <c r="H115" s="1"/>
      <c r="I115" s="1"/>
      <c r="J115" s="1"/>
    </row>
    <row r="116" spans="5:10">
      <c r="E116" s="1"/>
      <c r="F116" s="1"/>
      <c r="G116" s="1"/>
      <c r="H116" s="1"/>
      <c r="I116" s="1"/>
      <c r="J116" s="1"/>
    </row>
    <row r="117" spans="5:10">
      <c r="E117" s="1"/>
      <c r="F117" s="1"/>
      <c r="G117" s="1"/>
      <c r="H117" s="1"/>
      <c r="I117" s="1"/>
      <c r="J117" s="1"/>
    </row>
    <row r="118" spans="5:10">
      <c r="E118" s="1"/>
      <c r="F118" s="1"/>
      <c r="G118" s="1"/>
      <c r="H118" s="1"/>
      <c r="I118" s="1"/>
      <c r="J118" s="1"/>
    </row>
    <row r="119" spans="5:10">
      <c r="E119" s="1"/>
      <c r="F119" s="1"/>
      <c r="G119" s="1"/>
      <c r="H119" s="1"/>
      <c r="I119" s="1"/>
      <c r="J119" s="1"/>
    </row>
    <row r="120" spans="5:10">
      <c r="E120" s="1"/>
      <c r="F120" s="1"/>
      <c r="G120" s="1"/>
      <c r="H120" s="1"/>
      <c r="I120" s="1"/>
      <c r="J120" s="1"/>
    </row>
    <row r="121" spans="5:10">
      <c r="E121" s="1"/>
      <c r="F121" s="1"/>
      <c r="G121" s="1"/>
      <c r="H121" s="1"/>
      <c r="I121" s="1"/>
      <c r="J121" s="1"/>
    </row>
    <row r="122" spans="5:10">
      <c r="E122" s="1"/>
      <c r="F122" s="1"/>
      <c r="G122" s="1"/>
      <c r="H122" s="1"/>
      <c r="I122" s="1"/>
      <c r="J122" s="1"/>
    </row>
    <row r="123" spans="5:10">
      <c r="E123" s="1"/>
      <c r="F123" s="1"/>
      <c r="G123" s="1"/>
      <c r="H123" s="1"/>
      <c r="I123" s="1"/>
      <c r="J123" s="1"/>
    </row>
    <row r="124" spans="5:10">
      <c r="E124" s="1"/>
      <c r="F124" s="1"/>
      <c r="G124" s="1"/>
      <c r="H124" s="1"/>
      <c r="I124" s="1"/>
      <c r="J124" s="1"/>
    </row>
    <row r="125" spans="5:10">
      <c r="E125" s="1"/>
      <c r="F125" s="1"/>
      <c r="G125" s="1"/>
      <c r="H125" s="1"/>
      <c r="I125" s="1"/>
      <c r="J125" s="1"/>
    </row>
    <row r="126" spans="5:10">
      <c r="E126" s="1"/>
      <c r="F126" s="1"/>
      <c r="G126" s="1"/>
      <c r="H126" s="1"/>
      <c r="I126" s="1"/>
      <c r="J126" s="1"/>
    </row>
    <row r="127" spans="5:10">
      <c r="E127" s="1"/>
      <c r="F127" s="1"/>
      <c r="G127" s="1"/>
      <c r="H127" s="1"/>
      <c r="I127" s="1"/>
      <c r="J127" s="1"/>
    </row>
    <row r="128" spans="5:10">
      <c r="E128" s="1"/>
      <c r="F128" s="1"/>
      <c r="G128" s="1"/>
      <c r="H128" s="1"/>
      <c r="I128" s="1"/>
      <c r="J128" s="1"/>
    </row>
    <row r="129" spans="5:10">
      <c r="E129" s="1"/>
      <c r="F129" s="1"/>
      <c r="G129" s="1"/>
      <c r="H129" s="1"/>
      <c r="I129" s="1"/>
      <c r="J129" s="1"/>
    </row>
    <row r="130" spans="5:10">
      <c r="E130" s="1"/>
      <c r="F130" s="1"/>
      <c r="G130" s="1"/>
      <c r="H130" s="1"/>
      <c r="I130" s="1"/>
      <c r="J130" s="1"/>
    </row>
    <row r="131" spans="5:10">
      <c r="E131" s="1"/>
      <c r="F131" s="1"/>
      <c r="G131" s="1"/>
      <c r="H131" s="1"/>
      <c r="I131" s="1"/>
      <c r="J131" s="1"/>
    </row>
    <row r="132" spans="5:10">
      <c r="E132" s="1"/>
      <c r="F132" s="1"/>
      <c r="G132" s="1"/>
      <c r="H132" s="1"/>
      <c r="I132" s="1"/>
      <c r="J132" s="1"/>
    </row>
    <row r="133" spans="5:10">
      <c r="E133" s="1"/>
      <c r="F133" s="1"/>
      <c r="G133" s="1"/>
      <c r="H133" s="1"/>
      <c r="I133" s="1"/>
      <c r="J133" s="1"/>
    </row>
    <row r="134" spans="5:10">
      <c r="E134" s="1"/>
      <c r="F134" s="1"/>
      <c r="G134" s="1"/>
      <c r="H134" s="1"/>
      <c r="I134" s="1"/>
      <c r="J134" s="1"/>
    </row>
    <row r="135" spans="5:10">
      <c r="E135" s="1"/>
      <c r="F135" s="1"/>
      <c r="G135" s="1"/>
      <c r="H135" s="1"/>
      <c r="I135" s="1"/>
      <c r="J135" s="1"/>
    </row>
    <row r="136" spans="5:10">
      <c r="E136" s="1"/>
      <c r="F136" s="1"/>
      <c r="G136" s="1"/>
      <c r="H136" s="1"/>
      <c r="I136" s="1"/>
      <c r="J136" s="1"/>
    </row>
    <row r="137" spans="5:10">
      <c r="E137" s="1"/>
      <c r="F137" s="1"/>
      <c r="G137" s="1"/>
      <c r="H137" s="1"/>
      <c r="I137" s="1"/>
      <c r="J137" s="1"/>
    </row>
    <row r="138" spans="5:10">
      <c r="E138" s="1"/>
      <c r="F138" s="1"/>
      <c r="G138" s="1"/>
      <c r="H138" s="1"/>
      <c r="I138" s="1"/>
      <c r="J138" s="1"/>
    </row>
    <row r="139" spans="5:10">
      <c r="E139" s="1"/>
      <c r="F139" s="1"/>
      <c r="G139" s="1"/>
      <c r="H139" s="1"/>
      <c r="I139" s="1"/>
      <c r="J139" s="1"/>
    </row>
    <row r="140" spans="5:10">
      <c r="E140" s="1"/>
      <c r="F140" s="1"/>
      <c r="G140" s="1"/>
      <c r="H140" s="1"/>
      <c r="I140" s="1"/>
      <c r="J140" s="1"/>
    </row>
    <row r="141" spans="5:10">
      <c r="E141" s="1"/>
      <c r="F141" s="1"/>
      <c r="G141" s="1"/>
      <c r="H141" s="1"/>
      <c r="I141" s="1"/>
      <c r="J141" s="1"/>
    </row>
    <row r="142" spans="5:10">
      <c r="E142" s="1"/>
      <c r="F142" s="1"/>
      <c r="G142" s="1"/>
      <c r="H142" s="1"/>
      <c r="I142" s="1"/>
      <c r="J142" s="1"/>
    </row>
    <row r="143" spans="5:10">
      <c r="E143" s="1"/>
      <c r="F143" s="1"/>
      <c r="G143" s="1"/>
      <c r="H143" s="1"/>
      <c r="I143" s="1"/>
      <c r="J143" s="1"/>
    </row>
    <row r="144" spans="5:10">
      <c r="E144" s="1"/>
      <c r="F144" s="1"/>
      <c r="G144" s="1"/>
      <c r="H144" s="1"/>
      <c r="I144" s="1"/>
      <c r="J144" s="1"/>
    </row>
    <row r="145" spans="5:10">
      <c r="E145" s="1"/>
      <c r="F145" s="1"/>
      <c r="G145" s="1"/>
      <c r="H145" s="1"/>
      <c r="I145" s="1"/>
      <c r="J145" s="1"/>
    </row>
    <row r="146" spans="5:10">
      <c r="E146" s="1"/>
      <c r="F146" s="1"/>
      <c r="G146" s="1"/>
      <c r="H146" s="1"/>
      <c r="I146" s="1"/>
      <c r="J146" s="1"/>
    </row>
    <row r="147" spans="5:10">
      <c r="E147" s="1"/>
      <c r="F147" s="1"/>
      <c r="G147" s="1"/>
      <c r="H147" s="1"/>
      <c r="I147" s="1"/>
      <c r="J147" s="1"/>
    </row>
    <row r="148" spans="5:10">
      <c r="E148" s="1"/>
      <c r="F148" s="1"/>
      <c r="G148" s="1"/>
      <c r="H148" s="1"/>
      <c r="I148" s="1"/>
      <c r="J148" s="1"/>
    </row>
    <row r="149" spans="5:10">
      <c r="E149" s="1"/>
      <c r="F149" s="1"/>
      <c r="G149" s="1"/>
      <c r="H149" s="1"/>
      <c r="I149" s="1"/>
      <c r="J149" s="1"/>
    </row>
    <row r="150" spans="5:10">
      <c r="E150" s="1"/>
      <c r="F150" s="1"/>
      <c r="G150" s="1"/>
      <c r="H150" s="1"/>
      <c r="I150" s="1"/>
      <c r="J150" s="1"/>
    </row>
    <row r="151" spans="5:10">
      <c r="E151" s="1"/>
      <c r="F151" s="1"/>
      <c r="G151" s="1"/>
      <c r="H151" s="1"/>
      <c r="I151" s="1"/>
      <c r="J151" s="1"/>
    </row>
    <row r="152" spans="5:10">
      <c r="E152" s="1"/>
      <c r="F152" s="1"/>
      <c r="G152" s="1"/>
      <c r="H152" s="1"/>
      <c r="I152" s="1"/>
      <c r="J152" s="1"/>
    </row>
    <row r="153" spans="5:10">
      <c r="E153" s="1"/>
      <c r="F153" s="1"/>
      <c r="G153" s="1"/>
      <c r="H153" s="1"/>
      <c r="I153" s="1"/>
      <c r="J153" s="1"/>
    </row>
    <row r="154" spans="5:10">
      <c r="E154" s="1"/>
      <c r="F154" s="1"/>
      <c r="G154" s="1"/>
      <c r="H154" s="1"/>
      <c r="I154" s="1"/>
      <c r="J154" s="1"/>
    </row>
    <row r="155" spans="5:10">
      <c r="E155" s="1"/>
      <c r="F155" s="1"/>
      <c r="G155" s="1"/>
      <c r="H155" s="1"/>
      <c r="I155" s="1"/>
      <c r="J155" s="1"/>
    </row>
    <row r="156" spans="5:10">
      <c r="E156" s="1"/>
      <c r="F156" s="1"/>
      <c r="G156" s="1"/>
      <c r="H156" s="1"/>
      <c r="I156" s="1"/>
      <c r="J156" s="1"/>
    </row>
    <row r="157" spans="5:10">
      <c r="E157" s="1"/>
      <c r="F157" s="1"/>
      <c r="G157" s="1"/>
      <c r="H157" s="1"/>
      <c r="I157" s="1"/>
      <c r="J157" s="1"/>
    </row>
    <row r="158" spans="5:10">
      <c r="E158" s="1"/>
      <c r="F158" s="1"/>
      <c r="G158" s="1"/>
      <c r="H158" s="1"/>
      <c r="I158" s="1"/>
      <c r="J158" s="1"/>
    </row>
    <row r="159" spans="5:10">
      <c r="E159" s="1"/>
      <c r="F159" s="1"/>
      <c r="G159" s="1"/>
      <c r="H159" s="1"/>
      <c r="I159" s="1"/>
      <c r="J159" s="1"/>
    </row>
    <row r="160" spans="5:10">
      <c r="E160" s="1"/>
      <c r="F160" s="1"/>
      <c r="G160" s="1"/>
      <c r="H160" s="1"/>
      <c r="I160" s="1"/>
      <c r="J160" s="1"/>
    </row>
    <row r="161" spans="5:10">
      <c r="E161" s="1"/>
      <c r="F161" s="1"/>
      <c r="G161" s="1"/>
      <c r="H161" s="1"/>
      <c r="I161" s="1"/>
      <c r="J161" s="1"/>
    </row>
    <row r="162" spans="5:10">
      <c r="E162" s="1"/>
      <c r="F162" s="1"/>
      <c r="G162" s="1"/>
      <c r="H162" s="1"/>
      <c r="I162" s="1"/>
      <c r="J162" s="1"/>
    </row>
    <row r="163" spans="5:10">
      <c r="E163" s="1"/>
      <c r="F163" s="1"/>
      <c r="G163" s="1"/>
      <c r="H163" s="1"/>
      <c r="I163" s="1"/>
      <c r="J163" s="1"/>
    </row>
    <row r="164" spans="5:10">
      <c r="E164" s="1"/>
      <c r="F164" s="1"/>
      <c r="G164" s="1"/>
      <c r="H164" s="1"/>
      <c r="I164" s="1"/>
      <c r="J164" s="1"/>
    </row>
    <row r="165" spans="5:10">
      <c r="E165" s="1"/>
      <c r="F165" s="1"/>
      <c r="G165" s="1"/>
      <c r="H165" s="1"/>
      <c r="I165" s="1"/>
      <c r="J165" s="1"/>
    </row>
    <row r="166" spans="5:10">
      <c r="E166" s="1"/>
      <c r="F166" s="1"/>
      <c r="G166" s="1"/>
      <c r="H166" s="1"/>
      <c r="I166" s="1"/>
      <c r="J166" s="1"/>
    </row>
    <row r="167" spans="5:10">
      <c r="E167" s="1"/>
      <c r="F167" s="1"/>
      <c r="G167" s="1"/>
      <c r="H167" s="1"/>
      <c r="I167" s="1"/>
      <c r="J167" s="1"/>
    </row>
    <row r="168" spans="5:10">
      <c r="E168" s="1"/>
      <c r="F168" s="1"/>
      <c r="G168" s="1"/>
      <c r="H168" s="1"/>
      <c r="I168" s="1"/>
      <c r="J168" s="1"/>
    </row>
    <row r="169" spans="5:10">
      <c r="E169" s="1"/>
      <c r="F169" s="1"/>
      <c r="G169" s="1"/>
      <c r="H169" s="1"/>
      <c r="I169" s="1"/>
      <c r="J169" s="1"/>
    </row>
    <row r="170" spans="5:10">
      <c r="E170" s="1"/>
      <c r="F170" s="1"/>
      <c r="G170" s="1"/>
      <c r="H170" s="1"/>
      <c r="I170" s="1"/>
      <c r="J170" s="1"/>
    </row>
    <row r="171" spans="5:10">
      <c r="E171" s="1"/>
      <c r="F171" s="1"/>
      <c r="G171" s="1"/>
      <c r="H171" s="1"/>
      <c r="I171" s="1"/>
      <c r="J171" s="1"/>
    </row>
    <row r="172" spans="5:10">
      <c r="E172" s="1"/>
      <c r="F172" s="1"/>
      <c r="G172" s="1"/>
      <c r="H172" s="1"/>
      <c r="I172" s="1"/>
      <c r="J172" s="1"/>
    </row>
    <row r="173" spans="5:10">
      <c r="E173" s="1"/>
      <c r="F173" s="1"/>
      <c r="G173" s="1"/>
      <c r="H173" s="1"/>
      <c r="I173" s="1"/>
      <c r="J173" s="1"/>
    </row>
    <row r="174" spans="5:10">
      <c r="E174" s="1"/>
      <c r="F174" s="1"/>
      <c r="G174" s="1"/>
      <c r="H174" s="1"/>
      <c r="I174" s="1"/>
      <c r="J174" s="1"/>
    </row>
    <row r="175" spans="5:10">
      <c r="E175" s="1"/>
      <c r="F175" s="1"/>
      <c r="G175" s="1"/>
      <c r="H175" s="1"/>
      <c r="I175" s="1"/>
      <c r="J175" s="1"/>
    </row>
    <row r="176" spans="5:10">
      <c r="E176" s="1"/>
      <c r="F176" s="1"/>
      <c r="G176" s="1"/>
      <c r="H176" s="1"/>
      <c r="I176" s="1"/>
      <c r="J176" s="1"/>
    </row>
    <row r="177" spans="5:10">
      <c r="E177" s="1"/>
      <c r="F177" s="1"/>
      <c r="G177" s="1"/>
      <c r="H177" s="1"/>
      <c r="I177" s="1"/>
      <c r="J177" s="1"/>
    </row>
    <row r="178" spans="5:10">
      <c r="E178" s="1"/>
      <c r="F178" s="1"/>
      <c r="G178" s="1"/>
      <c r="H178" s="1"/>
      <c r="I178" s="1"/>
      <c r="J178" s="1"/>
    </row>
    <row r="179" spans="5:10">
      <c r="E179" s="1"/>
      <c r="F179" s="1"/>
      <c r="G179" s="1"/>
      <c r="H179" s="1"/>
      <c r="I179" s="1"/>
      <c r="J179" s="1"/>
    </row>
    <row r="180" spans="5:10">
      <c r="E180" s="1"/>
      <c r="F180" s="1"/>
      <c r="G180" s="1"/>
      <c r="H180" s="1"/>
      <c r="I180" s="1"/>
      <c r="J180" s="1"/>
    </row>
    <row r="181" spans="5:10">
      <c r="E181" s="1"/>
      <c r="F181" s="1"/>
      <c r="G181" s="1"/>
      <c r="H181" s="1"/>
      <c r="I181" s="1"/>
      <c r="J181" s="1"/>
    </row>
    <row r="182" spans="5:10">
      <c r="E182" s="1"/>
      <c r="F182" s="1"/>
      <c r="G182" s="1"/>
      <c r="H182" s="1"/>
      <c r="I182" s="1"/>
      <c r="J182" s="1"/>
    </row>
    <row r="183" spans="5:10">
      <c r="E183" s="1"/>
      <c r="F183" s="1"/>
      <c r="G183" s="1"/>
      <c r="H183" s="1"/>
      <c r="I183" s="1"/>
      <c r="J183" s="1"/>
    </row>
    <row r="184" spans="5:10">
      <c r="E184" s="1"/>
      <c r="F184" s="1"/>
      <c r="G184" s="1"/>
      <c r="H184" s="1"/>
      <c r="I184" s="1"/>
      <c r="J184" s="1"/>
    </row>
    <row r="185" spans="5:10">
      <c r="E185" s="1"/>
      <c r="F185" s="1"/>
      <c r="G185" s="1"/>
      <c r="H185" s="1"/>
      <c r="I185" s="1"/>
      <c r="J185" s="1"/>
    </row>
    <row r="186" spans="5:10">
      <c r="E186" s="1"/>
      <c r="F186" s="1"/>
      <c r="G186" s="1"/>
      <c r="H186" s="1"/>
      <c r="I186" s="1"/>
      <c r="J186" s="1"/>
    </row>
    <row r="187" spans="5:10">
      <c r="E187" s="1"/>
      <c r="F187" s="1"/>
      <c r="G187" s="1"/>
      <c r="H187" s="1"/>
      <c r="I187" s="1"/>
      <c r="J187" s="1"/>
    </row>
    <row r="188" spans="5:10">
      <c r="E188" s="1"/>
      <c r="F188" s="1"/>
      <c r="G188" s="1"/>
      <c r="H188" s="1"/>
      <c r="I188" s="1"/>
      <c r="J188" s="1"/>
    </row>
    <row r="189" spans="5:10">
      <c r="E189" s="1"/>
      <c r="F189" s="1"/>
      <c r="G189" s="1"/>
      <c r="H189" s="1"/>
      <c r="I189" s="1"/>
      <c r="J189" s="1"/>
    </row>
    <row r="190" spans="5:10">
      <c r="E190" s="1"/>
      <c r="F190" s="1"/>
      <c r="G190" s="1"/>
      <c r="H190" s="1"/>
      <c r="I190" s="1"/>
      <c r="J190" s="1"/>
    </row>
    <row r="191" spans="5:10">
      <c r="E191" s="1"/>
      <c r="F191" s="1"/>
      <c r="G191" s="1"/>
      <c r="H191" s="1"/>
      <c r="I191" s="1"/>
      <c r="J191" s="1"/>
    </row>
    <row r="192" spans="5:10">
      <c r="E192" s="1"/>
      <c r="F192" s="1"/>
      <c r="G192" s="1"/>
      <c r="H192" s="1"/>
      <c r="I192" s="1"/>
      <c r="J192" s="1"/>
    </row>
    <row r="193" spans="5:10">
      <c r="E193" s="1"/>
      <c r="F193" s="1"/>
      <c r="G193" s="1"/>
      <c r="H193" s="1"/>
      <c r="I193" s="1"/>
      <c r="J193" s="1"/>
    </row>
    <row r="194" spans="5:10">
      <c r="E194" s="1"/>
      <c r="F194" s="1"/>
      <c r="G194" s="1"/>
      <c r="H194" s="1"/>
      <c r="I194" s="1"/>
      <c r="J194" s="1"/>
    </row>
    <row r="195" spans="5:10">
      <c r="E195" s="1"/>
      <c r="F195" s="1"/>
      <c r="G195" s="1"/>
      <c r="H195" s="1"/>
      <c r="I195" s="1"/>
      <c r="J195" s="1"/>
    </row>
    <row r="196" spans="5:10">
      <c r="E196" s="1"/>
      <c r="F196" s="1"/>
      <c r="G196" s="1"/>
      <c r="H196" s="1"/>
      <c r="I196" s="1"/>
      <c r="J196" s="1"/>
    </row>
    <row r="197" spans="5:10">
      <c r="E197" s="1"/>
      <c r="F197" s="1"/>
      <c r="G197" s="1"/>
      <c r="H197" s="1"/>
      <c r="I197" s="1"/>
      <c r="J197" s="1"/>
    </row>
    <row r="198" spans="5:10">
      <c r="E198" s="1"/>
      <c r="F198" s="1"/>
      <c r="G198" s="1"/>
      <c r="H198" s="1"/>
      <c r="I198" s="1"/>
      <c r="J198" s="1"/>
    </row>
    <row r="199" spans="5:10">
      <c r="E199" s="1"/>
      <c r="F199" s="1"/>
      <c r="G199" s="1"/>
      <c r="H199" s="1"/>
      <c r="I199" s="1"/>
      <c r="J199" s="1"/>
    </row>
    <row r="200" spans="5:10">
      <c r="E200" s="1"/>
      <c r="F200" s="1"/>
      <c r="G200" s="1"/>
      <c r="H200" s="1"/>
      <c r="I200" s="1"/>
      <c r="J200" s="1"/>
    </row>
    <row r="201" spans="5:10">
      <c r="E201" s="1"/>
      <c r="F201" s="1"/>
      <c r="G201" s="1"/>
      <c r="H201" s="1"/>
      <c r="I201" s="1"/>
      <c r="J201" s="1"/>
    </row>
    <row r="202" spans="5:10">
      <c r="E202" s="1"/>
      <c r="F202" s="1"/>
      <c r="G202" s="1"/>
      <c r="H202" s="1"/>
      <c r="I202" s="1"/>
      <c r="J202" s="1"/>
    </row>
    <row r="203" spans="5:10">
      <c r="E203" s="1"/>
      <c r="F203" s="1"/>
      <c r="G203" s="1"/>
      <c r="H203" s="1"/>
      <c r="I203" s="1"/>
      <c r="J203" s="1"/>
    </row>
    <row r="204" spans="5:10">
      <c r="E204" s="1"/>
      <c r="F204" s="1"/>
      <c r="G204" s="1"/>
      <c r="H204" s="1"/>
      <c r="I204" s="1"/>
      <c r="J204" s="1"/>
    </row>
    <row r="205" spans="5:10">
      <c r="E205" s="1"/>
      <c r="F205" s="1"/>
      <c r="G205" s="1"/>
      <c r="H205" s="1"/>
      <c r="I205" s="1"/>
      <c r="J205" s="1"/>
    </row>
    <row r="206" spans="5:10">
      <c r="E206" s="1"/>
      <c r="F206" s="1"/>
      <c r="G206" s="1"/>
      <c r="H206" s="1"/>
      <c r="I206" s="1"/>
      <c r="J206" s="1"/>
    </row>
    <row r="207" spans="5:10">
      <c r="E207" s="1"/>
      <c r="F207" s="1"/>
      <c r="G207" s="1"/>
      <c r="H207" s="1"/>
      <c r="I207" s="1"/>
      <c r="J207" s="1"/>
    </row>
    <row r="208" spans="5:10">
      <c r="E208" s="1"/>
      <c r="F208" s="1"/>
      <c r="G208" s="1"/>
      <c r="H208" s="1"/>
      <c r="I208" s="1"/>
      <c r="J208" s="1"/>
    </row>
    <row r="209" spans="5:10">
      <c r="E209" s="1"/>
      <c r="F209" s="1"/>
      <c r="G209" s="1"/>
      <c r="H209" s="1"/>
      <c r="I209" s="1"/>
      <c r="J209" s="1"/>
    </row>
    <row r="210" spans="5:10">
      <c r="E210" s="1"/>
      <c r="F210" s="1"/>
      <c r="G210" s="1"/>
      <c r="H210" s="1"/>
      <c r="I210" s="1"/>
      <c r="J210" s="1"/>
    </row>
    <row r="211" spans="5:10">
      <c r="E211" s="1"/>
      <c r="F211" s="1"/>
      <c r="G211" s="1"/>
      <c r="H211" s="1"/>
      <c r="I211" s="1"/>
      <c r="J211" s="1"/>
    </row>
    <row r="212" spans="5:10">
      <c r="E212" s="1"/>
      <c r="F212" s="1"/>
      <c r="G212" s="1"/>
      <c r="H212" s="1"/>
      <c r="I212" s="1"/>
      <c r="J212" s="1"/>
    </row>
    <row r="213" spans="5:10">
      <c r="E213" s="1"/>
      <c r="F213" s="1"/>
      <c r="G213" s="1"/>
      <c r="H213" s="1"/>
      <c r="I213" s="1"/>
      <c r="J213" s="1"/>
    </row>
    <row r="214" spans="5:10">
      <c r="E214" s="1"/>
      <c r="F214" s="1"/>
      <c r="G214" s="1"/>
      <c r="H214" s="1"/>
      <c r="I214" s="1"/>
      <c r="J214" s="1"/>
    </row>
    <row r="215" spans="5:10">
      <c r="E215" s="1"/>
      <c r="F215" s="1"/>
      <c r="G215" s="1"/>
      <c r="H215" s="1"/>
      <c r="I215" s="1"/>
      <c r="J215" s="1"/>
    </row>
    <row r="216" spans="5:10">
      <c r="E216" s="1"/>
      <c r="F216" s="1"/>
      <c r="G216" s="1"/>
      <c r="H216" s="1"/>
      <c r="I216" s="1"/>
      <c r="J216" s="1"/>
    </row>
    <row r="217" spans="5:10">
      <c r="E217" s="1"/>
      <c r="F217" s="1"/>
      <c r="G217" s="1"/>
      <c r="H217" s="1"/>
      <c r="I217" s="1"/>
      <c r="J217" s="1"/>
    </row>
    <row r="218" spans="5:10">
      <c r="E218" s="1"/>
      <c r="F218" s="1"/>
      <c r="G218" s="1"/>
      <c r="H218" s="1"/>
      <c r="I218" s="1"/>
      <c r="J218" s="1"/>
    </row>
    <row r="219" spans="5:10">
      <c r="E219" s="1"/>
      <c r="F219" s="1"/>
      <c r="G219" s="1"/>
      <c r="H219" s="1"/>
      <c r="I219" s="1"/>
      <c r="J219" s="1"/>
    </row>
    <row r="220" spans="5:10">
      <c r="E220" s="1"/>
      <c r="F220" s="1"/>
      <c r="G220" s="1"/>
      <c r="H220" s="1"/>
      <c r="I220" s="1"/>
      <c r="J220" s="1"/>
    </row>
    <row r="221" spans="5:10">
      <c r="E221" s="1"/>
      <c r="F221" s="1"/>
      <c r="G221" s="1"/>
      <c r="H221" s="1"/>
      <c r="I221" s="1"/>
      <c r="J221" s="1"/>
    </row>
    <row r="222" spans="5:10">
      <c r="E222" s="1"/>
      <c r="F222" s="1"/>
      <c r="G222" s="1"/>
      <c r="H222" s="1"/>
      <c r="I222" s="1"/>
      <c r="J222" s="1"/>
    </row>
    <row r="223" spans="5:10">
      <c r="E223" s="1"/>
      <c r="F223" s="1"/>
      <c r="G223" s="1"/>
      <c r="H223" s="1"/>
      <c r="I223" s="1"/>
      <c r="J223" s="1"/>
    </row>
    <row r="224" spans="5:10">
      <c r="E224" s="1"/>
      <c r="F224" s="1"/>
      <c r="G224" s="1"/>
      <c r="H224" s="1"/>
      <c r="I224" s="1"/>
      <c r="J224" s="1"/>
    </row>
    <row r="225" spans="5:10">
      <c r="E225" s="1"/>
      <c r="F225" s="1"/>
      <c r="G225" s="1"/>
      <c r="H225" s="1"/>
      <c r="I225" s="1"/>
      <c r="J225" s="1"/>
    </row>
    <row r="226" spans="5:10">
      <c r="E226" s="1"/>
      <c r="F226" s="1"/>
      <c r="G226" s="1"/>
      <c r="H226" s="1"/>
      <c r="I226" s="1"/>
      <c r="J226" s="1"/>
    </row>
    <row r="227" spans="5:10">
      <c r="E227" s="1"/>
      <c r="F227" s="1"/>
      <c r="G227" s="1"/>
      <c r="H227" s="1"/>
      <c r="I227" s="1"/>
      <c r="J227" s="1"/>
    </row>
    <row r="228" spans="5:10">
      <c r="E228" s="1"/>
      <c r="F228" s="1"/>
      <c r="G228" s="1"/>
      <c r="H228" s="1"/>
      <c r="I228" s="1"/>
      <c r="J228" s="1"/>
    </row>
    <row r="229" spans="5:10">
      <c r="E229" s="1"/>
      <c r="F229" s="1"/>
      <c r="G229" s="1"/>
      <c r="H229" s="1"/>
      <c r="I229" s="1"/>
      <c r="J229" s="1"/>
    </row>
    <row r="230" spans="5:10">
      <c r="E230" s="1"/>
      <c r="F230" s="1"/>
      <c r="G230" s="1"/>
      <c r="H230" s="1"/>
      <c r="I230" s="1"/>
      <c r="J230" s="1"/>
    </row>
    <row r="231" spans="5:10">
      <c r="E231" s="1"/>
      <c r="F231" s="1"/>
      <c r="G231" s="1"/>
      <c r="H231" s="1"/>
      <c r="I231" s="1"/>
      <c r="J231" s="1"/>
    </row>
    <row r="232" spans="5:10">
      <c r="E232" s="1"/>
      <c r="F232" s="1"/>
      <c r="G232" s="1"/>
      <c r="H232" s="1"/>
      <c r="I232" s="1"/>
      <c r="J232" s="1"/>
    </row>
    <row r="233" spans="5:10">
      <c r="E233" s="1"/>
      <c r="F233" s="1"/>
      <c r="G233" s="1"/>
      <c r="H233" s="1"/>
      <c r="I233" s="1"/>
      <c r="J233" s="1"/>
    </row>
    <row r="234" spans="5:10">
      <c r="E234" s="1"/>
      <c r="F234" s="1"/>
      <c r="G234" s="1"/>
      <c r="H234" s="1"/>
      <c r="I234" s="1"/>
      <c r="J234" s="1"/>
    </row>
    <row r="235" spans="5:10">
      <c r="E235" s="1"/>
      <c r="F235" s="1"/>
      <c r="G235" s="1"/>
      <c r="H235" s="1"/>
      <c r="I235" s="1"/>
      <c r="J235" s="1"/>
    </row>
    <row r="236" spans="5:10">
      <c r="E236" s="1"/>
      <c r="F236" s="1"/>
      <c r="G236" s="1"/>
      <c r="H236" s="1"/>
      <c r="I236" s="1"/>
      <c r="J236" s="1"/>
    </row>
    <row r="237" spans="5:10">
      <c r="E237" s="1"/>
      <c r="F237" s="1"/>
      <c r="G237" s="1"/>
      <c r="H237" s="1"/>
      <c r="I237" s="1"/>
      <c r="J237" s="1"/>
    </row>
    <row r="238" spans="5:10">
      <c r="E238" s="1"/>
      <c r="F238" s="1"/>
      <c r="G238" s="1"/>
      <c r="H238" s="1"/>
      <c r="I238" s="1"/>
      <c r="J238" s="1"/>
    </row>
    <row r="239" spans="5:10">
      <c r="E239" s="1"/>
      <c r="F239" s="1"/>
      <c r="G239" s="1"/>
      <c r="H239" s="1"/>
      <c r="I239" s="1"/>
      <c r="J239" s="1"/>
    </row>
    <row r="240" spans="5:10">
      <c r="E240" s="1"/>
      <c r="F240" s="1"/>
      <c r="G240" s="1"/>
      <c r="H240" s="1"/>
      <c r="I240" s="1"/>
      <c r="J240" s="1"/>
    </row>
    <row r="241" spans="5:10">
      <c r="E241" s="1"/>
      <c r="F241" s="1"/>
      <c r="G241" s="1"/>
      <c r="H241" s="1"/>
      <c r="I241" s="1"/>
      <c r="J241" s="1"/>
    </row>
    <row r="242" spans="5:10">
      <c r="E242" s="1"/>
      <c r="F242" s="1"/>
      <c r="G242" s="1"/>
      <c r="H242" s="1"/>
      <c r="I242" s="1"/>
      <c r="J242" s="1"/>
    </row>
    <row r="243" spans="5:10">
      <c r="E243" s="1"/>
      <c r="F243" s="1"/>
      <c r="G243" s="1"/>
      <c r="H243" s="1"/>
      <c r="I243" s="1"/>
      <c r="J243" s="1"/>
    </row>
    <row r="244" spans="5:10">
      <c r="E244" s="1"/>
      <c r="F244" s="1"/>
      <c r="G244" s="1"/>
      <c r="H244" s="1"/>
      <c r="I244" s="1"/>
      <c r="J244" s="1"/>
    </row>
    <row r="245" spans="5:10">
      <c r="E245" s="1"/>
      <c r="F245" s="1"/>
      <c r="G245" s="1"/>
      <c r="H245" s="1"/>
      <c r="I245" s="1"/>
      <c r="J245" s="1"/>
    </row>
    <row r="246" spans="5:10">
      <c r="E246" s="1"/>
      <c r="F246" s="1"/>
      <c r="G246" s="1"/>
      <c r="H246" s="1"/>
      <c r="I246" s="1"/>
      <c r="J246" s="1"/>
    </row>
    <row r="247" spans="5:10">
      <c r="E247" s="1"/>
      <c r="F247" s="1"/>
      <c r="G247" s="1"/>
      <c r="H247" s="1"/>
      <c r="I247" s="1"/>
      <c r="J247" s="1"/>
    </row>
    <row r="248" spans="5:10">
      <c r="E248" s="1"/>
      <c r="F248" s="1"/>
      <c r="G248" s="1"/>
      <c r="H248" s="1"/>
      <c r="I248" s="1"/>
      <c r="J248" s="1"/>
    </row>
    <row r="249" spans="5:10">
      <c r="E249" s="1"/>
      <c r="F249" s="1"/>
      <c r="G249" s="1"/>
      <c r="H249" s="1"/>
      <c r="I249" s="1"/>
      <c r="J249" s="1"/>
    </row>
    <row r="250" spans="5:10">
      <c r="E250" s="1"/>
      <c r="F250" s="1"/>
      <c r="G250" s="1"/>
      <c r="H250" s="1"/>
      <c r="I250" s="1"/>
      <c r="J250" s="1"/>
    </row>
    <row r="251" spans="5:10">
      <c r="E251" s="1"/>
      <c r="F251" s="1"/>
      <c r="G251" s="1"/>
      <c r="H251" s="1"/>
      <c r="I251" s="1"/>
      <c r="J251" s="1"/>
    </row>
    <row r="252" spans="5:10">
      <c r="E252" s="1"/>
      <c r="F252" s="1"/>
      <c r="G252" s="1"/>
      <c r="H252" s="1"/>
      <c r="I252" s="1"/>
      <c r="J252" s="1"/>
    </row>
    <row r="253" spans="5:10">
      <c r="E253" s="1"/>
      <c r="F253" s="1"/>
      <c r="G253" s="1"/>
      <c r="H253" s="1"/>
      <c r="I253" s="1"/>
      <c r="J253" s="1"/>
    </row>
    <row r="254" spans="5:10">
      <c r="E254" s="1"/>
      <c r="F254" s="1"/>
      <c r="G254" s="1"/>
      <c r="H254" s="1"/>
      <c r="I254" s="1"/>
      <c r="J254" s="1"/>
    </row>
    <row r="255" spans="5:10">
      <c r="E255" s="1"/>
      <c r="F255" s="1"/>
      <c r="G255" s="1"/>
      <c r="H255" s="1"/>
      <c r="I255" s="1"/>
      <c r="J255" s="1"/>
    </row>
    <row r="256" spans="5:10">
      <c r="E256" s="1"/>
      <c r="F256" s="1"/>
      <c r="G256" s="1"/>
      <c r="H256" s="1"/>
      <c r="I256" s="1"/>
      <c r="J256" s="1"/>
    </row>
    <row r="257" spans="5:10">
      <c r="E257" s="1"/>
      <c r="F257" s="1"/>
      <c r="G257" s="1"/>
      <c r="H257" s="1"/>
      <c r="I257" s="1"/>
      <c r="J257" s="1"/>
    </row>
    <row r="258" spans="5:10">
      <c r="E258" s="1"/>
      <c r="F258" s="1"/>
      <c r="G258" s="1"/>
      <c r="H258" s="1"/>
      <c r="I258" s="1"/>
      <c r="J258" s="1"/>
    </row>
    <row r="259" spans="5:10">
      <c r="E259" s="1"/>
      <c r="F259" s="1"/>
      <c r="G259" s="1"/>
      <c r="H259" s="1"/>
      <c r="I259" s="1"/>
      <c r="J259" s="1"/>
    </row>
    <row r="260" spans="5:10">
      <c r="E260" s="1"/>
      <c r="F260" s="1"/>
      <c r="G260" s="1"/>
      <c r="H260" s="1"/>
      <c r="I260" s="1"/>
      <c r="J260" s="1"/>
    </row>
    <row r="261" spans="5:10">
      <c r="E261" s="1"/>
      <c r="F261" s="1"/>
      <c r="G261" s="1"/>
      <c r="H261" s="1"/>
      <c r="I261" s="1"/>
      <c r="J261" s="1"/>
    </row>
    <row r="262" spans="5:10">
      <c r="E262" s="1"/>
      <c r="F262" s="1"/>
      <c r="G262" s="1"/>
      <c r="H262" s="1"/>
      <c r="I262" s="1"/>
      <c r="J262" s="1"/>
    </row>
    <row r="263" spans="5:10">
      <c r="E263" s="1"/>
      <c r="F263" s="1"/>
      <c r="G263" s="1"/>
      <c r="H263" s="1"/>
      <c r="I263" s="1"/>
      <c r="J263" s="1"/>
    </row>
    <row r="264" spans="5:10">
      <c r="E264" s="1"/>
      <c r="F264" s="1"/>
      <c r="G264" s="1"/>
      <c r="H264" s="1"/>
      <c r="I264" s="1"/>
      <c r="J264" s="1"/>
    </row>
    <row r="265" spans="5:10">
      <c r="E265" s="1"/>
      <c r="F265" s="1"/>
      <c r="G265" s="1"/>
      <c r="H265" s="1"/>
      <c r="I265" s="1"/>
      <c r="J265" s="1"/>
    </row>
    <row r="266" spans="5:10">
      <c r="E266" s="1"/>
      <c r="F266" s="1"/>
      <c r="G266" s="1"/>
      <c r="H266" s="1"/>
      <c r="I266" s="1"/>
      <c r="J266" s="1"/>
    </row>
    <row r="267" spans="5:10">
      <c r="E267" s="1"/>
      <c r="F267" s="1"/>
      <c r="G267" s="1"/>
      <c r="H267" s="1"/>
      <c r="I267" s="1"/>
      <c r="J267" s="1"/>
    </row>
    <row r="268" spans="5:10">
      <c r="E268" s="1"/>
      <c r="F268" s="1"/>
      <c r="G268" s="1"/>
      <c r="H268" s="1"/>
      <c r="I268" s="1"/>
      <c r="J268" s="1"/>
    </row>
    <row r="269" spans="5:10">
      <c r="E269" s="1"/>
      <c r="F269" s="1"/>
      <c r="G269" s="1"/>
      <c r="H269" s="1"/>
      <c r="I269" s="1"/>
      <c r="J269" s="1"/>
    </row>
    <row r="270" spans="5:10">
      <c r="E270" s="1"/>
      <c r="F270" s="1"/>
      <c r="G270" s="1"/>
      <c r="H270" s="1"/>
      <c r="I270" s="1"/>
      <c r="J270" s="1"/>
    </row>
    <row r="271" spans="5:10">
      <c r="E271" s="1"/>
      <c r="F271" s="1"/>
      <c r="G271" s="1"/>
      <c r="H271" s="1"/>
      <c r="I271" s="1"/>
      <c r="J271" s="1"/>
    </row>
    <row r="272" spans="5:10">
      <c r="E272" s="1"/>
      <c r="F272" s="1"/>
      <c r="G272" s="1"/>
      <c r="H272" s="1"/>
      <c r="I272" s="1"/>
      <c r="J272" s="1"/>
    </row>
    <row r="273" spans="5:10">
      <c r="E273" s="1"/>
      <c r="F273" s="1"/>
      <c r="G273" s="1"/>
      <c r="H273" s="1"/>
      <c r="I273" s="1"/>
      <c r="J273" s="1"/>
    </row>
    <row r="274" spans="5:10">
      <c r="E274" s="1"/>
      <c r="F274" s="1"/>
      <c r="G274" s="1"/>
      <c r="H274" s="1"/>
      <c r="I274" s="1"/>
      <c r="J274" s="1"/>
    </row>
    <row r="275" spans="5:10">
      <c r="E275" s="1"/>
      <c r="F275" s="1"/>
      <c r="G275" s="1"/>
      <c r="H275" s="1"/>
      <c r="I275" s="1"/>
      <c r="J275" s="1"/>
    </row>
    <row r="276" spans="5:10">
      <c r="E276" s="1"/>
      <c r="F276" s="1"/>
      <c r="G276" s="1"/>
      <c r="H276" s="1"/>
      <c r="I276" s="1"/>
      <c r="J276" s="1"/>
    </row>
    <row r="277" spans="5:10">
      <c r="E277" s="1"/>
      <c r="F277" s="1"/>
      <c r="G277" s="1"/>
      <c r="H277" s="1"/>
      <c r="I277" s="1"/>
      <c r="J277" s="1"/>
    </row>
    <row r="278" spans="5:10">
      <c r="E278" s="1"/>
      <c r="F278" s="1"/>
      <c r="G278" s="1"/>
      <c r="H278" s="1"/>
      <c r="I278" s="1"/>
      <c r="J278" s="1"/>
    </row>
    <row r="279" spans="5:10">
      <c r="E279" s="1"/>
      <c r="F279" s="1"/>
      <c r="G279" s="1"/>
      <c r="H279" s="1"/>
      <c r="I279" s="1"/>
      <c r="J279" s="1"/>
    </row>
    <row r="280" spans="5:10">
      <c r="E280" s="1"/>
      <c r="F280" s="1"/>
      <c r="G280" s="1"/>
      <c r="H280" s="1"/>
      <c r="I280" s="1"/>
      <c r="J280" s="1"/>
    </row>
    <row r="281" spans="5:10">
      <c r="E281" s="1"/>
      <c r="F281" s="1"/>
      <c r="G281" s="1"/>
      <c r="H281" s="1"/>
      <c r="I281" s="1"/>
      <c r="J281" s="1"/>
    </row>
    <row r="282" spans="5:10">
      <c r="E282" s="1"/>
      <c r="F282" s="1"/>
      <c r="G282" s="1"/>
      <c r="H282" s="1"/>
      <c r="I282" s="1"/>
      <c r="J282" s="1"/>
    </row>
    <row r="283" spans="5:10">
      <c r="E283" s="1"/>
      <c r="F283" s="1"/>
      <c r="G283" s="1"/>
      <c r="H283" s="1"/>
      <c r="I283" s="1"/>
      <c r="J283" s="1"/>
    </row>
    <row r="284" spans="5:10">
      <c r="E284" s="1"/>
      <c r="F284" s="1"/>
      <c r="G284" s="1"/>
      <c r="H284" s="1"/>
      <c r="I284" s="1"/>
      <c r="J284" s="1"/>
    </row>
    <row r="285" spans="5:10">
      <c r="E285" s="1"/>
      <c r="F285" s="1"/>
      <c r="G285" s="1"/>
      <c r="H285" s="1"/>
      <c r="I285" s="1"/>
      <c r="J285" s="1"/>
    </row>
    <row r="286" spans="5:10">
      <c r="E286" s="1"/>
      <c r="F286" s="1"/>
      <c r="G286" s="1"/>
      <c r="H286" s="1"/>
      <c r="I286" s="1"/>
      <c r="J286" s="1"/>
    </row>
    <row r="287" spans="5:10">
      <c r="E287" s="1"/>
      <c r="F287" s="1"/>
      <c r="G287" s="1"/>
      <c r="H287" s="1"/>
      <c r="I287" s="1"/>
      <c r="J287" s="1"/>
    </row>
    <row r="288" spans="5:10">
      <c r="E288" s="1"/>
      <c r="F288" s="1"/>
      <c r="G288" s="1"/>
      <c r="H288" s="1"/>
      <c r="I288" s="1"/>
      <c r="J288" s="1"/>
    </row>
    <row r="289" spans="5:10">
      <c r="E289" s="1"/>
      <c r="F289" s="1"/>
      <c r="G289" s="1"/>
      <c r="H289" s="1"/>
      <c r="I289" s="1"/>
      <c r="J289" s="1"/>
    </row>
    <row r="290" spans="5:10">
      <c r="E290" s="1"/>
      <c r="F290" s="1"/>
      <c r="G290" s="1"/>
      <c r="H290" s="1"/>
      <c r="I290" s="1"/>
      <c r="J290" s="1"/>
    </row>
    <row r="291" spans="5:10">
      <c r="E291" s="1"/>
      <c r="F291" s="1"/>
      <c r="G291" s="1"/>
      <c r="H291" s="1"/>
      <c r="I291" s="1"/>
      <c r="J291" s="1"/>
    </row>
    <row r="292" spans="5:10">
      <c r="E292" s="1"/>
      <c r="F292" s="1"/>
      <c r="G292" s="1"/>
      <c r="H292" s="1"/>
      <c r="I292" s="1"/>
      <c r="J292" s="1"/>
    </row>
    <row r="293" spans="5:10">
      <c r="E293" s="1"/>
      <c r="F293" s="1"/>
      <c r="G293" s="1"/>
      <c r="H293" s="1"/>
      <c r="I293" s="1"/>
      <c r="J293" s="1"/>
    </row>
    <row r="294" spans="5:10">
      <c r="E294" s="1"/>
      <c r="F294" s="1"/>
      <c r="G294" s="1"/>
      <c r="H294" s="1"/>
      <c r="I294" s="1"/>
      <c r="J294" s="1"/>
    </row>
    <row r="295" spans="5:10">
      <c r="E295" s="1"/>
      <c r="F295" s="1"/>
      <c r="G295" s="1"/>
      <c r="H295" s="1"/>
      <c r="I295" s="1"/>
      <c r="J295" s="1"/>
    </row>
    <row r="296" spans="5:10">
      <c r="E296" s="1"/>
      <c r="F296" s="1"/>
      <c r="G296" s="1"/>
      <c r="H296" s="1"/>
      <c r="I296" s="1"/>
      <c r="J296" s="1"/>
    </row>
    <row r="297" spans="5:10">
      <c r="E297" s="1"/>
      <c r="F297" s="1"/>
      <c r="G297" s="1"/>
      <c r="H297" s="1"/>
      <c r="I297" s="1"/>
      <c r="J297" s="1"/>
    </row>
    <row r="298" spans="5:10">
      <c r="E298" s="1"/>
      <c r="F298" s="1"/>
      <c r="G298" s="1"/>
      <c r="H298" s="1"/>
      <c r="I298" s="1"/>
      <c r="J298" s="1"/>
    </row>
    <row r="299" spans="5:10">
      <c r="E299" s="1"/>
      <c r="F299" s="1"/>
      <c r="G299" s="1"/>
      <c r="H299" s="1"/>
      <c r="I299" s="1"/>
      <c r="J299" s="1"/>
    </row>
    <row r="300" spans="5:10">
      <c r="E300" s="1"/>
      <c r="F300" s="1"/>
      <c r="G300" s="1"/>
      <c r="H300" s="1"/>
      <c r="I300" s="1"/>
      <c r="J300" s="1"/>
    </row>
    <row r="301" spans="5:10">
      <c r="E301" s="1"/>
      <c r="F301" s="1"/>
      <c r="G301" s="1"/>
      <c r="H301" s="1"/>
      <c r="I301" s="1"/>
      <c r="J301" s="1"/>
    </row>
    <row r="302" spans="5:10">
      <c r="E302" s="1"/>
      <c r="F302" s="1"/>
      <c r="G302" s="1"/>
      <c r="H302" s="1"/>
      <c r="I302" s="1"/>
      <c r="J302" s="1"/>
    </row>
    <row r="303" spans="5:10">
      <c r="E303" s="1"/>
      <c r="F303" s="1"/>
      <c r="G303" s="1"/>
      <c r="H303" s="1"/>
      <c r="I303" s="1"/>
      <c r="J303" s="1"/>
    </row>
    <row r="304" spans="5:10">
      <c r="E304" s="1"/>
      <c r="F304" s="1"/>
      <c r="G304" s="1"/>
      <c r="H304" s="1"/>
      <c r="I304" s="1"/>
      <c r="J304" s="1"/>
    </row>
    <row r="305" spans="5:10">
      <c r="E305" s="1"/>
      <c r="F305" s="1"/>
      <c r="G305" s="1"/>
      <c r="H305" s="1"/>
      <c r="I305" s="1"/>
      <c r="J305" s="1"/>
    </row>
    <row r="306" spans="5:10">
      <c r="E306" s="1"/>
      <c r="F306" s="1"/>
      <c r="G306" s="1"/>
      <c r="H306" s="1"/>
      <c r="I306" s="1"/>
      <c r="J306" s="1"/>
    </row>
    <row r="307" spans="5:10">
      <c r="E307" s="1"/>
      <c r="F307" s="1"/>
      <c r="G307" s="1"/>
      <c r="H307" s="1"/>
      <c r="I307" s="1"/>
      <c r="J307" s="1"/>
    </row>
    <row r="308" spans="5:10">
      <c r="E308" s="1"/>
      <c r="F308" s="1"/>
      <c r="G308" s="1"/>
      <c r="H308" s="1"/>
      <c r="I308" s="1"/>
      <c r="J308" s="1"/>
    </row>
    <row r="309" spans="5:10">
      <c r="E309" s="1"/>
      <c r="F309" s="1"/>
      <c r="G309" s="1"/>
      <c r="H309" s="1"/>
      <c r="I309" s="1"/>
      <c r="J309" s="1"/>
    </row>
    <row r="310" spans="5:10">
      <c r="E310" s="1"/>
      <c r="F310" s="1"/>
      <c r="G310" s="1"/>
      <c r="H310" s="1"/>
      <c r="I310" s="1"/>
      <c r="J310" s="1"/>
    </row>
    <row r="311" spans="5:10">
      <c r="E311" s="1"/>
      <c r="F311" s="1"/>
      <c r="G311" s="1"/>
      <c r="H311" s="1"/>
      <c r="I311" s="1"/>
      <c r="J311" s="1"/>
    </row>
    <row r="312" spans="5:10">
      <c r="E312" s="1"/>
      <c r="F312" s="1"/>
      <c r="G312" s="1"/>
      <c r="H312" s="1"/>
      <c r="I312" s="1"/>
      <c r="J312" s="1"/>
    </row>
    <row r="313" spans="5:10">
      <c r="E313" s="1"/>
      <c r="F313" s="1"/>
      <c r="G313" s="1"/>
      <c r="H313" s="1"/>
      <c r="I313" s="1"/>
      <c r="J313" s="1"/>
    </row>
    <row r="314" spans="5:10">
      <c r="E314" s="1"/>
      <c r="F314" s="1"/>
      <c r="G314" s="1"/>
      <c r="H314" s="1"/>
      <c r="I314" s="1"/>
      <c r="J314" s="1"/>
    </row>
    <row r="315" spans="5:10">
      <c r="E315" s="1"/>
      <c r="F315" s="1"/>
      <c r="G315" s="1"/>
      <c r="H315" s="1"/>
      <c r="I315" s="1"/>
      <c r="J315" s="1"/>
    </row>
    <row r="316" spans="5:10">
      <c r="E316" s="1"/>
      <c r="F316" s="1"/>
      <c r="G316" s="1"/>
      <c r="H316" s="1"/>
      <c r="I316" s="1"/>
      <c r="J316" s="1"/>
    </row>
    <row r="317" spans="5:10">
      <c r="E317" s="1"/>
      <c r="F317" s="1"/>
      <c r="G317" s="1"/>
      <c r="H317" s="1"/>
      <c r="I317" s="1"/>
      <c r="J317" s="1"/>
    </row>
    <row r="318" spans="5:10">
      <c r="E318" s="1"/>
      <c r="F318" s="1"/>
      <c r="G318" s="1"/>
      <c r="H318" s="1"/>
      <c r="I318" s="1"/>
      <c r="J318" s="1"/>
    </row>
    <row r="319" spans="5:10">
      <c r="E319" s="1"/>
      <c r="F319" s="1"/>
      <c r="G319" s="1"/>
      <c r="H319" s="1"/>
      <c r="I319" s="1"/>
      <c r="J319" s="1"/>
    </row>
    <row r="320" spans="5:10">
      <c r="E320" s="1"/>
      <c r="F320" s="1"/>
      <c r="G320" s="1"/>
      <c r="H320" s="1"/>
      <c r="I320" s="1"/>
      <c r="J320" s="1"/>
    </row>
    <row r="321" spans="5:10">
      <c r="E321" s="1"/>
      <c r="F321" s="1"/>
      <c r="G321" s="1"/>
      <c r="H321" s="1"/>
      <c r="I321" s="1"/>
      <c r="J321" s="1"/>
    </row>
    <row r="322" spans="5:10">
      <c r="E322" s="1"/>
      <c r="F322" s="1"/>
      <c r="G322" s="1"/>
      <c r="H322" s="1"/>
      <c r="I322" s="1"/>
      <c r="J322" s="1"/>
    </row>
    <row r="323" spans="5:10">
      <c r="E323" s="1"/>
      <c r="F323" s="1"/>
      <c r="G323" s="1"/>
      <c r="H323" s="1"/>
      <c r="I323" s="1"/>
      <c r="J323" s="1"/>
    </row>
    <row r="324" spans="5:10">
      <c r="E324" s="1"/>
      <c r="F324" s="1"/>
      <c r="G324" s="1"/>
      <c r="H324" s="1"/>
      <c r="I324" s="1"/>
      <c r="J324" s="1"/>
    </row>
    <row r="325" spans="5:10">
      <c r="E325" s="1"/>
      <c r="F325" s="1"/>
      <c r="G325" s="1"/>
      <c r="H325" s="1"/>
      <c r="I325" s="1"/>
      <c r="J325" s="1"/>
    </row>
    <row r="326" spans="5:10">
      <c r="E326" s="1"/>
      <c r="F326" s="1"/>
      <c r="G326" s="1"/>
      <c r="H326" s="1"/>
      <c r="I326" s="1"/>
      <c r="J326" s="1"/>
    </row>
    <row r="327" spans="5:10">
      <c r="E327" s="1"/>
      <c r="F327" s="1"/>
      <c r="G327" s="1"/>
      <c r="H327" s="1"/>
      <c r="I327" s="1"/>
      <c r="J327" s="1"/>
    </row>
    <row r="328" spans="5:10">
      <c r="E328" s="1"/>
      <c r="F328" s="1"/>
      <c r="G328" s="1"/>
      <c r="H328" s="1"/>
      <c r="I328" s="1"/>
      <c r="J328" s="1"/>
    </row>
    <row r="329" spans="5:10">
      <c r="E329" s="1"/>
      <c r="F329" s="1"/>
      <c r="G329" s="1"/>
      <c r="H329" s="1"/>
      <c r="I329" s="1"/>
      <c r="J329" s="1"/>
    </row>
    <row r="330" spans="5:10">
      <c r="E330" s="1"/>
      <c r="F330" s="1"/>
      <c r="G330" s="1"/>
      <c r="H330" s="1"/>
      <c r="I330" s="1"/>
      <c r="J330" s="1"/>
    </row>
    <row r="331" spans="5:10">
      <c r="E331" s="1"/>
      <c r="F331" s="1"/>
      <c r="G331" s="1"/>
      <c r="H331" s="1"/>
      <c r="I331" s="1"/>
      <c r="J331" s="1"/>
    </row>
    <row r="332" spans="5:10">
      <c r="E332" s="1"/>
      <c r="F332" s="1"/>
      <c r="G332" s="1"/>
      <c r="H332" s="1"/>
      <c r="I332" s="1"/>
      <c r="J332" s="1"/>
    </row>
    <row r="333" spans="5:10">
      <c r="E333" s="1"/>
      <c r="F333" s="1"/>
      <c r="G333" s="1"/>
      <c r="H333" s="1"/>
      <c r="I333" s="1"/>
      <c r="J333" s="1"/>
    </row>
    <row r="334" spans="5:10">
      <c r="E334" s="1"/>
      <c r="F334" s="1"/>
      <c r="G334" s="1"/>
      <c r="H334" s="1"/>
      <c r="I334" s="1"/>
      <c r="J334" s="1"/>
    </row>
    <row r="335" spans="5:10">
      <c r="E335" s="1"/>
      <c r="F335" s="1"/>
      <c r="G335" s="1"/>
      <c r="H335" s="1"/>
      <c r="I335" s="1"/>
      <c r="J335" s="1"/>
    </row>
    <row r="336" spans="5:10">
      <c r="E336" s="1"/>
      <c r="F336" s="1"/>
      <c r="G336" s="1"/>
      <c r="H336" s="1"/>
      <c r="I336" s="1"/>
      <c r="J336" s="1"/>
    </row>
    <row r="337" spans="5:10">
      <c r="E337" s="1"/>
      <c r="F337" s="1"/>
      <c r="G337" s="1"/>
      <c r="H337" s="1"/>
      <c r="I337" s="1"/>
      <c r="J337" s="1"/>
    </row>
    <row r="338" spans="5:10">
      <c r="E338" s="1"/>
      <c r="F338" s="1"/>
      <c r="G338" s="1"/>
      <c r="H338" s="1"/>
      <c r="I338" s="1"/>
      <c r="J338" s="1"/>
    </row>
    <row r="339" spans="5:10">
      <c r="E339" s="1"/>
      <c r="F339" s="1"/>
      <c r="G339" s="1"/>
      <c r="H339" s="1"/>
      <c r="I339" s="1"/>
      <c r="J339" s="1"/>
    </row>
    <row r="340" spans="5:10">
      <c r="E340" s="1"/>
      <c r="F340" s="1"/>
      <c r="G340" s="1"/>
      <c r="H340" s="1"/>
      <c r="I340" s="1"/>
      <c r="J340" s="1"/>
    </row>
    <row r="341" spans="5:10">
      <c r="E341" s="1"/>
      <c r="F341" s="1"/>
      <c r="G341" s="1"/>
      <c r="H341" s="1"/>
      <c r="I341" s="1"/>
      <c r="J341" s="1"/>
    </row>
    <row r="342" spans="5:10">
      <c r="E342" s="1"/>
      <c r="F342" s="1"/>
      <c r="G342" s="1"/>
      <c r="H342" s="1"/>
      <c r="I342" s="1"/>
      <c r="J342" s="1"/>
    </row>
    <row r="343" spans="5:10">
      <c r="E343" s="1"/>
      <c r="F343" s="1"/>
      <c r="G343" s="1"/>
      <c r="H343" s="1"/>
      <c r="I343" s="1"/>
      <c r="J343" s="1"/>
    </row>
    <row r="344" spans="5:10">
      <c r="E344" s="1"/>
      <c r="F344" s="1"/>
      <c r="G344" s="1"/>
      <c r="H344" s="1"/>
      <c r="I344" s="1"/>
      <c r="J344" s="1"/>
    </row>
    <row r="345" spans="5:10">
      <c r="E345" s="1"/>
      <c r="F345" s="1"/>
      <c r="G345" s="1"/>
      <c r="H345" s="1"/>
      <c r="I345" s="1"/>
      <c r="J345" s="1"/>
    </row>
    <row r="346" spans="5:10">
      <c r="E346" s="1"/>
      <c r="F346" s="1"/>
      <c r="G346" s="1"/>
      <c r="H346" s="1"/>
      <c r="I346" s="1"/>
      <c r="J346" s="1"/>
    </row>
    <row r="347" spans="5:10">
      <c r="E347" s="1"/>
      <c r="F347" s="1"/>
      <c r="G347" s="1"/>
      <c r="H347" s="1"/>
      <c r="I347" s="1"/>
      <c r="J347" s="1"/>
    </row>
    <row r="348" spans="5:10">
      <c r="E348" s="1"/>
      <c r="F348" s="1"/>
      <c r="G348" s="1"/>
      <c r="H348" s="1"/>
      <c r="I348" s="1"/>
      <c r="J348" s="1"/>
    </row>
    <row r="349" spans="5:10">
      <c r="E349" s="1"/>
      <c r="F349" s="1"/>
      <c r="G349" s="1"/>
      <c r="H349" s="1"/>
      <c r="I349" s="1"/>
      <c r="J349" s="1"/>
    </row>
    <row r="350" spans="5:10">
      <c r="E350" s="1"/>
      <c r="F350" s="1"/>
      <c r="G350" s="1"/>
      <c r="H350" s="1"/>
      <c r="I350" s="1"/>
      <c r="J350" s="1"/>
    </row>
    <row r="351" spans="5:10">
      <c r="E351" s="1"/>
      <c r="F351" s="1"/>
      <c r="G351" s="1"/>
      <c r="H351" s="1"/>
      <c r="I351" s="1"/>
      <c r="J351" s="1"/>
    </row>
    <row r="352" spans="5:10">
      <c r="E352" s="1"/>
      <c r="F352" s="1"/>
      <c r="G352" s="1"/>
      <c r="H352" s="1"/>
      <c r="I352" s="1"/>
      <c r="J352" s="1"/>
    </row>
    <row r="353" spans="5:10">
      <c r="E353" s="1"/>
      <c r="F353" s="1"/>
      <c r="G353" s="1"/>
      <c r="H353" s="1"/>
      <c r="I353" s="1"/>
      <c r="J353" s="1"/>
    </row>
    <row r="354" spans="5:10">
      <c r="E354" s="1"/>
      <c r="F354" s="1"/>
      <c r="G354" s="1"/>
      <c r="H354" s="1"/>
      <c r="I354" s="1"/>
      <c r="J354" s="1"/>
    </row>
    <row r="355" spans="5:10">
      <c r="E355" s="1"/>
      <c r="F355" s="1"/>
      <c r="G355" s="1"/>
      <c r="H355" s="1"/>
      <c r="I355" s="1"/>
      <c r="J355" s="1"/>
    </row>
    <row r="356" spans="5:10">
      <c r="E356" s="1"/>
      <c r="F356" s="1"/>
      <c r="G356" s="1"/>
      <c r="H356" s="1"/>
      <c r="I356" s="1"/>
      <c r="J356" s="1"/>
    </row>
    <row r="357" spans="5:10">
      <c r="E357" s="1"/>
      <c r="F357" s="1"/>
      <c r="G357" s="1"/>
      <c r="H357" s="1"/>
      <c r="I357" s="1"/>
      <c r="J357" s="1"/>
    </row>
    <row r="358" spans="5:10">
      <c r="E358" s="1"/>
      <c r="F358" s="1"/>
      <c r="G358" s="1"/>
      <c r="H358" s="1"/>
      <c r="I358" s="1"/>
      <c r="J358" s="1"/>
    </row>
    <row r="359" spans="5:10">
      <c r="E359" s="1"/>
      <c r="F359" s="1"/>
      <c r="G359" s="1"/>
      <c r="H359" s="1"/>
      <c r="I359" s="1"/>
      <c r="J359" s="1"/>
    </row>
    <row r="360" spans="5:10">
      <c r="E360" s="1"/>
      <c r="F360" s="1"/>
      <c r="G360" s="1"/>
      <c r="H360" s="1"/>
      <c r="I360" s="1"/>
      <c r="J360" s="1"/>
    </row>
    <row r="361" spans="5:10">
      <c r="E361" s="1"/>
      <c r="F361" s="1"/>
      <c r="G361" s="1"/>
      <c r="H361" s="1"/>
      <c r="I361" s="1"/>
      <c r="J361" s="1"/>
    </row>
    <row r="362" spans="5:10">
      <c r="E362" s="1"/>
      <c r="F362" s="1"/>
      <c r="G362" s="1"/>
      <c r="H362" s="1"/>
      <c r="I362" s="1"/>
      <c r="J362" s="1"/>
    </row>
    <row r="363" spans="5:10">
      <c r="E363" s="1"/>
      <c r="F363" s="1"/>
      <c r="G363" s="1"/>
      <c r="H363" s="1"/>
      <c r="I363" s="1"/>
      <c r="J363" s="1"/>
    </row>
    <row r="364" spans="5:10">
      <c r="E364" s="1"/>
      <c r="F364" s="1"/>
      <c r="G364" s="1"/>
      <c r="H364" s="1"/>
      <c r="I364" s="1"/>
      <c r="J364" s="1"/>
    </row>
    <row r="365" spans="5:10">
      <c r="E365" s="1"/>
      <c r="F365" s="1"/>
      <c r="G365" s="1"/>
      <c r="H365" s="1"/>
      <c r="I365" s="1"/>
      <c r="J365" s="1"/>
    </row>
    <row r="366" spans="5:10">
      <c r="E366" s="1"/>
      <c r="F366" s="1"/>
      <c r="G366" s="1"/>
      <c r="H366" s="1"/>
      <c r="I366" s="1"/>
      <c r="J366" s="1"/>
    </row>
    <row r="367" spans="5:10">
      <c r="E367" s="1"/>
      <c r="F367" s="1"/>
      <c r="G367" s="1"/>
      <c r="H367" s="1"/>
      <c r="I367" s="1"/>
      <c r="J367" s="1"/>
    </row>
    <row r="368" spans="5:10">
      <c r="E368" s="1"/>
      <c r="F368" s="1"/>
      <c r="G368" s="1"/>
      <c r="H368" s="1"/>
      <c r="I368" s="1"/>
      <c r="J368" s="1"/>
    </row>
    <row r="369" spans="5:10">
      <c r="E369" s="1"/>
      <c r="F369" s="1"/>
      <c r="G369" s="1"/>
      <c r="H369" s="1"/>
      <c r="I369" s="1"/>
      <c r="J369" s="1"/>
    </row>
    <row r="370" spans="5:10">
      <c r="E370" s="1"/>
      <c r="F370" s="1"/>
      <c r="G370" s="1"/>
      <c r="H370" s="1"/>
      <c r="I370" s="1"/>
      <c r="J370" s="1"/>
    </row>
    <row r="371" spans="5:10">
      <c r="E371" s="1"/>
      <c r="F371" s="1"/>
      <c r="G371" s="1"/>
      <c r="H371" s="1"/>
      <c r="I371" s="1"/>
      <c r="J371" s="1"/>
    </row>
    <row r="372" spans="5:10">
      <c r="E372" s="1"/>
      <c r="F372" s="1"/>
      <c r="G372" s="1"/>
      <c r="H372" s="1"/>
      <c r="I372" s="1"/>
      <c r="J372" s="1"/>
    </row>
    <row r="373" spans="5:10">
      <c r="E373" s="1"/>
      <c r="F373" s="1"/>
      <c r="G373" s="1"/>
      <c r="H373" s="1"/>
      <c r="I373" s="1"/>
      <c r="J373" s="1"/>
    </row>
    <row r="374" spans="5:10">
      <c r="E374" s="1"/>
      <c r="F374" s="1"/>
      <c r="G374" s="1"/>
      <c r="H374" s="1"/>
      <c r="I374" s="1"/>
      <c r="J374" s="1"/>
    </row>
    <row r="375" spans="5:10">
      <c r="E375" s="1"/>
      <c r="F375" s="1"/>
      <c r="G375" s="1"/>
      <c r="H375" s="1"/>
      <c r="I375" s="1"/>
      <c r="J375" s="1"/>
    </row>
    <row r="376" spans="5:10">
      <c r="E376" s="1"/>
      <c r="F376" s="1"/>
      <c r="G376" s="1"/>
      <c r="H376" s="1"/>
      <c r="I376" s="1"/>
      <c r="J376" s="1"/>
    </row>
    <row r="377" spans="5:10">
      <c r="E377" s="1"/>
      <c r="F377" s="1"/>
      <c r="G377" s="1"/>
      <c r="H377" s="1"/>
      <c r="I377" s="1"/>
      <c r="J377" s="1"/>
    </row>
    <row r="378" spans="5:10">
      <c r="E378" s="1"/>
      <c r="F378" s="1"/>
      <c r="G378" s="1"/>
      <c r="H378" s="1"/>
      <c r="I378" s="1"/>
      <c r="J378" s="1"/>
    </row>
    <row r="379" spans="5:10">
      <c r="E379" s="1"/>
      <c r="F379" s="1"/>
      <c r="G379" s="1"/>
      <c r="H379" s="1"/>
      <c r="I379" s="1"/>
      <c r="J379" s="1"/>
    </row>
    <row r="380" spans="5:10">
      <c r="E380" s="1"/>
      <c r="F380" s="1"/>
      <c r="G380" s="1"/>
      <c r="H380" s="1"/>
      <c r="I380" s="1"/>
      <c r="J380" s="1"/>
    </row>
    <row r="381" spans="5:10">
      <c r="E381" s="1"/>
      <c r="F381" s="1"/>
      <c r="G381" s="1"/>
      <c r="H381" s="1"/>
      <c r="I381" s="1"/>
      <c r="J381" s="1"/>
    </row>
    <row r="382" spans="5:10">
      <c r="E382" s="1"/>
      <c r="F382" s="1"/>
      <c r="G382" s="1"/>
      <c r="H382" s="1"/>
      <c r="I382" s="1"/>
      <c r="J382" s="1"/>
    </row>
    <row r="383" spans="5:10">
      <c r="E383" s="1"/>
      <c r="F383" s="1"/>
      <c r="G383" s="1"/>
      <c r="H383" s="1"/>
      <c r="I383" s="1"/>
      <c r="J383" s="1"/>
    </row>
    <row r="384" spans="5:10">
      <c r="E384" s="1"/>
      <c r="F384" s="1"/>
      <c r="G384" s="1"/>
      <c r="H384" s="1"/>
      <c r="I384" s="1"/>
      <c r="J384" s="1"/>
    </row>
    <row r="385" spans="5:10">
      <c r="E385" s="1"/>
      <c r="F385" s="1"/>
      <c r="G385" s="1"/>
      <c r="H385" s="1"/>
      <c r="I385" s="1"/>
      <c r="J385" s="1"/>
    </row>
    <row r="386" spans="5:10">
      <c r="E386" s="1"/>
      <c r="F386" s="1"/>
      <c r="G386" s="1"/>
      <c r="H386" s="1"/>
      <c r="I386" s="1"/>
      <c r="J386" s="1"/>
    </row>
    <row r="387" spans="5:10">
      <c r="E387" s="1"/>
      <c r="F387" s="1"/>
      <c r="G387" s="1"/>
      <c r="H387" s="1"/>
      <c r="I387" s="1"/>
      <c r="J387" s="1"/>
    </row>
    <row r="388" spans="5:10">
      <c r="E388" s="1"/>
      <c r="F388" s="1"/>
      <c r="G388" s="1"/>
      <c r="H388" s="1"/>
      <c r="I388" s="1"/>
      <c r="J388" s="1"/>
    </row>
    <row r="389" spans="5:10">
      <c r="E389" s="1"/>
      <c r="F389" s="1"/>
      <c r="G389" s="1"/>
      <c r="H389" s="1"/>
      <c r="I389" s="1"/>
      <c r="J389" s="1"/>
    </row>
    <row r="390" spans="5:10">
      <c r="E390" s="1"/>
      <c r="F390" s="1"/>
      <c r="G390" s="1"/>
      <c r="H390" s="1"/>
      <c r="I390" s="1"/>
      <c r="J390" s="1"/>
    </row>
    <row r="391" spans="5:10">
      <c r="E391" s="1"/>
      <c r="F391" s="1"/>
      <c r="G391" s="1"/>
      <c r="H391" s="1"/>
      <c r="I391" s="1"/>
      <c r="J391" s="1"/>
    </row>
    <row r="392" spans="5:10">
      <c r="E392" s="1"/>
      <c r="F392" s="1"/>
      <c r="G392" s="1"/>
      <c r="H392" s="1"/>
      <c r="I392" s="1"/>
      <c r="J392" s="1"/>
    </row>
    <row r="393" spans="5:10">
      <c r="E393" s="1"/>
      <c r="F393" s="1"/>
      <c r="G393" s="1"/>
      <c r="H393" s="1"/>
      <c r="I393" s="1"/>
      <c r="J393" s="1"/>
    </row>
    <row r="394" spans="5:10">
      <c r="E394" s="1"/>
      <c r="F394" s="1"/>
      <c r="G394" s="1"/>
      <c r="H394" s="1"/>
      <c r="I394" s="1"/>
      <c r="J394" s="1"/>
    </row>
    <row r="395" spans="5:10">
      <c r="E395" s="1"/>
      <c r="F395" s="1"/>
      <c r="G395" s="1"/>
      <c r="H395" s="1"/>
      <c r="I395" s="1"/>
      <c r="J395" s="1"/>
    </row>
    <row r="396" spans="5:10">
      <c r="E396" s="1"/>
      <c r="F396" s="1"/>
      <c r="G396" s="1"/>
      <c r="H396" s="1"/>
      <c r="I396" s="1"/>
      <c r="J396" s="1"/>
    </row>
    <row r="397" spans="5:10">
      <c r="E397" s="1"/>
      <c r="F397" s="1"/>
      <c r="G397" s="1"/>
      <c r="H397" s="1"/>
      <c r="I397" s="1"/>
      <c r="J397" s="1"/>
    </row>
    <row r="398" spans="5:10">
      <c r="E398" s="1"/>
      <c r="F398" s="1"/>
      <c r="G398" s="1"/>
      <c r="H398" s="1"/>
      <c r="I398" s="1"/>
      <c r="J398" s="1"/>
    </row>
    <row r="399" spans="5:10">
      <c r="E399" s="1"/>
      <c r="F399" s="1"/>
      <c r="G399" s="1"/>
      <c r="H399" s="1"/>
      <c r="I399" s="1"/>
      <c r="J399" s="1"/>
    </row>
    <row r="400" spans="5:10">
      <c r="E400" s="1"/>
      <c r="F400" s="1"/>
      <c r="G400" s="1"/>
      <c r="H400" s="1"/>
      <c r="I400" s="1"/>
      <c r="J400" s="1"/>
    </row>
    <row r="401" spans="5:10">
      <c r="E401" s="1"/>
      <c r="F401" s="1"/>
      <c r="G401" s="1"/>
      <c r="H401" s="1"/>
      <c r="I401" s="1"/>
      <c r="J401" s="1"/>
    </row>
    <row r="402" spans="5:10">
      <c r="E402" s="1"/>
      <c r="F402" s="1"/>
      <c r="G402" s="1"/>
      <c r="H402" s="1"/>
      <c r="I402" s="1"/>
      <c r="J402" s="1"/>
    </row>
    <row r="403" spans="5:10">
      <c r="E403" s="1"/>
      <c r="F403" s="1"/>
      <c r="G403" s="1"/>
      <c r="H403" s="1"/>
      <c r="I403" s="1"/>
      <c r="J403" s="1"/>
    </row>
    <row r="404" spans="5:10">
      <c r="E404" s="1"/>
      <c r="F404" s="1"/>
      <c r="G404" s="1"/>
      <c r="H404" s="1"/>
      <c r="I404" s="1"/>
      <c r="J404" s="1"/>
    </row>
    <row r="405" spans="5:10">
      <c r="E405" s="1"/>
      <c r="F405" s="1"/>
      <c r="G405" s="1"/>
      <c r="H405" s="1"/>
      <c r="I405" s="1"/>
      <c r="J405" s="1"/>
    </row>
    <row r="406" spans="5:10">
      <c r="E406" s="1"/>
      <c r="F406" s="1"/>
      <c r="G406" s="1"/>
      <c r="H406" s="1"/>
      <c r="I406" s="1"/>
      <c r="J406" s="1"/>
    </row>
    <row r="407" spans="5:10">
      <c r="E407" s="1"/>
      <c r="F407" s="1"/>
      <c r="G407" s="1"/>
      <c r="H407" s="1"/>
      <c r="I407" s="1"/>
      <c r="J407" s="1"/>
    </row>
    <row r="408" spans="5:10">
      <c r="E408" s="1"/>
      <c r="F408" s="1"/>
      <c r="G408" s="1"/>
      <c r="H408" s="1"/>
      <c r="I408" s="1"/>
      <c r="J408" s="1"/>
    </row>
    <row r="409" spans="5:10">
      <c r="E409" s="1"/>
      <c r="F409" s="1"/>
      <c r="G409" s="1"/>
      <c r="H409" s="1"/>
      <c r="I409" s="1"/>
      <c r="J409" s="1"/>
    </row>
    <row r="410" spans="5:10">
      <c r="E410" s="1"/>
      <c r="F410" s="1"/>
      <c r="G410" s="1"/>
      <c r="H410" s="1"/>
      <c r="I410" s="1"/>
      <c r="J410" s="1"/>
    </row>
    <row r="411" spans="5:10">
      <c r="E411" s="1"/>
      <c r="F411" s="1"/>
      <c r="G411" s="1"/>
      <c r="H411" s="1"/>
      <c r="I411" s="1"/>
      <c r="J411" s="1"/>
    </row>
    <row r="412" spans="5:10">
      <c r="E412" s="1"/>
      <c r="F412" s="1"/>
      <c r="G412" s="1"/>
      <c r="H412" s="1"/>
      <c r="I412" s="1"/>
      <c r="J412" s="1"/>
    </row>
    <row r="413" spans="5:10">
      <c r="E413" s="1"/>
      <c r="F413" s="1"/>
      <c r="G413" s="1"/>
      <c r="H413" s="1"/>
      <c r="I413" s="1"/>
      <c r="J413" s="1"/>
    </row>
    <row r="414" spans="5:10">
      <c r="E414" s="1"/>
      <c r="F414" s="1"/>
      <c r="G414" s="1"/>
      <c r="H414" s="1"/>
      <c r="I414" s="1"/>
      <c r="J414" s="1"/>
    </row>
    <row r="415" spans="5:10">
      <c r="E415" s="1"/>
      <c r="F415" s="1"/>
      <c r="G415" s="1"/>
      <c r="H415" s="1"/>
      <c r="I415" s="1"/>
      <c r="J415" s="1"/>
    </row>
    <row r="416" spans="5:10">
      <c r="E416" s="1"/>
      <c r="F416" s="1"/>
      <c r="G416" s="1"/>
      <c r="H416" s="1"/>
      <c r="I416" s="1"/>
      <c r="J416" s="1"/>
    </row>
    <row r="417" spans="5:10">
      <c r="E417" s="1"/>
      <c r="F417" s="1"/>
      <c r="G417" s="1"/>
      <c r="H417" s="1"/>
      <c r="I417" s="1"/>
      <c r="J417" s="1"/>
    </row>
    <row r="418" spans="5:10">
      <c r="E418" s="1"/>
      <c r="F418" s="1"/>
      <c r="G418" s="1"/>
      <c r="H418" s="1"/>
      <c r="I418" s="1"/>
      <c r="J418" s="1"/>
    </row>
    <row r="419" spans="5:10">
      <c r="E419" s="1"/>
      <c r="F419" s="1"/>
      <c r="G419" s="1"/>
      <c r="H419" s="1"/>
      <c r="I419" s="1"/>
      <c r="J419" s="1"/>
    </row>
    <row r="420" spans="5:10">
      <c r="E420" s="1"/>
      <c r="F420" s="1"/>
      <c r="G420" s="1"/>
      <c r="H420" s="1"/>
      <c r="I420" s="1"/>
      <c r="J420" s="1"/>
    </row>
    <row r="421" spans="5:10">
      <c r="E421" s="1"/>
      <c r="F421" s="1"/>
      <c r="G421" s="1"/>
      <c r="H421" s="1"/>
      <c r="I421" s="1"/>
      <c r="J421" s="1"/>
    </row>
    <row r="422" spans="5:10">
      <c r="E422" s="1"/>
      <c r="F422" s="1"/>
      <c r="G422" s="1"/>
      <c r="H422" s="1"/>
      <c r="I422" s="1"/>
      <c r="J422" s="1"/>
    </row>
    <row r="423" spans="5:10">
      <c r="E423" s="1"/>
      <c r="F423" s="1"/>
      <c r="G423" s="1"/>
      <c r="H423" s="1"/>
      <c r="I423" s="1"/>
      <c r="J423" s="1"/>
    </row>
    <row r="424" spans="5:10">
      <c r="E424" s="1"/>
      <c r="F424" s="1"/>
      <c r="G424" s="1"/>
      <c r="H424" s="1"/>
      <c r="I424" s="1"/>
      <c r="J424" s="1"/>
    </row>
    <row r="425" spans="5:10">
      <c r="E425" s="1"/>
      <c r="F425" s="1"/>
      <c r="G425" s="1"/>
      <c r="H425" s="1"/>
      <c r="I425" s="1"/>
      <c r="J425" s="1"/>
    </row>
    <row r="426" spans="5:10">
      <c r="E426" s="1"/>
      <c r="F426" s="1"/>
      <c r="G426" s="1"/>
      <c r="H426" s="1"/>
      <c r="I426" s="1"/>
      <c r="J426" s="1"/>
    </row>
    <row r="427" spans="5:10">
      <c r="E427" s="1"/>
      <c r="F427" s="1"/>
      <c r="G427" s="1"/>
      <c r="H427" s="1"/>
      <c r="I427" s="1"/>
      <c r="J427" s="1"/>
    </row>
    <row r="428" spans="5:10">
      <c r="E428" s="1"/>
      <c r="F428" s="1"/>
      <c r="G428" s="1"/>
      <c r="H428" s="1"/>
      <c r="I428" s="1"/>
      <c r="J428" s="1"/>
    </row>
    <row r="429" spans="5:10">
      <c r="E429" s="1"/>
      <c r="F429" s="1"/>
      <c r="G429" s="1"/>
      <c r="H429" s="1"/>
      <c r="I429" s="1"/>
      <c r="J429" s="1"/>
    </row>
    <row r="430" spans="5:10">
      <c r="E430" s="1"/>
      <c r="F430" s="1"/>
      <c r="G430" s="1"/>
      <c r="H430" s="1"/>
      <c r="I430" s="1"/>
      <c r="J430" s="1"/>
    </row>
    <row r="431" spans="5:10">
      <c r="E431" s="1"/>
      <c r="F431" s="1"/>
      <c r="G431" s="1"/>
      <c r="H431" s="1"/>
      <c r="I431" s="1"/>
      <c r="J431" s="1"/>
    </row>
    <row r="432" spans="5:10">
      <c r="E432" s="1"/>
      <c r="F432" s="1"/>
      <c r="G432" s="1"/>
      <c r="H432" s="1"/>
      <c r="I432" s="1"/>
      <c r="J432" s="1"/>
    </row>
    <row r="433" spans="5:10">
      <c r="E433" s="1"/>
      <c r="F433" s="1"/>
      <c r="G433" s="1"/>
      <c r="H433" s="1"/>
      <c r="I433" s="1"/>
      <c r="J433" s="1"/>
    </row>
    <row r="434" spans="5:10">
      <c r="E434" s="1"/>
      <c r="F434" s="1"/>
      <c r="G434" s="1"/>
      <c r="H434" s="1"/>
      <c r="I434" s="1"/>
      <c r="J434" s="1"/>
    </row>
    <row r="435" spans="5:10">
      <c r="E435" s="1"/>
      <c r="F435" s="1"/>
      <c r="G435" s="1"/>
      <c r="H435" s="1"/>
      <c r="I435" s="1"/>
      <c r="J435" s="1"/>
    </row>
    <row r="436" spans="5:10">
      <c r="E436" s="1"/>
      <c r="F436" s="1"/>
      <c r="G436" s="1"/>
      <c r="H436" s="1"/>
      <c r="I436" s="1"/>
      <c r="J436" s="1"/>
    </row>
    <row r="437" spans="5:10">
      <c r="E437" s="1"/>
      <c r="F437" s="1"/>
      <c r="G437" s="1"/>
      <c r="H437" s="1"/>
      <c r="I437" s="1"/>
      <c r="J437" s="1"/>
    </row>
    <row r="438" spans="5:10">
      <c r="E438" s="1"/>
      <c r="F438" s="1"/>
      <c r="G438" s="1"/>
      <c r="H438" s="1"/>
      <c r="I438" s="1"/>
      <c r="J438" s="1"/>
    </row>
    <row r="439" spans="5:10">
      <c r="E439" s="1"/>
      <c r="F439" s="1"/>
      <c r="G439" s="1"/>
      <c r="H439" s="1"/>
      <c r="I439" s="1"/>
      <c r="J439" s="1"/>
    </row>
    <row r="440" spans="5:10">
      <c r="E440" s="1"/>
      <c r="F440" s="1"/>
      <c r="G440" s="1"/>
      <c r="H440" s="1"/>
      <c r="I440" s="1"/>
      <c r="J440" s="1"/>
    </row>
    <row r="441" spans="5:10">
      <c r="E441" s="1"/>
      <c r="F441" s="1"/>
      <c r="G441" s="1"/>
      <c r="H441" s="1"/>
      <c r="I441" s="1"/>
      <c r="J441" s="1"/>
    </row>
    <row r="442" spans="5:10">
      <c r="E442" s="1"/>
      <c r="F442" s="1"/>
      <c r="G442" s="1"/>
      <c r="H442" s="1"/>
      <c r="I442" s="1"/>
      <c r="J442" s="1"/>
    </row>
    <row r="443" spans="5:10">
      <c r="E443" s="1"/>
      <c r="F443" s="1"/>
      <c r="G443" s="1"/>
      <c r="H443" s="1"/>
      <c r="I443" s="1"/>
      <c r="J443" s="1"/>
    </row>
    <row r="444" spans="5:10">
      <c r="E444" s="1"/>
      <c r="F444" s="1"/>
      <c r="G444" s="1"/>
      <c r="H444" s="1"/>
      <c r="I444" s="1"/>
      <c r="J444" s="1"/>
    </row>
    <row r="445" spans="5:10">
      <c r="E445" s="1"/>
      <c r="F445" s="1"/>
      <c r="G445" s="1"/>
      <c r="H445" s="1"/>
      <c r="I445" s="1"/>
      <c r="J445" s="1"/>
    </row>
    <row r="446" spans="5:10">
      <c r="E446" s="1"/>
      <c r="F446" s="1"/>
      <c r="G446" s="1"/>
      <c r="H446" s="1"/>
      <c r="I446" s="1"/>
      <c r="J446" s="1"/>
    </row>
    <row r="447" spans="5:10">
      <c r="E447" s="1"/>
      <c r="F447" s="1"/>
      <c r="G447" s="1"/>
      <c r="H447" s="1"/>
      <c r="I447" s="1"/>
      <c r="J447" s="1"/>
    </row>
    <row r="448" spans="5:10">
      <c r="E448" s="1"/>
      <c r="F448" s="1"/>
      <c r="G448" s="1"/>
      <c r="H448" s="1"/>
      <c r="I448" s="1"/>
      <c r="J448" s="1"/>
    </row>
    <row r="449" spans="5:10">
      <c r="E449" s="1"/>
      <c r="F449" s="1"/>
      <c r="G449" s="1"/>
      <c r="H449" s="1"/>
      <c r="I449" s="1"/>
      <c r="J449" s="1"/>
    </row>
    <row r="450" spans="5:10">
      <c r="E450" s="1"/>
      <c r="F450" s="1"/>
      <c r="G450" s="1"/>
      <c r="H450" s="1"/>
      <c r="I450" s="1"/>
      <c r="J450" s="1"/>
    </row>
    <row r="451" spans="5:10">
      <c r="E451" s="1"/>
      <c r="F451" s="1"/>
      <c r="G451" s="1"/>
      <c r="H451" s="1"/>
      <c r="I451" s="1"/>
      <c r="J451" s="1"/>
    </row>
    <row r="452" spans="5:10">
      <c r="E452" s="1"/>
      <c r="F452" s="1"/>
      <c r="G452" s="1"/>
      <c r="H452" s="1"/>
      <c r="I452" s="1"/>
      <c r="J452" s="1"/>
    </row>
    <row r="453" spans="5:10">
      <c r="E453" s="1"/>
      <c r="F453" s="1"/>
      <c r="G453" s="1"/>
      <c r="H453" s="1"/>
      <c r="I453" s="1"/>
      <c r="J453" s="1"/>
    </row>
    <row r="454" spans="5:10">
      <c r="E454" s="1"/>
      <c r="F454" s="1"/>
      <c r="G454" s="1"/>
      <c r="H454" s="1"/>
      <c r="I454" s="1"/>
      <c r="J454" s="1"/>
    </row>
    <row r="455" spans="5:10">
      <c r="E455" s="1"/>
      <c r="F455" s="1"/>
      <c r="G455" s="1"/>
      <c r="H455" s="1"/>
      <c r="I455" s="1"/>
      <c r="J455" s="1"/>
    </row>
    <row r="456" spans="5:10">
      <c r="E456" s="1"/>
      <c r="F456" s="1"/>
      <c r="G456" s="1"/>
      <c r="H456" s="1"/>
      <c r="I456" s="1"/>
      <c r="J456" s="1"/>
    </row>
    <row r="457" spans="5:10">
      <c r="E457" s="1"/>
      <c r="F457" s="1"/>
      <c r="G457" s="1"/>
      <c r="H457" s="1"/>
      <c r="I457" s="1"/>
      <c r="J457" s="1"/>
    </row>
    <row r="458" spans="5:10">
      <c r="E458" s="1"/>
      <c r="F458" s="1"/>
      <c r="G458" s="1"/>
      <c r="H458" s="1"/>
      <c r="I458" s="1"/>
      <c r="J458" s="1"/>
    </row>
    <row r="459" spans="5:10">
      <c r="E459" s="1"/>
      <c r="F459" s="1"/>
      <c r="G459" s="1"/>
      <c r="H459" s="1"/>
      <c r="I459" s="1"/>
      <c r="J459" s="1"/>
    </row>
    <row r="460" spans="5:10">
      <c r="E460" s="1"/>
      <c r="F460" s="1"/>
      <c r="G460" s="1"/>
      <c r="H460" s="1"/>
      <c r="I460" s="1"/>
      <c r="J460" s="1"/>
    </row>
    <row r="461" spans="5:10">
      <c r="E461" s="1"/>
      <c r="F461" s="1"/>
      <c r="G461" s="1"/>
      <c r="H461" s="1"/>
      <c r="I461" s="1"/>
      <c r="J461" s="1"/>
    </row>
    <row r="462" spans="5:10">
      <c r="E462" s="1"/>
      <c r="F462" s="1"/>
      <c r="G462" s="1"/>
      <c r="H462" s="1"/>
      <c r="I462" s="1"/>
      <c r="J462" s="1"/>
    </row>
    <row r="463" spans="5:10">
      <c r="E463" s="1"/>
      <c r="F463" s="1"/>
      <c r="G463" s="1"/>
      <c r="H463" s="1"/>
      <c r="I463" s="1"/>
      <c r="J463" s="1"/>
    </row>
    <row r="464" spans="5:10">
      <c r="E464" s="1"/>
      <c r="F464" s="1"/>
      <c r="G464" s="1"/>
      <c r="H464" s="1"/>
      <c r="I464" s="1"/>
      <c r="J464" s="1"/>
    </row>
    <row r="465" spans="5:10">
      <c r="E465" s="1"/>
      <c r="F465" s="1"/>
      <c r="G465" s="1"/>
      <c r="H465" s="1"/>
      <c r="I465" s="1"/>
      <c r="J465" s="1"/>
    </row>
    <row r="466" spans="5:10">
      <c r="E466" s="1"/>
      <c r="F466" s="1"/>
      <c r="G466" s="1"/>
      <c r="H466" s="1"/>
      <c r="I466" s="1"/>
      <c r="J466" s="1"/>
    </row>
    <row r="467" spans="5:10">
      <c r="E467" s="1"/>
      <c r="F467" s="1"/>
      <c r="G467" s="1"/>
      <c r="H467" s="1"/>
      <c r="I467" s="1"/>
      <c r="J467" s="1"/>
    </row>
    <row r="468" spans="5:10">
      <c r="E468" s="1"/>
      <c r="F468" s="1"/>
      <c r="G468" s="1"/>
      <c r="H468" s="1"/>
      <c r="I468" s="1"/>
      <c r="J468" s="1"/>
    </row>
    <row r="469" spans="5:10">
      <c r="E469" s="1"/>
      <c r="F469" s="1"/>
      <c r="G469" s="1"/>
      <c r="H469" s="1"/>
      <c r="I469" s="1"/>
      <c r="J469" s="1"/>
    </row>
    <row r="470" spans="5:10">
      <c r="E470" s="1"/>
      <c r="F470" s="1"/>
      <c r="G470" s="1"/>
      <c r="H470" s="1"/>
      <c r="I470" s="1"/>
      <c r="J470" s="1"/>
    </row>
    <row r="471" spans="5:10">
      <c r="E471" s="1"/>
      <c r="F471" s="1"/>
      <c r="G471" s="1"/>
      <c r="H471" s="1"/>
      <c r="I471" s="1"/>
      <c r="J471" s="1"/>
    </row>
    <row r="472" spans="5:10">
      <c r="E472" s="1"/>
      <c r="F472" s="1"/>
      <c r="G472" s="1"/>
      <c r="H472" s="1"/>
      <c r="I472" s="1"/>
      <c r="J472" s="1"/>
    </row>
    <row r="473" spans="5:10">
      <c r="E473" s="1"/>
      <c r="F473" s="1"/>
      <c r="G473" s="1"/>
      <c r="H473" s="1"/>
      <c r="I473" s="1"/>
      <c r="J473" s="1"/>
    </row>
    <row r="474" spans="5:10">
      <c r="E474" s="1"/>
      <c r="F474" s="1"/>
      <c r="G474" s="1"/>
      <c r="H474" s="1"/>
      <c r="I474" s="1"/>
      <c r="J474" s="1"/>
    </row>
    <row r="475" spans="5:10">
      <c r="E475" s="1"/>
      <c r="F475" s="1"/>
      <c r="G475" s="1"/>
      <c r="H475" s="1"/>
      <c r="I475" s="1"/>
      <c r="J475" s="1"/>
    </row>
    <row r="476" spans="5:10">
      <c r="E476" s="1"/>
      <c r="F476" s="1"/>
      <c r="G476" s="1"/>
      <c r="H476" s="1"/>
      <c r="I476" s="1"/>
      <c r="J476" s="1"/>
    </row>
    <row r="477" spans="5:10">
      <c r="E477" s="1"/>
      <c r="F477" s="1"/>
      <c r="G477" s="1"/>
      <c r="H477" s="1"/>
      <c r="I477" s="1"/>
      <c r="J477" s="1"/>
    </row>
    <row r="478" spans="5:10">
      <c r="E478" s="1"/>
      <c r="F478" s="1"/>
      <c r="G478" s="1"/>
      <c r="H478" s="1"/>
      <c r="I478" s="1"/>
      <c r="J478" s="1"/>
    </row>
    <row r="479" spans="5:10">
      <c r="E479" s="1"/>
      <c r="F479" s="1"/>
      <c r="G479" s="1"/>
      <c r="H479" s="1"/>
      <c r="I479" s="1"/>
      <c r="J479" s="1"/>
    </row>
    <row r="480" spans="5:10">
      <c r="E480" s="1"/>
      <c r="F480" s="1"/>
      <c r="G480" s="1"/>
      <c r="H480" s="1"/>
      <c r="I480" s="1"/>
      <c r="J480" s="1"/>
    </row>
    <row r="481" spans="5:10">
      <c r="E481" s="1"/>
      <c r="F481" s="1"/>
      <c r="G481" s="1"/>
      <c r="H481" s="1"/>
      <c r="I481" s="1"/>
      <c r="J481" s="1"/>
    </row>
    <row r="482" spans="5:10">
      <c r="E482" s="1"/>
      <c r="F482" s="1"/>
      <c r="G482" s="1"/>
      <c r="H482" s="1"/>
      <c r="I482" s="1"/>
      <c r="J482" s="1"/>
    </row>
    <row r="483" spans="5:10">
      <c r="E483" s="1"/>
      <c r="F483" s="1"/>
      <c r="G483" s="1"/>
      <c r="H483" s="1"/>
      <c r="I483" s="1"/>
      <c r="J483" s="1"/>
    </row>
    <row r="484" spans="5:10">
      <c r="E484" s="1"/>
      <c r="F484" s="1"/>
      <c r="G484" s="1"/>
      <c r="H484" s="1"/>
      <c r="I484" s="1"/>
      <c r="J484" s="1"/>
    </row>
    <row r="485" spans="5:10">
      <c r="E485" s="1"/>
      <c r="F485" s="1"/>
      <c r="G485" s="1"/>
      <c r="H485" s="1"/>
      <c r="I485" s="1"/>
      <c r="J485" s="1"/>
    </row>
    <row r="486" spans="5:10">
      <c r="E486" s="1"/>
      <c r="F486" s="1"/>
      <c r="G486" s="1"/>
      <c r="H486" s="1"/>
      <c r="I486" s="1"/>
      <c r="J486" s="1"/>
    </row>
    <row r="487" spans="5:10">
      <c r="E487" s="1"/>
      <c r="F487" s="1"/>
      <c r="G487" s="1"/>
      <c r="H487" s="1"/>
      <c r="I487" s="1"/>
      <c r="J487" s="1"/>
    </row>
    <row r="488" spans="5:10">
      <c r="E488" s="1"/>
      <c r="F488" s="1"/>
      <c r="G488" s="1"/>
      <c r="H488" s="1"/>
      <c r="I488" s="1"/>
      <c r="J488" s="1"/>
    </row>
    <row r="489" spans="5:10">
      <c r="E489" s="1"/>
      <c r="F489" s="1"/>
      <c r="G489" s="1"/>
      <c r="H489" s="1"/>
      <c r="I489" s="1"/>
      <c r="J489" s="1"/>
    </row>
    <row r="490" spans="5:10">
      <c r="E490" s="1"/>
      <c r="F490" s="1"/>
      <c r="G490" s="1"/>
      <c r="H490" s="1"/>
      <c r="I490" s="1"/>
      <c r="J490" s="1"/>
    </row>
    <row r="491" spans="5:10">
      <c r="E491" s="1"/>
      <c r="F491" s="1"/>
      <c r="G491" s="1"/>
      <c r="H491" s="1"/>
      <c r="I491" s="1"/>
      <c r="J491" s="1"/>
    </row>
    <row r="492" spans="5:10">
      <c r="E492" s="1"/>
      <c r="F492" s="1"/>
      <c r="G492" s="1"/>
      <c r="H492" s="1"/>
      <c r="I492" s="1"/>
      <c r="J492" s="1"/>
    </row>
    <row r="493" spans="5:10">
      <c r="E493" s="1"/>
      <c r="F493" s="1"/>
      <c r="G493" s="1"/>
      <c r="H493" s="1"/>
      <c r="I493" s="1"/>
      <c r="J493" s="1"/>
    </row>
    <row r="494" spans="5:10">
      <c r="E494" s="1"/>
      <c r="F494" s="1"/>
      <c r="G494" s="1"/>
      <c r="H494" s="1"/>
      <c r="I494" s="1"/>
      <c r="J494" s="1"/>
    </row>
    <row r="495" spans="5:10">
      <c r="E495" s="1"/>
      <c r="F495" s="1"/>
      <c r="G495" s="1"/>
      <c r="H495" s="1"/>
      <c r="I495" s="1"/>
      <c r="J495" s="1"/>
    </row>
    <row r="496" spans="5:10">
      <c r="E496" s="1"/>
      <c r="F496" s="1"/>
      <c r="G496" s="1"/>
      <c r="H496" s="1"/>
      <c r="I496" s="1"/>
      <c r="J496" s="1"/>
    </row>
    <row r="497" spans="5:10">
      <c r="E497" s="1"/>
      <c r="F497" s="1"/>
      <c r="G497" s="1"/>
      <c r="H497" s="1"/>
      <c r="I497" s="1"/>
      <c r="J497" s="1"/>
    </row>
    <row r="498" spans="5:10">
      <c r="E498" s="1"/>
      <c r="F498" s="1"/>
      <c r="G498" s="1"/>
      <c r="H498" s="1"/>
      <c r="I498" s="1"/>
      <c r="J498" s="1"/>
    </row>
    <row r="499" spans="5:10">
      <c r="E499" s="1"/>
      <c r="F499" s="1"/>
      <c r="G499" s="1"/>
      <c r="H499" s="1"/>
      <c r="I499" s="1"/>
      <c r="J499" s="1"/>
    </row>
    <row r="500" spans="5:10">
      <c r="E500" s="1"/>
      <c r="F500" s="1"/>
      <c r="G500" s="1"/>
      <c r="H500" s="1"/>
      <c r="I500" s="1"/>
      <c r="J500" s="1"/>
    </row>
    <row r="501" spans="5:10">
      <c r="E501" s="1"/>
      <c r="F501" s="1"/>
      <c r="G501" s="1"/>
      <c r="H501" s="1"/>
      <c r="I501" s="1"/>
      <c r="J501" s="1"/>
    </row>
    <row r="502" spans="5:10">
      <c r="E502" s="1"/>
      <c r="F502" s="1"/>
      <c r="G502" s="1"/>
      <c r="H502" s="1"/>
      <c r="I502" s="1"/>
      <c r="J502" s="1"/>
    </row>
    <row r="503" spans="5:10">
      <c r="E503" s="1"/>
      <c r="F503" s="1"/>
      <c r="G503" s="1"/>
      <c r="H503" s="1"/>
      <c r="I503" s="1"/>
      <c r="J503" s="1"/>
    </row>
    <row r="504" spans="5:10">
      <c r="E504" s="1"/>
      <c r="F504" s="1"/>
      <c r="G504" s="1"/>
      <c r="H504" s="1"/>
      <c r="I504" s="1"/>
      <c r="J504" s="1"/>
    </row>
    <row r="505" spans="5:10">
      <c r="E505" s="1"/>
      <c r="F505" s="1"/>
      <c r="G505" s="1"/>
      <c r="H505" s="1"/>
      <c r="I505" s="1"/>
      <c r="J505" s="1"/>
    </row>
    <row r="506" spans="5:10">
      <c r="E506" s="1"/>
      <c r="F506" s="1"/>
      <c r="G506" s="1"/>
      <c r="H506" s="1"/>
      <c r="I506" s="1"/>
      <c r="J506" s="1"/>
    </row>
    <row r="507" spans="5:10">
      <c r="E507" s="1"/>
      <c r="F507" s="1"/>
      <c r="G507" s="1"/>
      <c r="H507" s="1"/>
      <c r="I507" s="1"/>
      <c r="J507" s="1"/>
    </row>
    <row r="508" spans="5:10">
      <c r="E508" s="1"/>
      <c r="F508" s="1"/>
      <c r="G508" s="1"/>
      <c r="H508" s="1"/>
      <c r="I508" s="1"/>
      <c r="J508" s="1"/>
    </row>
    <row r="509" spans="5:10">
      <c r="E509" s="1"/>
      <c r="F509" s="1"/>
      <c r="G509" s="1"/>
      <c r="H509" s="1"/>
      <c r="I509" s="1"/>
      <c r="J509" s="1"/>
    </row>
    <row r="510" spans="5:10">
      <c r="E510" s="1"/>
      <c r="F510" s="1"/>
      <c r="G510" s="1"/>
      <c r="H510" s="1"/>
      <c r="I510" s="1"/>
      <c r="J510" s="1"/>
    </row>
    <row r="511" spans="5:10">
      <c r="E511" s="1"/>
      <c r="F511" s="1"/>
      <c r="G511" s="1"/>
      <c r="H511" s="1"/>
      <c r="I511" s="1"/>
      <c r="J511" s="1"/>
    </row>
    <row r="512" spans="5:10">
      <c r="E512" s="1"/>
      <c r="F512" s="1"/>
      <c r="G512" s="1"/>
      <c r="H512" s="1"/>
      <c r="I512" s="1"/>
      <c r="J512" s="1"/>
    </row>
    <row r="513" spans="5:10">
      <c r="E513" s="1"/>
      <c r="F513" s="1"/>
      <c r="G513" s="1"/>
      <c r="H513" s="1"/>
      <c r="I513" s="1"/>
      <c r="J513" s="1"/>
    </row>
    <row r="514" spans="5:10">
      <c r="E514" s="1"/>
      <c r="F514" s="1"/>
      <c r="G514" s="1"/>
      <c r="H514" s="1"/>
      <c r="I514" s="1"/>
      <c r="J514" s="1"/>
    </row>
    <row r="515" spans="5:10">
      <c r="E515" s="1"/>
      <c r="F515" s="1"/>
      <c r="G515" s="1"/>
      <c r="H515" s="1"/>
      <c r="I515" s="1"/>
      <c r="J515" s="1"/>
    </row>
    <row r="516" spans="5:10">
      <c r="E516" s="1"/>
      <c r="F516" s="1"/>
      <c r="G516" s="1"/>
      <c r="H516" s="1"/>
      <c r="I516" s="1"/>
      <c r="J516" s="1"/>
    </row>
    <row r="517" spans="5:10">
      <c r="E517" s="1"/>
      <c r="F517" s="1"/>
      <c r="G517" s="1"/>
      <c r="H517" s="1"/>
      <c r="I517" s="1"/>
      <c r="J517" s="1"/>
    </row>
    <row r="518" spans="5:10">
      <c r="E518" s="1"/>
      <c r="F518" s="1"/>
      <c r="G518" s="1"/>
      <c r="H518" s="1"/>
      <c r="I518" s="1"/>
      <c r="J518" s="1"/>
    </row>
    <row r="519" spans="5:10">
      <c r="E519" s="1"/>
      <c r="F519" s="1"/>
      <c r="G519" s="1"/>
      <c r="H519" s="1"/>
      <c r="I519" s="1"/>
      <c r="J519" s="1"/>
    </row>
    <row r="520" spans="5:10">
      <c r="E520" s="1"/>
      <c r="F520" s="1"/>
      <c r="G520" s="1"/>
      <c r="H520" s="1"/>
      <c r="I520" s="1"/>
      <c r="J520" s="1"/>
    </row>
    <row r="521" spans="5:10">
      <c r="E521" s="1"/>
      <c r="F521" s="1"/>
      <c r="G521" s="1"/>
      <c r="H521" s="1"/>
      <c r="I521" s="1"/>
      <c r="J521" s="1"/>
    </row>
    <row r="522" spans="5:10">
      <c r="E522" s="1"/>
      <c r="F522" s="1"/>
      <c r="G522" s="1"/>
      <c r="H522" s="1"/>
      <c r="I522" s="1"/>
      <c r="J522" s="1"/>
    </row>
    <row r="523" spans="5:10">
      <c r="E523" s="1"/>
      <c r="F523" s="1"/>
      <c r="G523" s="1"/>
      <c r="H523" s="1"/>
      <c r="I523" s="1"/>
      <c r="J523" s="1"/>
    </row>
    <row r="524" spans="5:10">
      <c r="E524" s="1"/>
      <c r="F524" s="1"/>
      <c r="G524" s="1"/>
      <c r="H524" s="1"/>
      <c r="I524" s="1"/>
      <c r="J524" s="1"/>
    </row>
    <row r="525" spans="5:10">
      <c r="E525" s="1"/>
      <c r="F525" s="1"/>
      <c r="G525" s="1"/>
      <c r="H525" s="1"/>
      <c r="I525" s="1"/>
      <c r="J525" s="1"/>
    </row>
    <row r="526" spans="5:10">
      <c r="E526" s="1"/>
      <c r="F526" s="1"/>
      <c r="G526" s="1"/>
      <c r="H526" s="1"/>
      <c r="I526" s="1"/>
      <c r="J526" s="1"/>
    </row>
    <row r="527" spans="5:10">
      <c r="E527" s="1"/>
      <c r="F527" s="1"/>
      <c r="G527" s="1"/>
      <c r="H527" s="1"/>
      <c r="I527" s="1"/>
      <c r="J527" s="1"/>
    </row>
    <row r="528" spans="5:10">
      <c r="E528" s="1"/>
      <c r="F528" s="1"/>
      <c r="G528" s="1"/>
      <c r="H528" s="1"/>
      <c r="I528" s="1"/>
      <c r="J528" s="1"/>
    </row>
    <row r="529" spans="5:10">
      <c r="E529" s="1"/>
      <c r="F529" s="1"/>
      <c r="G529" s="1"/>
      <c r="H529" s="1"/>
      <c r="I529" s="1"/>
      <c r="J529" s="1"/>
    </row>
    <row r="530" spans="5:10">
      <c r="E530" s="1"/>
      <c r="F530" s="1"/>
      <c r="G530" s="1"/>
      <c r="H530" s="1"/>
      <c r="I530" s="1"/>
      <c r="J530" s="1"/>
    </row>
    <row r="531" spans="5:10">
      <c r="E531" s="1"/>
      <c r="F531" s="1"/>
      <c r="G531" s="1"/>
      <c r="H531" s="1"/>
      <c r="I531" s="1"/>
      <c r="J531" s="1"/>
    </row>
    <row r="532" spans="5:10">
      <c r="E532" s="1"/>
      <c r="F532" s="1"/>
      <c r="G532" s="1"/>
      <c r="H532" s="1"/>
      <c r="I532" s="1"/>
      <c r="J532" s="1"/>
    </row>
    <row r="533" spans="5:10">
      <c r="E533" s="1"/>
      <c r="F533" s="1"/>
      <c r="G533" s="1"/>
      <c r="H533" s="1"/>
      <c r="I533" s="1"/>
      <c r="J533" s="1"/>
    </row>
    <row r="534" spans="5:10">
      <c r="E534" s="1"/>
      <c r="F534" s="1"/>
      <c r="G534" s="1"/>
      <c r="H534" s="1"/>
      <c r="I534" s="1"/>
      <c r="J534" s="1"/>
    </row>
    <row r="535" spans="5:10">
      <c r="E535" s="1"/>
      <c r="F535" s="1"/>
      <c r="G535" s="1"/>
      <c r="H535" s="1"/>
      <c r="I535" s="1"/>
      <c r="J535" s="1"/>
    </row>
    <row r="536" spans="5:10">
      <c r="E536" s="1"/>
      <c r="F536" s="1"/>
      <c r="G536" s="1"/>
      <c r="H536" s="1"/>
      <c r="I536" s="1"/>
      <c r="J536" s="1"/>
    </row>
    <row r="537" spans="5:10">
      <c r="E537" s="1"/>
      <c r="F537" s="1"/>
      <c r="G537" s="1"/>
      <c r="H537" s="1"/>
      <c r="I537" s="1"/>
      <c r="J537" s="1"/>
    </row>
    <row r="538" spans="5:10">
      <c r="E538" s="1"/>
      <c r="F538" s="1"/>
      <c r="G538" s="1"/>
      <c r="H538" s="1"/>
      <c r="I538" s="1"/>
      <c r="J538" s="1"/>
    </row>
    <row r="539" spans="5:10">
      <c r="E539" s="1"/>
      <c r="F539" s="1"/>
      <c r="G539" s="1"/>
      <c r="H539" s="1"/>
      <c r="I539" s="1"/>
      <c r="J539" s="1"/>
    </row>
    <row r="540" spans="5:10">
      <c r="E540" s="1"/>
      <c r="F540" s="1"/>
      <c r="G540" s="1"/>
      <c r="H540" s="1"/>
      <c r="I540" s="1"/>
      <c r="J540" s="1"/>
    </row>
    <row r="541" spans="5:10">
      <c r="E541" s="1"/>
      <c r="F541" s="1"/>
      <c r="G541" s="1"/>
      <c r="H541" s="1"/>
      <c r="I541" s="1"/>
      <c r="J541" s="1"/>
    </row>
    <row r="542" spans="5:10">
      <c r="E542" s="1"/>
      <c r="F542" s="1"/>
      <c r="G542" s="1"/>
      <c r="H542" s="1"/>
      <c r="I542" s="1"/>
      <c r="J542" s="1"/>
    </row>
    <row r="543" spans="5:10">
      <c r="E543" s="1"/>
      <c r="F543" s="1"/>
      <c r="G543" s="1"/>
      <c r="H543" s="1"/>
      <c r="I543" s="1"/>
      <c r="J543" s="1"/>
    </row>
    <row r="544" spans="5:10">
      <c r="E544" s="1"/>
      <c r="F544" s="1"/>
      <c r="G544" s="1"/>
      <c r="H544" s="1"/>
      <c r="I544" s="1"/>
      <c r="J544" s="1"/>
    </row>
    <row r="545" spans="5:10">
      <c r="E545" s="1"/>
      <c r="F545" s="1"/>
      <c r="G545" s="1"/>
      <c r="H545" s="1"/>
      <c r="I545" s="1"/>
      <c r="J545" s="1"/>
    </row>
    <row r="546" spans="5:10">
      <c r="E546" s="1"/>
      <c r="F546" s="1"/>
      <c r="G546" s="1"/>
      <c r="H546" s="1"/>
      <c r="I546" s="1"/>
      <c r="J546" s="1"/>
    </row>
    <row r="547" spans="5:10">
      <c r="E547" s="1"/>
      <c r="F547" s="1"/>
      <c r="G547" s="1"/>
      <c r="H547" s="1"/>
      <c r="I547" s="1"/>
      <c r="J547" s="1"/>
    </row>
    <row r="548" spans="5:10">
      <c r="E548" s="1"/>
      <c r="F548" s="1"/>
      <c r="G548" s="1"/>
      <c r="H548" s="1"/>
      <c r="I548" s="1"/>
      <c r="J548" s="1"/>
    </row>
    <row r="549" spans="5:10">
      <c r="E549" s="1"/>
      <c r="F549" s="1"/>
      <c r="G549" s="1"/>
      <c r="H549" s="1"/>
      <c r="I549" s="1"/>
      <c r="J549" s="1"/>
    </row>
    <row r="550" spans="5:10">
      <c r="E550" s="1"/>
      <c r="F550" s="1"/>
      <c r="G550" s="1"/>
      <c r="H550" s="1"/>
      <c r="I550" s="1"/>
      <c r="J550" s="1"/>
    </row>
    <row r="551" spans="5:10">
      <c r="E551" s="1"/>
      <c r="F551" s="1"/>
      <c r="G551" s="1"/>
      <c r="H551" s="1"/>
      <c r="I551" s="1"/>
      <c r="J551" s="1"/>
    </row>
    <row r="552" spans="5:10">
      <c r="E552" s="1"/>
      <c r="F552" s="1"/>
      <c r="G552" s="1"/>
      <c r="H552" s="1"/>
      <c r="I552" s="1"/>
      <c r="J552" s="1"/>
    </row>
    <row r="553" spans="5:10">
      <c r="E553" s="1"/>
      <c r="F553" s="1"/>
      <c r="G553" s="1"/>
      <c r="H553" s="1"/>
      <c r="I553" s="1"/>
      <c r="J553" s="1"/>
    </row>
    <row r="554" spans="5:10">
      <c r="E554" s="1"/>
      <c r="F554" s="1"/>
      <c r="G554" s="1"/>
      <c r="H554" s="1"/>
      <c r="I554" s="1"/>
      <c r="J554" s="1"/>
    </row>
    <row r="555" spans="5:10">
      <c r="E555" s="1"/>
      <c r="F555" s="1"/>
      <c r="G555" s="1"/>
      <c r="H555" s="1"/>
      <c r="I555" s="1"/>
      <c r="J555" s="1"/>
    </row>
    <row r="556" spans="5:10">
      <c r="E556" s="1"/>
      <c r="F556" s="1"/>
      <c r="G556" s="1"/>
      <c r="H556" s="1"/>
      <c r="I556" s="1"/>
      <c r="J556" s="1"/>
    </row>
    <row r="557" spans="5:10">
      <c r="E557" s="1"/>
      <c r="F557" s="1"/>
      <c r="G557" s="1"/>
      <c r="H557" s="1"/>
      <c r="I557" s="1"/>
      <c r="J557" s="1"/>
    </row>
    <row r="558" spans="5:10">
      <c r="E558" s="1"/>
      <c r="F558" s="1"/>
      <c r="G558" s="1"/>
      <c r="H558" s="1"/>
      <c r="I558" s="1"/>
      <c r="J558" s="1"/>
    </row>
    <row r="559" spans="5:10">
      <c r="E559" s="1"/>
      <c r="F559" s="1"/>
      <c r="G559" s="1"/>
      <c r="H559" s="1"/>
      <c r="I559" s="1"/>
      <c r="J559" s="1"/>
    </row>
    <row r="560" spans="5:10">
      <c r="E560" s="1"/>
      <c r="F560" s="1"/>
      <c r="G560" s="1"/>
      <c r="H560" s="1"/>
      <c r="I560" s="1"/>
      <c r="J560" s="1"/>
    </row>
    <row r="561" spans="5:10">
      <c r="E561" s="1"/>
      <c r="F561" s="1"/>
      <c r="G561" s="1"/>
      <c r="H561" s="1"/>
      <c r="I561" s="1"/>
      <c r="J561" s="1"/>
    </row>
    <row r="562" spans="5:10">
      <c r="E562" s="1"/>
      <c r="F562" s="1"/>
      <c r="G562" s="1"/>
      <c r="H562" s="1"/>
      <c r="I562" s="1"/>
      <c r="J562" s="1"/>
    </row>
    <row r="563" spans="5:10">
      <c r="E563" s="1"/>
      <c r="F563" s="1"/>
      <c r="G563" s="1"/>
      <c r="H563" s="1"/>
      <c r="I563" s="1"/>
      <c r="J563" s="1"/>
    </row>
    <row r="564" spans="5:10">
      <c r="E564" s="1"/>
      <c r="F564" s="1"/>
      <c r="G564" s="1"/>
      <c r="H564" s="1"/>
      <c r="I564" s="1"/>
      <c r="J564" s="1"/>
    </row>
    <row r="565" spans="5:10">
      <c r="E565" s="1"/>
      <c r="F565" s="1"/>
      <c r="G565" s="1"/>
      <c r="H565" s="1"/>
      <c r="I565" s="1"/>
      <c r="J565" s="1"/>
    </row>
    <row r="566" spans="5:10">
      <c r="E566" s="1"/>
      <c r="F566" s="1"/>
      <c r="G566" s="1"/>
      <c r="H566" s="1"/>
      <c r="I566" s="1"/>
      <c r="J566" s="1"/>
    </row>
    <row r="567" spans="5:10">
      <c r="E567" s="1"/>
      <c r="F567" s="1"/>
      <c r="G567" s="1"/>
      <c r="H567" s="1"/>
      <c r="I567" s="1"/>
      <c r="J567" s="1"/>
    </row>
    <row r="568" spans="5:10">
      <c r="E568" s="1"/>
      <c r="F568" s="1"/>
      <c r="G568" s="1"/>
      <c r="H568" s="1"/>
      <c r="I568" s="1"/>
      <c r="J568" s="1"/>
    </row>
    <row r="569" spans="5:10">
      <c r="E569" s="1"/>
      <c r="F569" s="1"/>
      <c r="G569" s="1"/>
      <c r="H569" s="1"/>
      <c r="I569" s="1"/>
      <c r="J569" s="1"/>
    </row>
    <row r="570" spans="5:10">
      <c r="E570" s="1"/>
      <c r="F570" s="1"/>
      <c r="G570" s="1"/>
      <c r="H570" s="1"/>
      <c r="I570" s="1"/>
      <c r="J570" s="1"/>
    </row>
    <row r="571" spans="5:10">
      <c r="E571" s="1"/>
      <c r="F571" s="1"/>
      <c r="G571" s="1"/>
      <c r="H571" s="1"/>
      <c r="I571" s="1"/>
      <c r="J571" s="1"/>
    </row>
    <row r="572" spans="5:10">
      <c r="E572" s="1"/>
      <c r="F572" s="1"/>
      <c r="G572" s="1"/>
      <c r="H572" s="1"/>
      <c r="I572" s="1"/>
      <c r="J572" s="1"/>
    </row>
    <row r="573" spans="5:10">
      <c r="E573" s="1"/>
      <c r="F573" s="1"/>
      <c r="G573" s="1"/>
      <c r="H573" s="1"/>
      <c r="I573" s="1"/>
      <c r="J573" s="1"/>
    </row>
    <row r="574" spans="5:10">
      <c r="E574" s="1"/>
      <c r="F574" s="1"/>
      <c r="G574" s="1"/>
      <c r="H574" s="1"/>
      <c r="I574" s="1"/>
      <c r="J574" s="1"/>
    </row>
    <row r="575" spans="5:10">
      <c r="E575" s="1"/>
      <c r="F575" s="1"/>
      <c r="G575" s="1"/>
      <c r="H575" s="1"/>
      <c r="I575" s="1"/>
      <c r="J575" s="1"/>
    </row>
    <row r="576" spans="5:10">
      <c r="E576" s="1"/>
      <c r="F576" s="1"/>
      <c r="G576" s="1"/>
      <c r="H576" s="1"/>
      <c r="I576" s="1"/>
      <c r="J576" s="1"/>
    </row>
    <row r="577" spans="5:10">
      <c r="E577" s="1"/>
      <c r="F577" s="1"/>
      <c r="G577" s="1"/>
      <c r="H577" s="1"/>
      <c r="I577" s="1"/>
      <c r="J577" s="1"/>
    </row>
    <row r="578" spans="5:10">
      <c r="E578" s="1"/>
      <c r="F578" s="1"/>
      <c r="G578" s="1"/>
      <c r="H578" s="1"/>
      <c r="I578" s="1"/>
      <c r="J578" s="1"/>
    </row>
    <row r="579" spans="5:10">
      <c r="E579" s="1"/>
      <c r="F579" s="1"/>
      <c r="G579" s="1"/>
      <c r="H579" s="1"/>
      <c r="I579" s="1"/>
      <c r="J579" s="1"/>
    </row>
    <row r="580" spans="5:10">
      <c r="E580" s="1"/>
      <c r="F580" s="1"/>
      <c r="G580" s="1"/>
      <c r="H580" s="1"/>
      <c r="I580" s="1"/>
      <c r="J580" s="1"/>
    </row>
    <row r="581" spans="5:10">
      <c r="E581" s="1"/>
      <c r="F581" s="1"/>
      <c r="G581" s="1"/>
      <c r="H581" s="1"/>
      <c r="I581" s="1"/>
      <c r="J581" s="1"/>
    </row>
    <row r="582" spans="5:10">
      <c r="E582" s="1"/>
      <c r="F582" s="1"/>
      <c r="G582" s="1"/>
      <c r="H582" s="1"/>
      <c r="I582" s="1"/>
      <c r="J582" s="1"/>
    </row>
    <row r="583" spans="5:10">
      <c r="E583" s="1"/>
      <c r="F583" s="1"/>
      <c r="G583" s="1"/>
      <c r="H583" s="1"/>
      <c r="I583" s="1"/>
      <c r="J583" s="1"/>
    </row>
    <row r="584" spans="5:10">
      <c r="E584" s="1"/>
      <c r="F584" s="1"/>
      <c r="G584" s="1"/>
      <c r="H584" s="1"/>
      <c r="I584" s="1"/>
      <c r="J584" s="1"/>
    </row>
    <row r="585" spans="5:10">
      <c r="E585" s="1"/>
      <c r="F585" s="1"/>
      <c r="G585" s="1"/>
      <c r="H585" s="1"/>
      <c r="I585" s="1"/>
      <c r="J585" s="1"/>
    </row>
    <row r="586" spans="5:10">
      <c r="E586" s="1"/>
      <c r="F586" s="1"/>
      <c r="G586" s="1"/>
      <c r="H586" s="1"/>
      <c r="I586" s="1"/>
      <c r="J586" s="1"/>
    </row>
    <row r="587" spans="5:10">
      <c r="E587" s="1"/>
      <c r="F587" s="1"/>
      <c r="G587" s="1"/>
      <c r="H587" s="1"/>
      <c r="I587" s="1"/>
      <c r="J587" s="1"/>
    </row>
    <row r="588" spans="5:10">
      <c r="E588" s="1"/>
      <c r="F588" s="1"/>
      <c r="G588" s="1"/>
      <c r="H588" s="1"/>
      <c r="I588" s="1"/>
      <c r="J588" s="1"/>
    </row>
    <row r="589" spans="5:10">
      <c r="E589" s="1"/>
      <c r="F589" s="1"/>
      <c r="G589" s="1"/>
      <c r="H589" s="1"/>
      <c r="I589" s="1"/>
      <c r="J589" s="1"/>
    </row>
    <row r="590" spans="5:10">
      <c r="E590" s="1"/>
      <c r="F590" s="1"/>
      <c r="G590" s="1"/>
      <c r="H590" s="1"/>
      <c r="I590" s="1"/>
      <c r="J590" s="1"/>
    </row>
    <row r="591" spans="5:10">
      <c r="E591" s="1"/>
      <c r="F591" s="1"/>
      <c r="G591" s="1"/>
      <c r="H591" s="1"/>
      <c r="I591" s="1"/>
      <c r="J591" s="1"/>
    </row>
    <row r="592" spans="5:10">
      <c r="E592" s="1"/>
      <c r="F592" s="1"/>
      <c r="G592" s="1"/>
      <c r="H592" s="1"/>
      <c r="I592" s="1"/>
      <c r="J592" s="1"/>
    </row>
    <row r="593" spans="5:10">
      <c r="E593" s="1"/>
      <c r="F593" s="1"/>
      <c r="G593" s="1"/>
      <c r="H593" s="1"/>
      <c r="I593" s="1"/>
      <c r="J593" s="1"/>
    </row>
    <row r="594" spans="5:10">
      <c r="E594" s="1"/>
      <c r="F594" s="1"/>
      <c r="G594" s="1"/>
      <c r="H594" s="1"/>
      <c r="I594" s="1"/>
      <c r="J594" s="1"/>
    </row>
    <row r="595" spans="5:10">
      <c r="E595" s="1"/>
      <c r="F595" s="1"/>
      <c r="G595" s="1"/>
      <c r="H595" s="1"/>
      <c r="I595" s="1"/>
      <c r="J595" s="1"/>
    </row>
    <row r="596" spans="5:10">
      <c r="E596" s="1"/>
      <c r="F596" s="1"/>
      <c r="G596" s="1"/>
      <c r="H596" s="1"/>
      <c r="I596" s="1"/>
      <c r="J596" s="1"/>
    </row>
    <row r="597" spans="5:10">
      <c r="E597" s="1"/>
      <c r="F597" s="1"/>
      <c r="G597" s="1"/>
      <c r="H597" s="1"/>
      <c r="I597" s="1"/>
      <c r="J597" s="1"/>
    </row>
    <row r="598" spans="5:10">
      <c r="E598" s="1"/>
      <c r="F598" s="1"/>
      <c r="G598" s="1"/>
      <c r="H598" s="1"/>
      <c r="I598" s="1"/>
      <c r="J598" s="1"/>
    </row>
    <row r="599" spans="5:10">
      <c r="E599" s="1"/>
      <c r="F599" s="1"/>
      <c r="G599" s="1"/>
      <c r="H599" s="1"/>
      <c r="I599" s="1"/>
      <c r="J599" s="1"/>
    </row>
    <row r="600" spans="5:10">
      <c r="E600" s="1"/>
      <c r="F600" s="1"/>
      <c r="G600" s="1"/>
      <c r="H600" s="1"/>
      <c r="I600" s="1"/>
      <c r="J600" s="1"/>
    </row>
    <row r="601" spans="5:10">
      <c r="E601" s="1"/>
      <c r="F601" s="1"/>
      <c r="G601" s="1"/>
      <c r="H601" s="1"/>
      <c r="I601" s="1"/>
      <c r="J601" s="1"/>
    </row>
    <row r="602" spans="5:10">
      <c r="E602" s="1"/>
      <c r="F602" s="1"/>
      <c r="G602" s="1"/>
      <c r="H602" s="1"/>
      <c r="I602" s="1"/>
      <c r="J602" s="1"/>
    </row>
    <row r="603" spans="5:10">
      <c r="E603" s="1"/>
      <c r="F603" s="1"/>
      <c r="G603" s="1"/>
      <c r="H603" s="1"/>
      <c r="I603" s="1"/>
      <c r="J603" s="1"/>
    </row>
    <row r="604" spans="5:10">
      <c r="E604" s="1"/>
      <c r="F604" s="1"/>
      <c r="G604" s="1"/>
      <c r="H604" s="1"/>
      <c r="I604" s="1"/>
      <c r="J604" s="1"/>
    </row>
    <row r="605" spans="5:10">
      <c r="E605" s="1"/>
      <c r="F605" s="1"/>
      <c r="G605" s="1"/>
      <c r="H605" s="1"/>
      <c r="I605" s="1"/>
      <c r="J605" s="1"/>
    </row>
    <row r="606" spans="5:10">
      <c r="E606" s="1"/>
      <c r="F606" s="1"/>
      <c r="G606" s="1"/>
      <c r="H606" s="1"/>
      <c r="I606" s="1"/>
      <c r="J606" s="1"/>
    </row>
    <row r="607" spans="5:10">
      <c r="E607" s="1"/>
      <c r="F607" s="1"/>
      <c r="G607" s="1"/>
      <c r="H607" s="1"/>
      <c r="I607" s="1"/>
      <c r="J607" s="1"/>
    </row>
    <row r="608" spans="5:10">
      <c r="E608" s="1"/>
      <c r="F608" s="1"/>
      <c r="G608" s="1"/>
      <c r="H608" s="1"/>
      <c r="I608" s="1"/>
      <c r="J608" s="1"/>
    </row>
    <row r="609" spans="5:10">
      <c r="E609" s="1"/>
      <c r="F609" s="1"/>
      <c r="G609" s="1"/>
      <c r="H609" s="1"/>
      <c r="I609" s="1"/>
      <c r="J609" s="1"/>
    </row>
    <row r="610" spans="5:10">
      <c r="E610" s="1"/>
      <c r="F610" s="1"/>
      <c r="G610" s="1"/>
      <c r="H610" s="1"/>
      <c r="I610" s="1"/>
      <c r="J610" s="1"/>
    </row>
    <row r="611" spans="5:10">
      <c r="E611" s="1"/>
      <c r="F611" s="1"/>
      <c r="G611" s="1"/>
      <c r="H611" s="1"/>
      <c r="I611" s="1"/>
      <c r="J611" s="1"/>
    </row>
    <row r="612" spans="5:10">
      <c r="E612" s="1"/>
      <c r="F612" s="1"/>
      <c r="G612" s="1"/>
      <c r="H612" s="1"/>
      <c r="I612" s="1"/>
      <c r="J612" s="1"/>
    </row>
    <row r="613" spans="5:10">
      <c r="E613" s="1"/>
      <c r="F613" s="1"/>
      <c r="G613" s="1"/>
      <c r="H613" s="1"/>
      <c r="I613" s="1"/>
      <c r="J613" s="1"/>
    </row>
    <row r="614" spans="5:10">
      <c r="E614" s="1"/>
      <c r="F614" s="1"/>
      <c r="G614" s="1"/>
      <c r="H614" s="1"/>
      <c r="I614" s="1"/>
      <c r="J614" s="1"/>
    </row>
    <row r="615" spans="5:10">
      <c r="E615" s="1"/>
      <c r="F615" s="1"/>
      <c r="G615" s="1"/>
      <c r="H615" s="1"/>
      <c r="I615" s="1"/>
      <c r="J615" s="1"/>
    </row>
    <row r="616" spans="5:10">
      <c r="E616" s="1"/>
      <c r="F616" s="1"/>
      <c r="G616" s="1"/>
      <c r="H616" s="1"/>
      <c r="I616" s="1"/>
      <c r="J616" s="1"/>
    </row>
    <row r="617" spans="5:10">
      <c r="E617" s="1"/>
      <c r="F617" s="1"/>
      <c r="G617" s="1"/>
      <c r="H617" s="1"/>
      <c r="I617" s="1"/>
      <c r="J617" s="1"/>
    </row>
    <row r="618" spans="5:10">
      <c r="E618" s="1"/>
      <c r="F618" s="1"/>
      <c r="G618" s="1"/>
      <c r="H618" s="1"/>
      <c r="I618" s="1"/>
      <c r="J618" s="1"/>
    </row>
    <row r="619" spans="5:10">
      <c r="E619" s="1"/>
      <c r="F619" s="1"/>
      <c r="G619" s="1"/>
      <c r="H619" s="1"/>
      <c r="I619" s="1"/>
      <c r="J619" s="1"/>
    </row>
    <row r="620" spans="5:10">
      <c r="E620" s="1"/>
      <c r="F620" s="1"/>
      <c r="G620" s="1"/>
      <c r="H620" s="1"/>
      <c r="I620" s="1"/>
      <c r="J620" s="1"/>
    </row>
    <row r="621" spans="5:10">
      <c r="E621" s="1"/>
      <c r="F621" s="1"/>
      <c r="G621" s="1"/>
      <c r="H621" s="1"/>
      <c r="I621" s="1"/>
      <c r="J621" s="1"/>
    </row>
    <row r="622" spans="5:10">
      <c r="E622" s="1"/>
      <c r="F622" s="1"/>
      <c r="G622" s="1"/>
      <c r="H622" s="1"/>
      <c r="I622" s="1"/>
      <c r="J622" s="1"/>
    </row>
    <row r="623" spans="5:10">
      <c r="E623" s="1"/>
      <c r="F623" s="1"/>
      <c r="G623" s="1"/>
      <c r="H623" s="1"/>
      <c r="I623" s="1"/>
      <c r="J623" s="1"/>
    </row>
    <row r="624" spans="5:10">
      <c r="E624" s="1"/>
      <c r="F624" s="1"/>
      <c r="G624" s="1"/>
      <c r="H624" s="1"/>
      <c r="I624" s="1"/>
      <c r="J624" s="1"/>
    </row>
    <row r="625" spans="5:10">
      <c r="E625" s="1"/>
      <c r="F625" s="1"/>
      <c r="G625" s="1"/>
      <c r="H625" s="1"/>
      <c r="I625" s="1"/>
      <c r="J625" s="1"/>
    </row>
    <row r="626" spans="5:10">
      <c r="E626" s="1"/>
      <c r="F626" s="1"/>
      <c r="G626" s="1"/>
      <c r="H626" s="1"/>
      <c r="I626" s="1"/>
      <c r="J626" s="1"/>
    </row>
    <row r="627" spans="5:10">
      <c r="E627" s="1"/>
      <c r="F627" s="1"/>
      <c r="G627" s="1"/>
      <c r="H627" s="1"/>
      <c r="I627" s="1"/>
      <c r="J627" s="1"/>
    </row>
    <row r="628" spans="5:10">
      <c r="E628" s="1"/>
      <c r="F628" s="1"/>
      <c r="G628" s="1"/>
      <c r="H628" s="1"/>
      <c r="I628" s="1"/>
      <c r="J628" s="1"/>
    </row>
    <row r="629" spans="5:10">
      <c r="E629" s="1"/>
      <c r="F629" s="1"/>
      <c r="G629" s="1"/>
      <c r="H629" s="1"/>
      <c r="I629" s="1"/>
      <c r="J629" s="1"/>
    </row>
    <row r="630" spans="5:10">
      <c r="E630" s="1"/>
      <c r="F630" s="1"/>
      <c r="G630" s="1"/>
      <c r="H630" s="1"/>
      <c r="I630" s="1"/>
      <c r="J630" s="1"/>
    </row>
    <row r="631" spans="5:10">
      <c r="E631" s="1"/>
      <c r="F631" s="1"/>
      <c r="G631" s="1"/>
      <c r="H631" s="1"/>
      <c r="I631" s="1"/>
      <c r="J631" s="1"/>
    </row>
    <row r="632" spans="5:10">
      <c r="E632" s="1"/>
      <c r="F632" s="1"/>
      <c r="G632" s="1"/>
      <c r="H632" s="1"/>
      <c r="I632" s="1"/>
      <c r="J632" s="1"/>
    </row>
    <row r="633" spans="5:10">
      <c r="E633" s="1"/>
      <c r="F633" s="1"/>
      <c r="G633" s="1"/>
      <c r="H633" s="1"/>
      <c r="I633" s="1"/>
      <c r="J633" s="1"/>
    </row>
    <row r="634" spans="5:10">
      <c r="E634" s="1"/>
      <c r="F634" s="1"/>
      <c r="G634" s="1"/>
      <c r="H634" s="1"/>
      <c r="I634" s="1"/>
      <c r="J634" s="1"/>
    </row>
    <row r="635" spans="5:10">
      <c r="E635" s="1"/>
      <c r="F635" s="1"/>
      <c r="G635" s="1"/>
      <c r="H635" s="1"/>
      <c r="I635" s="1"/>
      <c r="J635" s="1"/>
    </row>
    <row r="636" spans="5:10">
      <c r="E636" s="1"/>
      <c r="F636" s="1"/>
      <c r="G636" s="1"/>
      <c r="H636" s="1"/>
      <c r="I636" s="1"/>
      <c r="J636" s="1"/>
    </row>
    <row r="637" spans="5:10">
      <c r="E637" s="1"/>
      <c r="F637" s="1"/>
      <c r="G637" s="1"/>
      <c r="H637" s="1"/>
      <c r="I637" s="1"/>
      <c r="J637" s="1"/>
    </row>
    <row r="638" spans="5:10">
      <c r="E638" s="1"/>
      <c r="F638" s="1"/>
      <c r="G638" s="1"/>
      <c r="H638" s="1"/>
      <c r="I638" s="1"/>
      <c r="J638" s="1"/>
    </row>
    <row r="639" spans="5:10">
      <c r="E639" s="1"/>
      <c r="F639" s="1"/>
      <c r="G639" s="1"/>
      <c r="H639" s="1"/>
      <c r="I639" s="1"/>
      <c r="J639" s="1"/>
    </row>
    <row r="640" spans="5:10">
      <c r="E640" s="1"/>
      <c r="F640" s="1"/>
      <c r="G640" s="1"/>
      <c r="H640" s="1"/>
      <c r="I640" s="1"/>
      <c r="J640" s="1"/>
    </row>
    <row r="641" spans="5:10">
      <c r="E641" s="1"/>
      <c r="F641" s="1"/>
      <c r="G641" s="1"/>
      <c r="H641" s="1"/>
      <c r="I641" s="1"/>
      <c r="J641" s="1"/>
    </row>
    <row r="642" spans="5:10">
      <c r="E642" s="1"/>
      <c r="F642" s="1"/>
      <c r="G642" s="1"/>
      <c r="H642" s="1"/>
      <c r="I642" s="1"/>
      <c r="J642" s="1"/>
    </row>
    <row r="643" spans="5:10">
      <c r="E643" s="1"/>
      <c r="F643" s="1"/>
      <c r="G643" s="1"/>
      <c r="H643" s="1"/>
      <c r="I643" s="1"/>
      <c r="J643" s="1"/>
    </row>
    <row r="644" spans="5:10">
      <c r="E644" s="1"/>
      <c r="F644" s="1"/>
      <c r="G644" s="1"/>
      <c r="H644" s="1"/>
      <c r="I644" s="1"/>
      <c r="J644" s="1"/>
    </row>
    <row r="645" spans="5:10">
      <c r="E645" s="1"/>
      <c r="F645" s="1"/>
      <c r="G645" s="1"/>
      <c r="H645" s="1"/>
      <c r="I645" s="1"/>
      <c r="J645" s="1"/>
    </row>
    <row r="646" spans="5:10">
      <c r="E646" s="1"/>
      <c r="F646" s="1"/>
      <c r="G646" s="1"/>
      <c r="H646" s="1"/>
      <c r="I646" s="1"/>
      <c r="J646" s="1"/>
    </row>
    <row r="647" spans="5:10">
      <c r="E647" s="1"/>
      <c r="F647" s="1"/>
      <c r="G647" s="1"/>
      <c r="H647" s="1"/>
      <c r="I647" s="1"/>
      <c r="J647" s="1"/>
    </row>
    <row r="648" spans="5:10">
      <c r="E648" s="1"/>
      <c r="F648" s="1"/>
      <c r="G648" s="1"/>
      <c r="H648" s="1"/>
      <c r="I648" s="1"/>
      <c r="J648" s="1"/>
    </row>
    <row r="649" spans="5:10">
      <c r="E649" s="1"/>
      <c r="F649" s="1"/>
      <c r="G649" s="1"/>
      <c r="H649" s="1"/>
      <c r="I649" s="1"/>
      <c r="J649" s="1"/>
    </row>
    <row r="650" spans="5:10">
      <c r="E650" s="1"/>
      <c r="F650" s="1"/>
      <c r="G650" s="1"/>
      <c r="H650" s="1"/>
      <c r="I650" s="1"/>
      <c r="J650" s="1"/>
    </row>
    <row r="651" spans="5:10">
      <c r="E651" s="1"/>
      <c r="F651" s="1"/>
      <c r="G651" s="1"/>
      <c r="H651" s="1"/>
      <c r="I651" s="1"/>
      <c r="J651" s="1"/>
    </row>
    <row r="652" spans="5:10">
      <c r="E652" s="1"/>
      <c r="F652" s="1"/>
      <c r="G652" s="1"/>
      <c r="H652" s="1"/>
      <c r="I652" s="1"/>
      <c r="J652" s="1"/>
    </row>
    <row r="653" spans="5:10">
      <c r="E653" s="1"/>
      <c r="F653" s="1"/>
      <c r="G653" s="1"/>
      <c r="H653" s="1"/>
      <c r="I653" s="1"/>
      <c r="J653" s="1"/>
    </row>
    <row r="654" spans="5:10">
      <c r="E654" s="1"/>
      <c r="F654" s="1"/>
      <c r="G654" s="1"/>
      <c r="H654" s="1"/>
      <c r="I654" s="1"/>
      <c r="J654" s="1"/>
    </row>
    <row r="655" spans="5:10">
      <c r="E655" s="1"/>
      <c r="F655" s="1"/>
      <c r="G655" s="1"/>
      <c r="H655" s="1"/>
      <c r="I655" s="1"/>
      <c r="J655" s="1"/>
    </row>
    <row r="656" spans="5:10">
      <c r="E656" s="1"/>
      <c r="F656" s="1"/>
      <c r="G656" s="1"/>
      <c r="H656" s="1"/>
      <c r="I656" s="1"/>
      <c r="J656" s="1"/>
    </row>
    <row r="657" spans="5:10">
      <c r="E657" s="1"/>
      <c r="F657" s="1"/>
      <c r="G657" s="1"/>
      <c r="H657" s="1"/>
      <c r="I657" s="1"/>
      <c r="J657" s="1"/>
    </row>
    <row r="658" spans="5:10">
      <c r="E658" s="1"/>
      <c r="F658" s="1"/>
      <c r="G658" s="1"/>
      <c r="H658" s="1"/>
      <c r="I658" s="1"/>
      <c r="J658" s="1"/>
    </row>
    <row r="659" spans="5:10">
      <c r="E659" s="1"/>
      <c r="F659" s="1"/>
      <c r="G659" s="1"/>
      <c r="H659" s="1"/>
      <c r="I659" s="1"/>
      <c r="J659" s="1"/>
    </row>
    <row r="660" spans="5:10">
      <c r="E660" s="1"/>
      <c r="F660" s="1"/>
      <c r="G660" s="1"/>
      <c r="H660" s="1"/>
      <c r="I660" s="1"/>
      <c r="J660" s="1"/>
    </row>
    <row r="661" spans="5:10">
      <c r="E661" s="1"/>
      <c r="F661" s="1"/>
      <c r="G661" s="1"/>
      <c r="H661" s="1"/>
      <c r="I661" s="1"/>
      <c r="J661" s="1"/>
    </row>
    <row r="662" spans="5:10">
      <c r="E662" s="1"/>
      <c r="F662" s="1"/>
      <c r="G662" s="1"/>
      <c r="H662" s="1"/>
      <c r="I662" s="1"/>
      <c r="J662" s="1"/>
    </row>
    <row r="663" spans="5:10">
      <c r="E663" s="1"/>
      <c r="F663" s="1"/>
      <c r="G663" s="1"/>
      <c r="H663" s="1"/>
      <c r="I663" s="1"/>
      <c r="J663" s="1"/>
    </row>
    <row r="664" spans="5:10">
      <c r="E664" s="1"/>
      <c r="F664" s="1"/>
      <c r="G664" s="1"/>
      <c r="H664" s="1"/>
      <c r="I664" s="1"/>
      <c r="J664" s="1"/>
    </row>
    <row r="665" spans="5:10">
      <c r="E665" s="1"/>
      <c r="F665" s="1"/>
      <c r="G665" s="1"/>
      <c r="H665" s="1"/>
      <c r="I665" s="1"/>
      <c r="J665" s="1"/>
    </row>
    <row r="666" spans="5:10">
      <c r="E666" s="1"/>
      <c r="F666" s="1"/>
      <c r="G666" s="1"/>
      <c r="H666" s="1"/>
      <c r="I666" s="1"/>
      <c r="J666" s="1"/>
    </row>
    <row r="667" spans="5:10">
      <c r="E667" s="1"/>
      <c r="F667" s="1"/>
      <c r="G667" s="1"/>
      <c r="H667" s="1"/>
      <c r="I667" s="1"/>
      <c r="J667" s="1"/>
    </row>
    <row r="668" spans="5:10">
      <c r="E668" s="1"/>
      <c r="F668" s="1"/>
      <c r="G668" s="1"/>
      <c r="H668" s="1"/>
      <c r="I668" s="1"/>
      <c r="J668" s="1"/>
    </row>
    <row r="669" spans="5:10">
      <c r="E669" s="1"/>
      <c r="F669" s="1"/>
      <c r="G669" s="1"/>
      <c r="H669" s="1"/>
      <c r="I669" s="1"/>
      <c r="J669" s="1"/>
    </row>
    <row r="670" spans="5:10">
      <c r="E670" s="1"/>
      <c r="F670" s="1"/>
      <c r="G670" s="1"/>
      <c r="H670" s="1"/>
      <c r="I670" s="1"/>
      <c r="J670" s="1"/>
    </row>
    <row r="671" spans="5:10">
      <c r="E671" s="1"/>
      <c r="F671" s="1"/>
      <c r="G671" s="1"/>
      <c r="H671" s="1"/>
      <c r="I671" s="1"/>
      <c r="J671" s="1"/>
    </row>
    <row r="672" spans="5:10">
      <c r="E672" s="1"/>
      <c r="F672" s="1"/>
      <c r="G672" s="1"/>
      <c r="H672" s="1"/>
      <c r="I672" s="1"/>
      <c r="J672" s="1"/>
    </row>
    <row r="673" spans="5:10">
      <c r="E673" s="1"/>
      <c r="F673" s="1"/>
      <c r="G673" s="1"/>
      <c r="H673" s="1"/>
      <c r="I673" s="1"/>
      <c r="J673" s="1"/>
    </row>
    <row r="674" spans="5:10">
      <c r="E674" s="1"/>
      <c r="F674" s="1"/>
      <c r="G674" s="1"/>
      <c r="H674" s="1"/>
      <c r="I674" s="1"/>
      <c r="J674" s="1"/>
    </row>
    <row r="675" spans="5:10">
      <c r="E675" s="1"/>
      <c r="F675" s="1"/>
      <c r="G675" s="1"/>
      <c r="H675" s="1"/>
      <c r="I675" s="1"/>
      <c r="J675" s="1"/>
    </row>
    <row r="676" spans="5:10">
      <c r="E676" s="1"/>
      <c r="F676" s="1"/>
      <c r="G676" s="1"/>
      <c r="H676" s="1"/>
      <c r="I676" s="1"/>
      <c r="J676" s="1"/>
    </row>
    <row r="677" spans="5:10">
      <c r="E677" s="1"/>
      <c r="F677" s="1"/>
      <c r="G677" s="1"/>
      <c r="H677" s="1"/>
      <c r="I677" s="1"/>
      <c r="J677" s="1"/>
    </row>
    <row r="678" spans="5:10">
      <c r="E678" s="1"/>
      <c r="F678" s="1"/>
      <c r="G678" s="1"/>
      <c r="H678" s="1"/>
      <c r="I678" s="1"/>
      <c r="J678" s="1"/>
    </row>
    <row r="679" spans="5:10">
      <c r="E679" s="1"/>
      <c r="F679" s="1"/>
      <c r="G679" s="1"/>
      <c r="H679" s="1"/>
      <c r="I679" s="1"/>
      <c r="J679" s="1"/>
    </row>
    <row r="680" spans="5:10">
      <c r="E680" s="1"/>
      <c r="F680" s="1"/>
      <c r="G680" s="1"/>
      <c r="H680" s="1"/>
      <c r="I680" s="1"/>
      <c r="J680" s="1"/>
    </row>
    <row r="681" spans="5:10">
      <c r="E681" s="1"/>
      <c r="F681" s="1"/>
      <c r="G681" s="1"/>
      <c r="H681" s="1"/>
      <c r="I681" s="1"/>
      <c r="J681" s="1"/>
    </row>
    <row r="682" spans="5:10">
      <c r="E682" s="1"/>
      <c r="F682" s="1"/>
      <c r="G682" s="1"/>
      <c r="H682" s="1"/>
      <c r="I682" s="1"/>
      <c r="J682" s="1"/>
    </row>
    <row r="683" spans="5:10">
      <c r="E683" s="1"/>
      <c r="F683" s="1"/>
      <c r="G683" s="1"/>
      <c r="H683" s="1"/>
      <c r="I683" s="1"/>
      <c r="J683" s="1"/>
    </row>
    <row r="684" spans="5:10">
      <c r="E684" s="1"/>
      <c r="F684" s="1"/>
      <c r="G684" s="1"/>
      <c r="H684" s="1"/>
      <c r="I684" s="1"/>
      <c r="J684" s="1"/>
    </row>
    <row r="685" spans="5:10">
      <c r="E685" s="1"/>
      <c r="F685" s="1"/>
      <c r="G685" s="1"/>
      <c r="H685" s="1"/>
      <c r="I685" s="1"/>
      <c r="J685" s="1"/>
    </row>
    <row r="686" spans="5:10">
      <c r="E686" s="1"/>
      <c r="F686" s="1"/>
      <c r="G686" s="1"/>
      <c r="H686" s="1"/>
      <c r="I686" s="1"/>
      <c r="J686" s="1"/>
    </row>
    <row r="687" spans="5:10">
      <c r="E687" s="1"/>
      <c r="F687" s="1"/>
      <c r="G687" s="1"/>
      <c r="H687" s="1"/>
      <c r="I687" s="1"/>
      <c r="J687" s="1"/>
    </row>
    <row r="688" spans="5:10">
      <c r="E688" s="1"/>
      <c r="F688" s="1"/>
      <c r="G688" s="1"/>
      <c r="H688" s="1"/>
      <c r="I688" s="1"/>
      <c r="J688" s="1"/>
    </row>
    <row r="689" spans="5:10">
      <c r="E689" s="1"/>
      <c r="F689" s="1"/>
      <c r="G689" s="1"/>
      <c r="H689" s="1"/>
      <c r="I689" s="1"/>
      <c r="J689" s="1"/>
    </row>
    <row r="690" spans="5:10">
      <c r="E690" s="1"/>
      <c r="F690" s="1"/>
      <c r="G690" s="1"/>
      <c r="H690" s="1"/>
      <c r="I690" s="1"/>
      <c r="J690" s="1"/>
    </row>
    <row r="691" spans="5:10">
      <c r="E691" s="1"/>
      <c r="F691" s="1"/>
      <c r="G691" s="1"/>
      <c r="H691" s="1"/>
      <c r="I691" s="1"/>
      <c r="J691" s="1"/>
    </row>
    <row r="692" spans="5:10">
      <c r="E692" s="1"/>
      <c r="F692" s="1"/>
      <c r="G692" s="1"/>
      <c r="H692" s="1"/>
      <c r="I692" s="1"/>
      <c r="J692" s="1"/>
    </row>
    <row r="693" spans="5:10">
      <c r="E693" s="1"/>
      <c r="F693" s="1"/>
      <c r="G693" s="1"/>
      <c r="H693" s="1"/>
      <c r="I693" s="1"/>
      <c r="J693" s="1"/>
    </row>
    <row r="694" spans="5:10">
      <c r="E694" s="1"/>
      <c r="F694" s="1"/>
      <c r="G694" s="1"/>
      <c r="H694" s="1"/>
      <c r="I694" s="1"/>
      <c r="J694" s="1"/>
    </row>
    <row r="695" spans="5:10">
      <c r="E695" s="1"/>
      <c r="F695" s="1"/>
      <c r="G695" s="1"/>
      <c r="H695" s="1"/>
      <c r="I695" s="1"/>
      <c r="J695" s="1"/>
    </row>
    <row r="696" spans="5:10">
      <c r="E696" s="1"/>
      <c r="F696" s="1"/>
      <c r="G696" s="1"/>
      <c r="H696" s="1"/>
      <c r="I696" s="1"/>
      <c r="J696" s="1"/>
    </row>
    <row r="697" spans="5:10">
      <c r="E697" s="1"/>
      <c r="F697" s="1"/>
      <c r="G697" s="1"/>
      <c r="H697" s="1"/>
      <c r="I697" s="1"/>
      <c r="J697" s="1"/>
    </row>
    <row r="698" spans="5:10">
      <c r="E698" s="1"/>
      <c r="F698" s="1"/>
      <c r="G698" s="1"/>
      <c r="H698" s="1"/>
      <c r="I698" s="1"/>
      <c r="J698" s="1"/>
    </row>
    <row r="699" spans="5:10">
      <c r="E699" s="1"/>
      <c r="F699" s="1"/>
      <c r="G699" s="1"/>
      <c r="H699" s="1"/>
      <c r="I699" s="1"/>
      <c r="J699" s="1"/>
    </row>
    <row r="700" spans="5:10">
      <c r="E700" s="1"/>
      <c r="F700" s="1"/>
      <c r="G700" s="1"/>
      <c r="H700" s="1"/>
      <c r="I700" s="1"/>
      <c r="J700" s="1"/>
    </row>
    <row r="701" spans="5:10">
      <c r="E701" s="1"/>
      <c r="F701" s="1"/>
      <c r="G701" s="1"/>
      <c r="H701" s="1"/>
      <c r="I701" s="1"/>
      <c r="J701" s="1"/>
    </row>
    <row r="702" spans="5:10">
      <c r="E702" s="1"/>
      <c r="F702" s="1"/>
      <c r="G702" s="1"/>
      <c r="H702" s="1"/>
      <c r="I702" s="1"/>
      <c r="J702" s="1"/>
    </row>
    <row r="703" spans="5:10">
      <c r="E703" s="1"/>
      <c r="F703" s="1"/>
      <c r="G703" s="1"/>
      <c r="H703" s="1"/>
      <c r="I703" s="1"/>
      <c r="J703" s="1"/>
    </row>
    <row r="704" spans="5:10">
      <c r="E704" s="1"/>
      <c r="F704" s="1"/>
      <c r="G704" s="1"/>
      <c r="H704" s="1"/>
      <c r="I704" s="1"/>
      <c r="J704" s="1"/>
    </row>
    <row r="705" spans="5:10">
      <c r="E705" s="1"/>
      <c r="F705" s="1"/>
      <c r="G705" s="1"/>
      <c r="H705" s="1"/>
      <c r="I705" s="1"/>
      <c r="J705" s="1"/>
    </row>
    <row r="706" spans="5:10">
      <c r="E706" s="1"/>
      <c r="F706" s="1"/>
      <c r="G706" s="1"/>
      <c r="H706" s="1"/>
      <c r="I706" s="1"/>
      <c r="J706" s="1"/>
    </row>
    <row r="707" spans="5:10">
      <c r="E707" s="1"/>
      <c r="F707" s="1"/>
      <c r="G707" s="1"/>
      <c r="H707" s="1"/>
      <c r="I707" s="1"/>
      <c r="J707" s="1"/>
    </row>
    <row r="708" spans="5:10">
      <c r="E708" s="1"/>
      <c r="F708" s="1"/>
      <c r="G708" s="1"/>
      <c r="H708" s="1"/>
      <c r="I708" s="1"/>
      <c r="J708" s="1"/>
    </row>
    <row r="709" spans="5:10">
      <c r="E709" s="1"/>
      <c r="F709" s="1"/>
      <c r="G709" s="1"/>
      <c r="H709" s="1"/>
      <c r="I709" s="1"/>
      <c r="J709" s="1"/>
    </row>
    <row r="710" spans="5:10">
      <c r="E710" s="1"/>
      <c r="F710" s="1"/>
      <c r="G710" s="1"/>
      <c r="H710" s="1"/>
      <c r="I710" s="1"/>
      <c r="J710" s="1"/>
    </row>
    <row r="711" spans="5:10">
      <c r="E711" s="1"/>
      <c r="F711" s="1"/>
      <c r="G711" s="1"/>
      <c r="H711" s="1"/>
      <c r="I711" s="1"/>
      <c r="J711" s="1"/>
    </row>
    <row r="712" spans="5:10">
      <c r="E712" s="1"/>
      <c r="F712" s="1"/>
      <c r="G712" s="1"/>
      <c r="H712" s="1"/>
      <c r="I712" s="1"/>
      <c r="J712" s="1"/>
    </row>
    <row r="713" spans="5:10">
      <c r="E713" s="1"/>
      <c r="F713" s="1"/>
      <c r="G713" s="1"/>
      <c r="H713" s="1"/>
      <c r="I713" s="1"/>
      <c r="J713" s="1"/>
    </row>
    <row r="714" spans="5:10">
      <c r="E714" s="1"/>
      <c r="F714" s="1"/>
      <c r="G714" s="1"/>
      <c r="H714" s="1"/>
      <c r="I714" s="1"/>
      <c r="J714" s="1"/>
    </row>
    <row r="715" spans="5:10">
      <c r="E715" s="1"/>
      <c r="F715" s="1"/>
      <c r="G715" s="1"/>
      <c r="H715" s="1"/>
      <c r="I715" s="1"/>
      <c r="J715" s="1"/>
    </row>
    <row r="716" spans="5:10">
      <c r="E716" s="1"/>
      <c r="F716" s="1"/>
      <c r="G716" s="1"/>
      <c r="H716" s="1"/>
      <c r="I716" s="1"/>
      <c r="J716" s="1"/>
    </row>
    <row r="717" spans="5:10">
      <c r="E717" s="1"/>
      <c r="F717" s="1"/>
      <c r="G717" s="1"/>
      <c r="H717" s="1"/>
      <c r="I717" s="1"/>
      <c r="J717" s="1"/>
    </row>
    <row r="718" spans="5:10">
      <c r="E718" s="1"/>
      <c r="F718" s="1"/>
      <c r="G718" s="1"/>
      <c r="H718" s="1"/>
      <c r="I718" s="1"/>
      <c r="J718" s="1"/>
    </row>
    <row r="719" spans="5:10">
      <c r="E719" s="1"/>
      <c r="F719" s="1"/>
      <c r="G719" s="1"/>
      <c r="H719" s="1"/>
      <c r="I719" s="1"/>
      <c r="J719" s="1"/>
    </row>
    <row r="720" spans="5:10">
      <c r="E720" s="1"/>
      <c r="F720" s="1"/>
      <c r="G720" s="1"/>
      <c r="H720" s="1"/>
      <c r="I720" s="1"/>
      <c r="J720" s="1"/>
    </row>
    <row r="721" spans="5:10">
      <c r="E721" s="1"/>
      <c r="F721" s="1"/>
      <c r="G721" s="1"/>
      <c r="H721" s="1"/>
      <c r="I721" s="1"/>
      <c r="J721" s="1"/>
    </row>
    <row r="722" spans="5:10">
      <c r="E722" s="1"/>
      <c r="F722" s="1"/>
      <c r="G722" s="1"/>
      <c r="H722" s="1"/>
      <c r="I722" s="1"/>
      <c r="J722" s="1"/>
    </row>
    <row r="723" spans="5:10">
      <c r="E723" s="1"/>
      <c r="F723" s="1"/>
      <c r="G723" s="1"/>
      <c r="H723" s="1"/>
      <c r="I723" s="1"/>
      <c r="J723" s="1"/>
    </row>
    <row r="724" spans="5:10">
      <c r="E724" s="1"/>
      <c r="F724" s="1"/>
      <c r="G724" s="1"/>
      <c r="H724" s="1"/>
      <c r="I724" s="1"/>
      <c r="J724" s="1"/>
    </row>
    <row r="725" spans="5:10">
      <c r="E725" s="1"/>
      <c r="F725" s="1"/>
      <c r="G725" s="1"/>
      <c r="H725" s="1"/>
      <c r="I725" s="1"/>
      <c r="J725" s="1"/>
    </row>
    <row r="726" spans="5:10">
      <c r="E726" s="1"/>
      <c r="F726" s="1"/>
      <c r="G726" s="1"/>
      <c r="H726" s="1"/>
      <c r="I726" s="1"/>
      <c r="J726" s="1"/>
    </row>
    <row r="727" spans="5:10">
      <c r="E727" s="1"/>
      <c r="F727" s="1"/>
      <c r="G727" s="1"/>
      <c r="H727" s="1"/>
      <c r="I727" s="1"/>
      <c r="J727" s="1"/>
    </row>
    <row r="728" spans="5:10">
      <c r="E728" s="1"/>
      <c r="F728" s="1"/>
      <c r="G728" s="1"/>
      <c r="H728" s="1"/>
      <c r="I728" s="1"/>
      <c r="J728" s="1"/>
    </row>
    <row r="729" spans="5:10">
      <c r="E729" s="1"/>
      <c r="F729" s="1"/>
      <c r="G729" s="1"/>
      <c r="H729" s="1"/>
      <c r="I729" s="1"/>
      <c r="J729" s="1"/>
    </row>
    <row r="730" spans="5:10">
      <c r="E730" s="1"/>
      <c r="F730" s="1"/>
      <c r="G730" s="1"/>
      <c r="H730" s="1"/>
      <c r="I730" s="1"/>
      <c r="J730" s="1"/>
    </row>
    <row r="731" spans="5:10">
      <c r="E731" s="1"/>
      <c r="F731" s="1"/>
      <c r="G731" s="1"/>
      <c r="H731" s="1"/>
      <c r="I731" s="1"/>
      <c r="J731" s="1"/>
    </row>
    <row r="732" spans="5:10">
      <c r="E732" s="1"/>
      <c r="F732" s="1"/>
      <c r="G732" s="1"/>
      <c r="H732" s="1"/>
      <c r="I732" s="1"/>
      <c r="J732" s="1"/>
    </row>
    <row r="733" spans="5:10">
      <c r="E733" s="1"/>
      <c r="F733" s="1"/>
      <c r="G733" s="1"/>
      <c r="H733" s="1"/>
      <c r="I733" s="1"/>
      <c r="J733" s="1"/>
    </row>
    <row r="734" spans="5:10">
      <c r="E734" s="1"/>
      <c r="F734" s="1"/>
      <c r="G734" s="1"/>
      <c r="H734" s="1"/>
      <c r="I734" s="1"/>
      <c r="J734" s="1"/>
    </row>
    <row r="735" spans="5:10">
      <c r="E735" s="1"/>
      <c r="F735" s="1"/>
      <c r="G735" s="1"/>
      <c r="H735" s="1"/>
      <c r="I735" s="1"/>
      <c r="J735" s="1"/>
    </row>
    <row r="736" spans="5:10">
      <c r="E736" s="1"/>
      <c r="F736" s="1"/>
      <c r="G736" s="1"/>
      <c r="H736" s="1"/>
      <c r="I736" s="1"/>
      <c r="J736" s="1"/>
    </row>
    <row r="737" spans="5:10">
      <c r="E737" s="1"/>
      <c r="F737" s="1"/>
      <c r="G737" s="1"/>
      <c r="H737" s="1"/>
      <c r="I737" s="1"/>
      <c r="J737" s="1"/>
    </row>
    <row r="738" spans="5:10">
      <c r="E738" s="1"/>
      <c r="F738" s="1"/>
      <c r="G738" s="1"/>
      <c r="H738" s="1"/>
      <c r="I738" s="1"/>
      <c r="J738" s="1"/>
    </row>
    <row r="739" spans="5:10">
      <c r="E739" s="1"/>
      <c r="F739" s="1"/>
      <c r="G739" s="1"/>
      <c r="H739" s="1"/>
      <c r="I739" s="1"/>
      <c r="J739" s="1"/>
    </row>
    <row r="740" spans="5:10">
      <c r="E740" s="1"/>
      <c r="F740" s="1"/>
      <c r="G740" s="1"/>
      <c r="H740" s="1"/>
      <c r="I740" s="1"/>
      <c r="J740" s="1"/>
    </row>
    <row r="741" spans="5:10">
      <c r="E741" s="1"/>
      <c r="F741" s="1"/>
      <c r="G741" s="1"/>
      <c r="H741" s="1"/>
      <c r="I741" s="1"/>
      <c r="J741" s="1"/>
    </row>
    <row r="742" spans="5:10">
      <c r="E742" s="1"/>
      <c r="F742" s="1"/>
      <c r="G742" s="1"/>
      <c r="H742" s="1"/>
      <c r="I742" s="1"/>
      <c r="J742" s="1"/>
    </row>
    <row r="743" spans="5:10">
      <c r="E743" s="1"/>
      <c r="F743" s="1"/>
      <c r="G743" s="1"/>
      <c r="H743" s="1"/>
      <c r="I743" s="1"/>
      <c r="J743" s="1"/>
    </row>
    <row r="744" spans="5:10">
      <c r="E744" s="1"/>
      <c r="F744" s="1"/>
      <c r="G744" s="1"/>
      <c r="H744" s="1"/>
      <c r="I744" s="1"/>
      <c r="J744" s="1"/>
    </row>
    <row r="745" spans="5:10">
      <c r="E745" s="1"/>
      <c r="F745" s="1"/>
      <c r="G745" s="1"/>
      <c r="H745" s="1"/>
      <c r="I745" s="1"/>
      <c r="J745" s="1"/>
    </row>
    <row r="746" spans="5:10">
      <c r="E746" s="1"/>
      <c r="F746" s="1"/>
      <c r="G746" s="1"/>
      <c r="H746" s="1"/>
      <c r="I746" s="1"/>
      <c r="J746" s="1"/>
    </row>
    <row r="747" spans="5:10">
      <c r="E747" s="1"/>
      <c r="F747" s="1"/>
      <c r="G747" s="1"/>
      <c r="H747" s="1"/>
      <c r="I747" s="1"/>
      <c r="J747" s="1"/>
    </row>
    <row r="748" spans="5:10">
      <c r="E748" s="1"/>
      <c r="F748" s="1"/>
      <c r="G748" s="1"/>
      <c r="H748" s="1"/>
      <c r="I748" s="1"/>
      <c r="J748" s="1"/>
    </row>
    <row r="749" spans="5:10">
      <c r="E749" s="1"/>
      <c r="F749" s="1"/>
      <c r="G749" s="1"/>
      <c r="H749" s="1"/>
      <c r="I749" s="1"/>
      <c r="J749" s="1"/>
    </row>
    <row r="750" spans="5:10">
      <c r="E750" s="1"/>
      <c r="F750" s="1"/>
      <c r="G750" s="1"/>
      <c r="H750" s="1"/>
      <c r="I750" s="1"/>
      <c r="J750" s="1"/>
    </row>
    <row r="751" spans="5:10">
      <c r="E751" s="1"/>
      <c r="F751" s="1"/>
      <c r="G751" s="1"/>
      <c r="H751" s="1"/>
      <c r="I751" s="1"/>
      <c r="J751" s="1"/>
    </row>
    <row r="752" spans="5:10">
      <c r="E752" s="1"/>
      <c r="F752" s="1"/>
      <c r="G752" s="1"/>
      <c r="H752" s="1"/>
      <c r="I752" s="1"/>
      <c r="J752" s="1"/>
    </row>
    <row r="753" spans="5:10">
      <c r="E753" s="1"/>
      <c r="F753" s="1"/>
      <c r="G753" s="1"/>
      <c r="H753" s="1"/>
      <c r="I753" s="1"/>
      <c r="J753" s="1"/>
    </row>
    <row r="754" spans="5:10">
      <c r="E754" s="1"/>
      <c r="F754" s="1"/>
      <c r="G754" s="1"/>
      <c r="H754" s="1"/>
      <c r="I754" s="1"/>
      <c r="J754" s="1"/>
    </row>
    <row r="755" spans="5:10">
      <c r="E755" s="1"/>
      <c r="F755" s="1"/>
      <c r="G755" s="1"/>
      <c r="H755" s="1"/>
      <c r="I755" s="1"/>
      <c r="J755" s="1"/>
    </row>
    <row r="756" spans="5:10">
      <c r="E756" s="1"/>
      <c r="F756" s="1"/>
      <c r="G756" s="1"/>
      <c r="H756" s="1"/>
      <c r="I756" s="1"/>
      <c r="J756" s="1"/>
    </row>
    <row r="757" spans="5:10">
      <c r="E757" s="1"/>
      <c r="F757" s="1"/>
      <c r="G757" s="1"/>
      <c r="H757" s="1"/>
      <c r="I757" s="1"/>
      <c r="J757" s="1"/>
    </row>
    <row r="758" spans="5:10">
      <c r="E758" s="1"/>
      <c r="F758" s="1"/>
      <c r="G758" s="1"/>
      <c r="H758" s="1"/>
      <c r="I758" s="1"/>
      <c r="J758" s="1"/>
    </row>
    <row r="759" spans="5:10">
      <c r="E759" s="1"/>
      <c r="F759" s="1"/>
      <c r="G759" s="1"/>
      <c r="H759" s="1"/>
      <c r="I759" s="1"/>
      <c r="J759" s="1"/>
    </row>
    <row r="760" spans="5:10">
      <c r="E760" s="1"/>
      <c r="F760" s="1"/>
      <c r="G760" s="1"/>
      <c r="H760" s="1"/>
      <c r="I760" s="1"/>
      <c r="J760" s="1"/>
    </row>
    <row r="761" spans="5:10">
      <c r="E761" s="1"/>
      <c r="F761" s="1"/>
      <c r="G761" s="1"/>
      <c r="H761" s="1"/>
      <c r="I761" s="1"/>
      <c r="J761" s="1"/>
    </row>
    <row r="762" spans="5:10">
      <c r="E762" s="1"/>
      <c r="F762" s="1"/>
      <c r="G762" s="1"/>
      <c r="H762" s="1"/>
      <c r="I762" s="1"/>
      <c r="J762" s="1"/>
    </row>
    <row r="763" spans="5:10">
      <c r="E763" s="1"/>
      <c r="F763" s="1"/>
      <c r="G763" s="1"/>
      <c r="H763" s="1"/>
      <c r="I763" s="1"/>
      <c r="J763" s="1"/>
    </row>
    <row r="764" spans="5:10">
      <c r="E764" s="1"/>
      <c r="F764" s="1"/>
      <c r="G764" s="1"/>
      <c r="H764" s="1"/>
      <c r="I764" s="1"/>
      <c r="J764" s="1"/>
    </row>
    <row r="765" spans="5:10">
      <c r="E765" s="1"/>
      <c r="F765" s="1"/>
      <c r="G765" s="1"/>
      <c r="H765" s="1"/>
      <c r="I765" s="1"/>
      <c r="J765" s="1"/>
    </row>
    <row r="766" spans="5:10">
      <c r="E766" s="1"/>
      <c r="F766" s="1"/>
      <c r="G766" s="1"/>
      <c r="H766" s="1"/>
      <c r="I766" s="1"/>
      <c r="J766" s="1"/>
    </row>
    <row r="767" spans="5:10">
      <c r="E767" s="1"/>
      <c r="F767" s="1"/>
      <c r="G767" s="1"/>
      <c r="H767" s="1"/>
      <c r="I767" s="1"/>
      <c r="J767" s="1"/>
    </row>
    <row r="768" spans="5:10">
      <c r="E768" s="1"/>
      <c r="F768" s="1"/>
      <c r="G768" s="1"/>
      <c r="H768" s="1"/>
      <c r="I768" s="1"/>
      <c r="J768" s="1"/>
    </row>
    <row r="769" spans="5:10">
      <c r="E769" s="1"/>
      <c r="F769" s="1"/>
      <c r="G769" s="1"/>
      <c r="H769" s="1"/>
      <c r="I769" s="1"/>
      <c r="J769" s="1"/>
    </row>
    <row r="770" spans="5:10">
      <c r="E770" s="1"/>
      <c r="F770" s="1"/>
      <c r="G770" s="1"/>
      <c r="H770" s="1"/>
      <c r="I770" s="1"/>
      <c r="J770" s="1"/>
    </row>
    <row r="771" spans="5:10">
      <c r="E771" s="1"/>
      <c r="F771" s="1"/>
      <c r="G771" s="1"/>
      <c r="H771" s="1"/>
      <c r="I771" s="1"/>
      <c r="J771" s="1"/>
    </row>
    <row r="772" spans="5:10">
      <c r="E772" s="1"/>
      <c r="F772" s="1"/>
      <c r="G772" s="1"/>
      <c r="H772" s="1"/>
      <c r="I772" s="1"/>
      <c r="J772" s="1"/>
    </row>
    <row r="773" spans="5:10">
      <c r="E773" s="1"/>
      <c r="F773" s="1"/>
      <c r="G773" s="1"/>
      <c r="H773" s="1"/>
      <c r="I773" s="1"/>
      <c r="J773" s="1"/>
    </row>
    <row r="774" spans="5:10">
      <c r="E774" s="1"/>
      <c r="F774" s="1"/>
      <c r="G774" s="1"/>
      <c r="H774" s="1"/>
      <c r="I774" s="1"/>
      <c r="J774" s="1"/>
    </row>
    <row r="775" spans="5:10">
      <c r="E775" s="1"/>
      <c r="F775" s="1"/>
      <c r="G775" s="1"/>
      <c r="H775" s="1"/>
      <c r="I775" s="1"/>
      <c r="J775" s="1"/>
    </row>
    <row r="776" spans="5:10">
      <c r="E776" s="1"/>
      <c r="F776" s="1"/>
      <c r="G776" s="1"/>
      <c r="H776" s="1"/>
      <c r="I776" s="1"/>
      <c r="J776" s="1"/>
    </row>
    <row r="777" spans="5:10">
      <c r="E777" s="1"/>
      <c r="F777" s="1"/>
      <c r="G777" s="1"/>
      <c r="H777" s="1"/>
      <c r="I777" s="1"/>
      <c r="J777" s="1"/>
    </row>
    <row r="778" spans="5:10">
      <c r="E778" s="1"/>
      <c r="F778" s="1"/>
      <c r="G778" s="1"/>
      <c r="H778" s="1"/>
      <c r="I778" s="1"/>
      <c r="J778" s="1"/>
    </row>
    <row r="779" spans="5:10">
      <c r="E779" s="1"/>
      <c r="F779" s="1"/>
      <c r="G779" s="1"/>
      <c r="H779" s="1"/>
      <c r="I779" s="1"/>
      <c r="J779" s="1"/>
    </row>
    <row r="780" spans="5:10">
      <c r="E780" s="1"/>
      <c r="F780" s="1"/>
      <c r="G780" s="1"/>
      <c r="H780" s="1"/>
      <c r="I780" s="1"/>
      <c r="J780" s="1"/>
    </row>
    <row r="781" spans="5:10">
      <c r="E781" s="1"/>
      <c r="F781" s="1"/>
      <c r="G781" s="1"/>
      <c r="H781" s="1"/>
      <c r="I781" s="1"/>
      <c r="J781" s="1"/>
    </row>
    <row r="782" spans="5:10">
      <c r="E782" s="1"/>
      <c r="F782" s="1"/>
      <c r="G782" s="1"/>
      <c r="H782" s="1"/>
      <c r="I782" s="1"/>
      <c r="J782" s="1"/>
    </row>
    <row r="783" spans="5:10">
      <c r="E783" s="1"/>
      <c r="F783" s="1"/>
      <c r="G783" s="1"/>
      <c r="H783" s="1"/>
      <c r="I783" s="1"/>
      <c r="J783" s="1"/>
    </row>
    <row r="784" spans="5:10">
      <c r="E784" s="1"/>
      <c r="F784" s="1"/>
      <c r="G784" s="1"/>
      <c r="H784" s="1"/>
      <c r="I784" s="1"/>
      <c r="J784" s="1"/>
    </row>
    <row r="785" spans="5:10">
      <c r="E785" s="1"/>
      <c r="F785" s="1"/>
      <c r="G785" s="1"/>
      <c r="H785" s="1"/>
      <c r="I785" s="1"/>
      <c r="J785" s="1"/>
    </row>
    <row r="786" spans="5:10">
      <c r="E786" s="1"/>
      <c r="F786" s="1"/>
      <c r="G786" s="1"/>
      <c r="H786" s="1"/>
      <c r="I786" s="1"/>
      <c r="J786" s="1"/>
    </row>
    <row r="787" spans="5:10">
      <c r="E787" s="1"/>
      <c r="F787" s="1"/>
      <c r="G787" s="1"/>
      <c r="H787" s="1"/>
      <c r="I787" s="1"/>
      <c r="J787" s="1"/>
    </row>
    <row r="788" spans="5:10">
      <c r="E788" s="1"/>
      <c r="F788" s="1"/>
      <c r="G788" s="1"/>
      <c r="H788" s="1"/>
      <c r="I788" s="1"/>
      <c r="J788" s="1"/>
    </row>
    <row r="789" spans="5:10">
      <c r="E789" s="1"/>
      <c r="F789" s="1"/>
      <c r="G789" s="1"/>
      <c r="H789" s="1"/>
      <c r="I789" s="1"/>
      <c r="J789" s="1"/>
    </row>
    <row r="790" spans="5:10">
      <c r="E790" s="1"/>
      <c r="F790" s="1"/>
      <c r="G790" s="1"/>
      <c r="H790" s="1"/>
      <c r="I790" s="1"/>
      <c r="J790" s="1"/>
    </row>
    <row r="791" spans="5:10">
      <c r="E791" s="1"/>
      <c r="F791" s="1"/>
      <c r="G791" s="1"/>
      <c r="H791" s="1"/>
      <c r="I791" s="1"/>
      <c r="J791" s="1"/>
    </row>
    <row r="792" spans="5:10">
      <c r="E792" s="1"/>
      <c r="F792" s="1"/>
      <c r="G792" s="1"/>
      <c r="H792" s="1"/>
      <c r="I792" s="1"/>
      <c r="J792" s="1"/>
    </row>
    <row r="793" spans="5:10">
      <c r="E793" s="1"/>
      <c r="F793" s="1"/>
      <c r="G793" s="1"/>
      <c r="H793" s="1"/>
      <c r="I793" s="1"/>
      <c r="J793" s="1"/>
    </row>
    <row r="794" spans="5:10">
      <c r="E794" s="1"/>
      <c r="F794" s="1"/>
      <c r="G794" s="1"/>
      <c r="H794" s="1"/>
      <c r="I794" s="1"/>
      <c r="J794" s="1"/>
    </row>
    <row r="795" spans="5:10">
      <c r="E795" s="1"/>
      <c r="F795" s="1"/>
      <c r="G795" s="1"/>
      <c r="H795" s="1"/>
      <c r="I795" s="1"/>
      <c r="J795" s="1"/>
    </row>
    <row r="796" spans="5:10">
      <c r="E796" s="1"/>
      <c r="F796" s="1"/>
      <c r="G796" s="1"/>
      <c r="H796" s="1"/>
      <c r="I796" s="1"/>
      <c r="J796" s="1"/>
    </row>
    <row r="797" spans="5:10">
      <c r="E797" s="1"/>
      <c r="F797" s="1"/>
      <c r="G797" s="1"/>
      <c r="H797" s="1"/>
      <c r="I797" s="1"/>
      <c r="J797" s="1"/>
    </row>
    <row r="798" spans="5:10">
      <c r="E798" s="1"/>
      <c r="F798" s="1"/>
      <c r="G798" s="1"/>
      <c r="H798" s="1"/>
      <c r="I798" s="1"/>
      <c r="J798" s="1"/>
    </row>
    <row r="799" spans="5:10">
      <c r="E799" s="1"/>
      <c r="F799" s="1"/>
      <c r="G799" s="1"/>
      <c r="H799" s="1"/>
      <c r="I799" s="1"/>
      <c r="J799" s="1"/>
    </row>
    <row r="800" spans="5:10">
      <c r="E800" s="1"/>
      <c r="F800" s="1"/>
      <c r="G800" s="1"/>
      <c r="H800" s="1"/>
      <c r="I800" s="1"/>
      <c r="J800" s="1"/>
    </row>
    <row r="801" spans="5:10">
      <c r="E801" s="1"/>
      <c r="F801" s="1"/>
      <c r="G801" s="1"/>
      <c r="H801" s="1"/>
      <c r="I801" s="1"/>
      <c r="J801" s="1"/>
    </row>
    <row r="802" spans="5:10">
      <c r="E802" s="1"/>
      <c r="F802" s="1"/>
      <c r="G802" s="1"/>
      <c r="H802" s="1"/>
      <c r="I802" s="1"/>
      <c r="J802" s="1"/>
    </row>
    <row r="803" spans="5:10">
      <c r="E803" s="1"/>
      <c r="F803" s="1"/>
      <c r="G803" s="1"/>
      <c r="H803" s="1"/>
      <c r="I803" s="1"/>
      <c r="J803" s="1"/>
    </row>
    <row r="804" spans="5:10">
      <c r="E804" s="1"/>
      <c r="F804" s="1"/>
      <c r="G804" s="1"/>
      <c r="H804" s="1"/>
      <c r="I804" s="1"/>
      <c r="J804" s="1"/>
    </row>
    <row r="805" spans="5:10">
      <c r="E805" s="1"/>
      <c r="F805" s="1"/>
      <c r="G805" s="1"/>
      <c r="H805" s="1"/>
      <c r="I805" s="1"/>
      <c r="J805" s="1"/>
    </row>
    <row r="806" spans="5:10">
      <c r="E806" s="1"/>
      <c r="F806" s="1"/>
      <c r="G806" s="1"/>
      <c r="H806" s="1"/>
      <c r="I806" s="1"/>
      <c r="J806" s="1"/>
    </row>
    <row r="807" spans="5:10">
      <c r="E807" s="1"/>
      <c r="F807" s="1"/>
      <c r="G807" s="1"/>
      <c r="H807" s="1"/>
      <c r="I807" s="1"/>
      <c r="J807" s="1"/>
    </row>
    <row r="808" spans="5:10">
      <c r="E808" s="1"/>
      <c r="F808" s="1"/>
      <c r="G808" s="1"/>
      <c r="H808" s="1"/>
      <c r="I808" s="1"/>
      <c r="J808" s="1"/>
    </row>
    <row r="809" spans="5:10">
      <c r="E809" s="1"/>
      <c r="F809" s="1"/>
      <c r="G809" s="1"/>
      <c r="H809" s="1"/>
      <c r="I809" s="1"/>
      <c r="J809" s="1"/>
    </row>
    <row r="810" spans="5:10">
      <c r="E810" s="1"/>
      <c r="F810" s="1"/>
      <c r="G810" s="1"/>
      <c r="H810" s="1"/>
      <c r="I810" s="1"/>
      <c r="J810" s="1"/>
    </row>
    <row r="811" spans="5:10">
      <c r="E811" s="1"/>
      <c r="F811" s="1"/>
      <c r="G811" s="1"/>
      <c r="H811" s="1"/>
      <c r="I811" s="1"/>
      <c r="J811" s="1"/>
    </row>
    <row r="812" spans="5:10">
      <c r="E812" s="1"/>
      <c r="F812" s="1"/>
      <c r="G812" s="1"/>
      <c r="H812" s="1"/>
      <c r="I812" s="1"/>
      <c r="J812" s="1"/>
    </row>
    <row r="813" spans="5:10">
      <c r="E813" s="1"/>
      <c r="F813" s="1"/>
      <c r="G813" s="1"/>
      <c r="H813" s="1"/>
      <c r="I813" s="1"/>
      <c r="J813" s="1"/>
    </row>
    <row r="814" spans="5:10">
      <c r="E814" s="1"/>
      <c r="F814" s="1"/>
      <c r="G814" s="1"/>
      <c r="H814" s="1"/>
      <c r="I814" s="1"/>
      <c r="J814" s="1"/>
    </row>
    <row r="815" spans="5:10">
      <c r="E815" s="1"/>
      <c r="F815" s="1"/>
      <c r="G815" s="1"/>
      <c r="H815" s="1"/>
      <c r="I815" s="1"/>
      <c r="J815" s="1"/>
    </row>
    <row r="816" spans="5:10">
      <c r="E816" s="1"/>
      <c r="F816" s="1"/>
      <c r="G816" s="1"/>
      <c r="H816" s="1"/>
      <c r="I816" s="1"/>
      <c r="J816" s="1"/>
    </row>
    <row r="817" spans="5:10">
      <c r="E817" s="1"/>
      <c r="F817" s="1"/>
      <c r="G817" s="1"/>
      <c r="H817" s="1"/>
      <c r="I817" s="1"/>
      <c r="J817" s="1"/>
    </row>
    <row r="818" spans="5:10">
      <c r="E818" s="1"/>
      <c r="F818" s="1"/>
      <c r="G818" s="1"/>
      <c r="H818" s="1"/>
      <c r="I818" s="1"/>
      <c r="J818" s="1"/>
    </row>
    <row r="819" spans="5:10">
      <c r="E819" s="1"/>
      <c r="F819" s="1"/>
      <c r="G819" s="1"/>
      <c r="H819" s="1"/>
      <c r="I819" s="1"/>
      <c r="J819" s="1"/>
    </row>
    <row r="820" spans="5:10">
      <c r="E820" s="1"/>
      <c r="F820" s="1"/>
      <c r="G820" s="1"/>
      <c r="H820" s="1"/>
      <c r="I820" s="1"/>
      <c r="J820" s="1"/>
    </row>
    <row r="821" spans="5:10">
      <c r="E821" s="1"/>
      <c r="F821" s="1"/>
      <c r="G821" s="1"/>
      <c r="H821" s="1"/>
      <c r="I821" s="1"/>
      <c r="J821" s="1"/>
    </row>
    <row r="822" spans="5:10">
      <c r="E822" s="1"/>
      <c r="F822" s="1"/>
      <c r="G822" s="1"/>
      <c r="H822" s="1"/>
      <c r="I822" s="1"/>
      <c r="J822" s="1"/>
    </row>
    <row r="823" spans="5:10">
      <c r="E823" s="1"/>
      <c r="F823" s="1"/>
      <c r="G823" s="1"/>
      <c r="H823" s="1"/>
      <c r="I823" s="1"/>
      <c r="J823" s="1"/>
    </row>
    <row r="824" spans="5:10">
      <c r="E824" s="1"/>
      <c r="F824" s="1"/>
      <c r="G824" s="1"/>
      <c r="H824" s="1"/>
      <c r="I824" s="1"/>
      <c r="J824" s="1"/>
    </row>
    <row r="825" spans="5:10">
      <c r="E825" s="1"/>
      <c r="F825" s="1"/>
      <c r="G825" s="1"/>
      <c r="H825" s="1"/>
      <c r="I825" s="1"/>
      <c r="J825" s="1"/>
    </row>
    <row r="826" spans="5:10">
      <c r="E826" s="1"/>
      <c r="F826" s="1"/>
      <c r="G826" s="1"/>
      <c r="H826" s="1"/>
      <c r="I826" s="1"/>
      <c r="J826" s="1"/>
    </row>
    <row r="827" spans="5:10">
      <c r="E827" s="1"/>
      <c r="F827" s="1"/>
      <c r="G827" s="1"/>
      <c r="H827" s="1"/>
      <c r="I827" s="1"/>
      <c r="J827" s="1"/>
    </row>
    <row r="828" spans="5:10">
      <c r="E828" s="1"/>
      <c r="F828" s="1"/>
      <c r="G828" s="1"/>
      <c r="H828" s="1"/>
      <c r="I828" s="1"/>
      <c r="J828" s="1"/>
    </row>
    <row r="829" spans="5:10">
      <c r="E829" s="1"/>
      <c r="F829" s="1"/>
      <c r="G829" s="1"/>
      <c r="H829" s="1"/>
      <c r="I829" s="1"/>
      <c r="J829" s="1"/>
    </row>
    <row r="830" spans="5:10">
      <c r="E830" s="1"/>
      <c r="F830" s="1"/>
      <c r="G830" s="1"/>
      <c r="H830" s="1"/>
      <c r="I830" s="1"/>
      <c r="J830" s="1"/>
    </row>
    <row r="831" spans="5:10">
      <c r="E831" s="1"/>
      <c r="F831" s="1"/>
      <c r="G831" s="1"/>
      <c r="H831" s="1"/>
      <c r="I831" s="1"/>
      <c r="J831" s="1"/>
    </row>
    <row r="832" spans="5:10">
      <c r="E832" s="1"/>
      <c r="F832" s="1"/>
      <c r="G832" s="1"/>
      <c r="H832" s="1"/>
      <c r="I832" s="1"/>
      <c r="J832" s="1"/>
    </row>
    <row r="833" spans="5:10">
      <c r="E833" s="1"/>
      <c r="F833" s="1"/>
      <c r="G833" s="1"/>
      <c r="H833" s="1"/>
      <c r="I833" s="1"/>
      <c r="J833" s="1"/>
    </row>
    <row r="834" spans="5:10">
      <c r="E834" s="1"/>
      <c r="F834" s="1"/>
      <c r="G834" s="1"/>
      <c r="H834" s="1"/>
      <c r="I834" s="1"/>
      <c r="J834" s="1"/>
    </row>
    <row r="835" spans="5:10">
      <c r="E835" s="1"/>
      <c r="F835" s="1"/>
      <c r="G835" s="1"/>
      <c r="H835" s="1"/>
      <c r="I835" s="1"/>
      <c r="J835" s="1"/>
    </row>
    <row r="836" spans="5:10">
      <c r="E836" s="1"/>
      <c r="F836" s="1"/>
      <c r="G836" s="1"/>
      <c r="H836" s="1"/>
      <c r="I836" s="1"/>
      <c r="J836" s="1"/>
    </row>
    <row r="837" spans="5:10">
      <c r="E837" s="1"/>
      <c r="F837" s="1"/>
      <c r="G837" s="1"/>
      <c r="H837" s="1"/>
      <c r="I837" s="1"/>
      <c r="J837" s="1"/>
    </row>
    <row r="838" spans="5:10">
      <c r="E838" s="1"/>
      <c r="F838" s="1"/>
      <c r="G838" s="1"/>
      <c r="H838" s="1"/>
      <c r="I838" s="1"/>
      <c r="J838" s="1"/>
    </row>
    <row r="839" spans="5:10">
      <c r="E839" s="1"/>
      <c r="F839" s="1"/>
      <c r="G839" s="1"/>
      <c r="H839" s="1"/>
      <c r="I839" s="1"/>
      <c r="J839" s="1"/>
    </row>
    <row r="840" spans="5:10">
      <c r="E840" s="1"/>
      <c r="F840" s="1"/>
      <c r="G840" s="1"/>
      <c r="H840" s="1"/>
      <c r="I840" s="1"/>
      <c r="J840" s="1"/>
    </row>
    <row r="841" spans="5:10">
      <c r="E841" s="1"/>
      <c r="F841" s="1"/>
      <c r="G841" s="1"/>
      <c r="H841" s="1"/>
      <c r="I841" s="1"/>
      <c r="J841" s="1"/>
    </row>
    <row r="842" spans="5:10">
      <c r="E842" s="1"/>
      <c r="F842" s="1"/>
      <c r="G842" s="1"/>
      <c r="H842" s="1"/>
      <c r="I842" s="1"/>
      <c r="J842" s="1"/>
    </row>
    <row r="843" spans="5:10">
      <c r="E843" s="1"/>
      <c r="F843" s="1"/>
      <c r="G843" s="1"/>
      <c r="H843" s="1"/>
      <c r="I843" s="1"/>
      <c r="J843" s="1"/>
    </row>
    <row r="844" spans="5:10">
      <c r="E844" s="1"/>
      <c r="F844" s="1"/>
      <c r="G844" s="1"/>
      <c r="H844" s="1"/>
      <c r="I844" s="1"/>
      <c r="J844" s="1"/>
    </row>
    <row r="845" spans="5:10">
      <c r="E845" s="1"/>
      <c r="F845" s="1"/>
      <c r="G845" s="1"/>
      <c r="H845" s="1"/>
      <c r="I845" s="1"/>
      <c r="J845" s="1"/>
    </row>
    <row r="846" spans="5:10">
      <c r="E846" s="1"/>
      <c r="F846" s="1"/>
      <c r="G846" s="1"/>
      <c r="H846" s="1"/>
      <c r="I846" s="1"/>
      <c r="J846" s="1"/>
    </row>
    <row r="847" spans="5:10">
      <c r="E847" s="1"/>
      <c r="F847" s="1"/>
      <c r="G847" s="1"/>
      <c r="H847" s="1"/>
      <c r="I847" s="1"/>
      <c r="J847" s="1"/>
    </row>
    <row r="848" spans="5:10">
      <c r="E848" s="1"/>
      <c r="F848" s="1"/>
      <c r="G848" s="1"/>
      <c r="H848" s="1"/>
      <c r="I848" s="1"/>
      <c r="J848" s="1"/>
    </row>
    <row r="849" spans="5:10">
      <c r="E849" s="1"/>
      <c r="F849" s="1"/>
      <c r="G849" s="1"/>
      <c r="H849" s="1"/>
      <c r="I849" s="1"/>
      <c r="J849" s="1"/>
    </row>
    <row r="850" spans="5:10">
      <c r="E850" s="1"/>
      <c r="F850" s="1"/>
      <c r="G850" s="1"/>
      <c r="H850" s="1"/>
      <c r="I850" s="1"/>
      <c r="J850" s="1"/>
    </row>
    <row r="851" spans="5:10">
      <c r="E851" s="1"/>
      <c r="F851" s="1"/>
      <c r="G851" s="1"/>
      <c r="H851" s="1"/>
      <c r="I851" s="1"/>
      <c r="J851" s="1"/>
    </row>
    <row r="852" spans="5:10">
      <c r="E852" s="1"/>
      <c r="F852" s="1"/>
      <c r="G852" s="1"/>
      <c r="H852" s="1"/>
      <c r="I852" s="1"/>
      <c r="J852" s="1"/>
    </row>
    <row r="853" spans="5:10">
      <c r="E853" s="1"/>
      <c r="F853" s="1"/>
      <c r="G853" s="1"/>
      <c r="H853" s="1"/>
      <c r="I853" s="1"/>
      <c r="J853" s="1"/>
    </row>
    <row r="854" spans="5:10">
      <c r="E854" s="1"/>
      <c r="F854" s="1"/>
      <c r="G854" s="1"/>
      <c r="H854" s="1"/>
      <c r="I854" s="1"/>
      <c r="J854" s="1"/>
    </row>
    <row r="855" spans="5:10">
      <c r="E855" s="1"/>
      <c r="F855" s="1"/>
      <c r="G855" s="1"/>
      <c r="H855" s="1"/>
      <c r="I855" s="1"/>
      <c r="J855" s="1"/>
    </row>
    <row r="856" spans="5:10">
      <c r="E856" s="1"/>
      <c r="F856" s="1"/>
      <c r="G856" s="1"/>
      <c r="H856" s="1"/>
      <c r="I856" s="1"/>
      <c r="J856" s="1"/>
    </row>
    <row r="857" spans="5:10">
      <c r="E857" s="1"/>
      <c r="F857" s="1"/>
      <c r="G857" s="1"/>
      <c r="H857" s="1"/>
      <c r="I857" s="1"/>
      <c r="J857" s="1"/>
    </row>
    <row r="858" spans="5:10">
      <c r="E858" s="1"/>
      <c r="F858" s="1"/>
      <c r="G858" s="1"/>
      <c r="H858" s="1"/>
      <c r="I858" s="1"/>
      <c r="J858" s="1"/>
    </row>
    <row r="859" spans="5:10">
      <c r="E859" s="1"/>
      <c r="F859" s="1"/>
      <c r="G859" s="1"/>
      <c r="H859" s="1"/>
      <c r="I859" s="1"/>
      <c r="J859" s="1"/>
    </row>
    <row r="860" spans="5:10">
      <c r="E860" s="1"/>
      <c r="F860" s="1"/>
      <c r="G860" s="1"/>
      <c r="H860" s="1"/>
      <c r="I860" s="1"/>
      <c r="J860" s="1"/>
    </row>
    <row r="861" spans="5:10">
      <c r="E861" s="1"/>
      <c r="F861" s="1"/>
      <c r="G861" s="1"/>
      <c r="H861" s="1"/>
      <c r="I861" s="1"/>
      <c r="J861" s="1"/>
    </row>
    <row r="862" spans="5:10">
      <c r="E862" s="1"/>
      <c r="F862" s="1"/>
      <c r="G862" s="1"/>
      <c r="H862" s="1"/>
      <c r="I862" s="1"/>
      <c r="J862" s="1"/>
    </row>
    <row r="863" spans="5:10">
      <c r="E863" s="1"/>
      <c r="F863" s="1"/>
      <c r="G863" s="1"/>
      <c r="H863" s="1"/>
      <c r="I863" s="1"/>
      <c r="J863" s="1"/>
    </row>
    <row r="864" spans="5:10">
      <c r="E864" s="1"/>
      <c r="F864" s="1"/>
      <c r="G864" s="1"/>
      <c r="H864" s="1"/>
      <c r="I864" s="1"/>
      <c r="J864" s="1"/>
    </row>
    <row r="865" spans="5:10">
      <c r="E865" s="1"/>
      <c r="F865" s="1"/>
      <c r="G865" s="1"/>
      <c r="H865" s="1"/>
      <c r="I865" s="1"/>
      <c r="J865" s="1"/>
    </row>
    <row r="866" spans="5:10">
      <c r="E866" s="1"/>
      <c r="F866" s="1"/>
      <c r="G866" s="1"/>
      <c r="H866" s="1"/>
      <c r="I866" s="1"/>
      <c r="J866" s="1"/>
    </row>
    <row r="867" spans="5:10">
      <c r="E867" s="1"/>
      <c r="F867" s="1"/>
      <c r="G867" s="1"/>
      <c r="H867" s="1"/>
      <c r="I867" s="1"/>
      <c r="J867" s="1"/>
    </row>
    <row r="868" spans="5:10">
      <c r="E868" s="1"/>
      <c r="F868" s="1"/>
      <c r="G868" s="1"/>
      <c r="H868" s="1"/>
      <c r="I868" s="1"/>
      <c r="J868" s="1"/>
    </row>
    <row r="869" spans="5:10">
      <c r="E869" s="1"/>
      <c r="F869" s="1"/>
      <c r="G869" s="1"/>
      <c r="H869" s="1"/>
      <c r="I869" s="1"/>
      <c r="J869" s="1"/>
    </row>
    <row r="870" spans="5:10">
      <c r="E870" s="1"/>
      <c r="F870" s="1"/>
      <c r="G870" s="1"/>
      <c r="H870" s="1"/>
      <c r="I870" s="1"/>
      <c r="J870" s="1"/>
    </row>
    <row r="871" spans="5:10">
      <c r="E871" s="1"/>
      <c r="F871" s="1"/>
      <c r="G871" s="1"/>
      <c r="H871" s="1"/>
      <c r="I871" s="1"/>
      <c r="J871" s="1"/>
    </row>
    <row r="872" spans="5:10">
      <c r="E872" s="1"/>
      <c r="F872" s="1"/>
      <c r="G872" s="1"/>
      <c r="H872" s="1"/>
      <c r="I872" s="1"/>
      <c r="J872" s="1"/>
    </row>
    <row r="873" spans="5:10">
      <c r="E873" s="1"/>
      <c r="F873" s="1"/>
      <c r="G873" s="1"/>
      <c r="H873" s="1"/>
      <c r="I873" s="1"/>
      <c r="J873" s="1"/>
    </row>
    <row r="874" spans="5:10">
      <c r="E874" s="1"/>
      <c r="F874" s="1"/>
      <c r="G874" s="1"/>
      <c r="H874" s="1"/>
      <c r="I874" s="1"/>
      <c r="J874" s="1"/>
    </row>
    <row r="875" spans="5:10">
      <c r="E875" s="1"/>
      <c r="F875" s="1"/>
      <c r="G875" s="1"/>
      <c r="H875" s="1"/>
      <c r="I875" s="1"/>
      <c r="J875" s="1"/>
    </row>
    <row r="876" spans="5:10">
      <c r="E876" s="1"/>
      <c r="F876" s="1"/>
      <c r="G876" s="1"/>
      <c r="H876" s="1"/>
      <c r="I876" s="1"/>
      <c r="J876" s="1"/>
    </row>
    <row r="877" spans="5:10">
      <c r="E877" s="1"/>
      <c r="F877" s="1"/>
      <c r="G877" s="1"/>
      <c r="H877" s="1"/>
      <c r="I877" s="1"/>
      <c r="J877" s="1"/>
    </row>
    <row r="878" spans="5:10">
      <c r="E878" s="1"/>
      <c r="F878" s="1"/>
      <c r="G878" s="1"/>
      <c r="H878" s="1"/>
      <c r="I878" s="1"/>
      <c r="J878" s="1"/>
    </row>
    <row r="879" spans="5:10">
      <c r="E879" s="1"/>
      <c r="F879" s="1"/>
      <c r="G879" s="1"/>
      <c r="H879" s="1"/>
      <c r="I879" s="1"/>
      <c r="J879" s="1"/>
    </row>
    <row r="880" spans="5:10">
      <c r="E880" s="1"/>
      <c r="F880" s="1"/>
      <c r="G880" s="1"/>
      <c r="H880" s="1"/>
      <c r="I880" s="1"/>
      <c r="J880" s="1"/>
    </row>
    <row r="881" spans="5:10">
      <c r="E881" s="1"/>
      <c r="F881" s="1"/>
      <c r="G881" s="1"/>
      <c r="H881" s="1"/>
      <c r="I881" s="1"/>
      <c r="J881" s="1"/>
    </row>
    <row r="882" spans="5:10">
      <c r="E882" s="1"/>
      <c r="F882" s="1"/>
      <c r="G882" s="1"/>
      <c r="H882" s="1"/>
      <c r="I882" s="1"/>
      <c r="J882" s="1"/>
    </row>
    <row r="883" spans="5:10">
      <c r="E883" s="1"/>
      <c r="F883" s="1"/>
      <c r="G883" s="1"/>
      <c r="H883" s="1"/>
      <c r="I883" s="1"/>
      <c r="J883" s="1"/>
    </row>
    <row r="884" spans="5:10">
      <c r="E884" s="1"/>
      <c r="F884" s="1"/>
      <c r="G884" s="1"/>
      <c r="H884" s="1"/>
      <c r="I884" s="1"/>
      <c r="J884" s="1"/>
    </row>
    <row r="885" spans="5:10">
      <c r="E885" s="1"/>
      <c r="F885" s="1"/>
      <c r="G885" s="1"/>
      <c r="H885" s="1"/>
      <c r="I885" s="1"/>
      <c r="J885" s="1"/>
    </row>
    <row r="886" spans="5:10">
      <c r="E886" s="1"/>
      <c r="F886" s="1"/>
      <c r="G886" s="1"/>
      <c r="H886" s="1"/>
      <c r="I886" s="1"/>
      <c r="J886" s="1"/>
    </row>
    <row r="887" spans="5:10">
      <c r="E887" s="1"/>
      <c r="F887" s="1"/>
      <c r="G887" s="1"/>
      <c r="H887" s="1"/>
      <c r="I887" s="1"/>
      <c r="J887" s="1"/>
    </row>
    <row r="888" spans="5:10">
      <c r="E888" s="1"/>
      <c r="F888" s="1"/>
      <c r="G888" s="1"/>
      <c r="H888" s="1"/>
      <c r="I888" s="1"/>
      <c r="J888" s="1"/>
    </row>
    <row r="889" spans="5:10">
      <c r="E889" s="1"/>
      <c r="F889" s="1"/>
      <c r="G889" s="1"/>
      <c r="H889" s="1"/>
      <c r="I889" s="1"/>
      <c r="J889" s="1"/>
    </row>
    <row r="890" spans="5:10">
      <c r="E890" s="1"/>
      <c r="F890" s="1"/>
      <c r="G890" s="1"/>
      <c r="H890" s="1"/>
      <c r="I890" s="1"/>
      <c r="J890" s="1"/>
    </row>
    <row r="891" spans="5:10">
      <c r="E891" s="1"/>
      <c r="F891" s="1"/>
      <c r="G891" s="1"/>
      <c r="H891" s="1"/>
      <c r="I891" s="1"/>
      <c r="J891" s="1"/>
    </row>
    <row r="892" spans="5:10">
      <c r="E892" s="1"/>
      <c r="F892" s="1"/>
      <c r="G892" s="1"/>
      <c r="H892" s="1"/>
      <c r="I892" s="1"/>
      <c r="J892" s="1"/>
    </row>
    <row r="893" spans="5:10">
      <c r="E893" s="1"/>
      <c r="F893" s="1"/>
      <c r="G893" s="1"/>
      <c r="H893" s="1"/>
      <c r="I893" s="1"/>
      <c r="J893" s="1"/>
    </row>
    <row r="894" spans="5:10">
      <c r="E894" s="1"/>
      <c r="F894" s="1"/>
      <c r="G894" s="1"/>
      <c r="H894" s="1"/>
      <c r="I894" s="1"/>
      <c r="J894" s="1"/>
    </row>
    <row r="895" spans="5:10">
      <c r="E895" s="1"/>
      <c r="F895" s="1"/>
      <c r="G895" s="1"/>
      <c r="H895" s="1"/>
      <c r="I895" s="1"/>
      <c r="J895" s="1"/>
    </row>
    <row r="896" spans="5:10">
      <c r="E896" s="1"/>
      <c r="F896" s="1"/>
      <c r="G896" s="1"/>
      <c r="H896" s="1"/>
      <c r="I896" s="1"/>
      <c r="J896" s="1"/>
    </row>
    <row r="897" spans="5:10">
      <c r="E897" s="1"/>
      <c r="F897" s="1"/>
      <c r="G897" s="1"/>
      <c r="H897" s="1"/>
      <c r="I897" s="1"/>
      <c r="J897" s="1"/>
    </row>
    <row r="898" spans="5:10">
      <c r="E898" s="1"/>
      <c r="F898" s="1"/>
      <c r="G898" s="1"/>
      <c r="H898" s="1"/>
      <c r="I898" s="1"/>
      <c r="J898" s="1"/>
    </row>
    <row r="899" spans="5:10">
      <c r="E899" s="1"/>
      <c r="F899" s="1"/>
      <c r="G899" s="1"/>
      <c r="H899" s="1"/>
      <c r="I899" s="1"/>
      <c r="J899" s="1"/>
    </row>
    <row r="900" spans="5:10">
      <c r="E900" s="1"/>
      <c r="F900" s="1"/>
      <c r="G900" s="1"/>
      <c r="H900" s="1"/>
      <c r="I900" s="1"/>
      <c r="J900" s="1"/>
    </row>
    <row r="901" spans="5:10">
      <c r="E901" s="1"/>
      <c r="F901" s="1"/>
      <c r="G901" s="1"/>
      <c r="H901" s="1"/>
      <c r="I901" s="1"/>
      <c r="J901" s="1"/>
    </row>
    <row r="902" spans="5:10">
      <c r="E902" s="1"/>
      <c r="F902" s="1"/>
      <c r="G902" s="1"/>
      <c r="H902" s="1"/>
      <c r="I902" s="1"/>
      <c r="J902" s="1"/>
    </row>
    <row r="903" spans="5:10">
      <c r="E903" s="1"/>
      <c r="F903" s="1"/>
      <c r="G903" s="1"/>
      <c r="H903" s="1"/>
      <c r="I903" s="1"/>
      <c r="J903" s="1"/>
    </row>
    <row r="904" spans="5:10">
      <c r="E904" s="1"/>
      <c r="F904" s="1"/>
      <c r="G904" s="1"/>
      <c r="H904" s="1"/>
      <c r="I904" s="1"/>
      <c r="J904" s="1"/>
    </row>
    <row r="905" spans="5:10">
      <c r="E905" s="1"/>
      <c r="F905" s="1"/>
      <c r="G905" s="1"/>
      <c r="H905" s="1"/>
      <c r="I905" s="1"/>
      <c r="J905" s="1"/>
    </row>
    <row r="906" spans="5:10">
      <c r="E906" s="1"/>
      <c r="F906" s="1"/>
      <c r="G906" s="1"/>
      <c r="H906" s="1"/>
      <c r="I906" s="1"/>
      <c r="J906" s="1"/>
    </row>
    <row r="907" spans="5:10">
      <c r="E907" s="1"/>
      <c r="F907" s="1"/>
      <c r="G907" s="1"/>
      <c r="H907" s="1"/>
      <c r="I907" s="1"/>
      <c r="J907" s="1"/>
    </row>
    <row r="908" spans="5:10">
      <c r="E908" s="1"/>
      <c r="F908" s="1"/>
      <c r="G908" s="1"/>
      <c r="H908" s="1"/>
      <c r="I908" s="1"/>
      <c r="J908" s="1"/>
    </row>
    <row r="909" spans="5:10">
      <c r="E909" s="1"/>
      <c r="F909" s="1"/>
      <c r="G909" s="1"/>
      <c r="H909" s="1"/>
      <c r="I909" s="1"/>
      <c r="J909" s="1"/>
    </row>
    <row r="910" spans="5:10">
      <c r="E910" s="1"/>
      <c r="F910" s="1"/>
      <c r="G910" s="1"/>
      <c r="H910" s="1"/>
      <c r="I910" s="1"/>
      <c r="J910" s="1"/>
    </row>
    <row r="911" spans="5:10">
      <c r="E911" s="1"/>
      <c r="F911" s="1"/>
      <c r="G911" s="1"/>
      <c r="H911" s="1"/>
      <c r="I911" s="1"/>
      <c r="J911" s="1"/>
    </row>
    <row r="912" spans="5:10">
      <c r="E912" s="1"/>
      <c r="F912" s="1"/>
      <c r="G912" s="1"/>
      <c r="H912" s="1"/>
      <c r="I912" s="1"/>
      <c r="J912" s="1"/>
    </row>
    <row r="913" spans="5:10">
      <c r="E913" s="1"/>
      <c r="F913" s="1"/>
      <c r="G913" s="1"/>
      <c r="H913" s="1"/>
      <c r="I913" s="1"/>
      <c r="J913" s="1"/>
    </row>
    <row r="914" spans="5:10">
      <c r="E914" s="1"/>
      <c r="F914" s="1"/>
      <c r="G914" s="1"/>
      <c r="H914" s="1"/>
      <c r="I914" s="1"/>
      <c r="J914" s="1"/>
    </row>
    <row r="915" spans="5:10">
      <c r="E915" s="1"/>
      <c r="F915" s="1"/>
      <c r="G915" s="1"/>
      <c r="H915" s="1"/>
      <c r="I915" s="1"/>
      <c r="J915" s="1"/>
    </row>
    <row r="916" spans="5:10">
      <c r="E916" s="1"/>
      <c r="F916" s="1"/>
      <c r="G916" s="1"/>
      <c r="H916" s="1"/>
      <c r="I916" s="1"/>
      <c r="J916" s="1"/>
    </row>
    <row r="917" spans="5:10">
      <c r="E917" s="1"/>
      <c r="F917" s="1"/>
      <c r="G917" s="1"/>
      <c r="H917" s="1"/>
      <c r="I917" s="1"/>
      <c r="J917" s="1"/>
    </row>
    <row r="918" spans="5:10">
      <c r="E918" s="1"/>
      <c r="F918" s="1"/>
      <c r="G918" s="1"/>
      <c r="H918" s="1"/>
      <c r="I918" s="1"/>
      <c r="J918" s="1"/>
    </row>
    <row r="919" spans="5:10">
      <c r="E919" s="1"/>
      <c r="F919" s="1"/>
      <c r="G919" s="1"/>
      <c r="H919" s="1"/>
      <c r="I919" s="1"/>
      <c r="J919" s="1"/>
    </row>
    <row r="920" spans="5:10">
      <c r="E920" s="1"/>
      <c r="F920" s="1"/>
      <c r="G920" s="1"/>
      <c r="H920" s="1"/>
      <c r="I920" s="1"/>
      <c r="J920" s="1"/>
    </row>
    <row r="921" spans="5:10">
      <c r="E921" s="1"/>
      <c r="F921" s="1"/>
      <c r="G921" s="1"/>
      <c r="H921" s="1"/>
      <c r="I921" s="1"/>
      <c r="J921" s="1"/>
    </row>
    <row r="922" spans="5:10">
      <c r="E922" s="1"/>
      <c r="F922" s="1"/>
      <c r="G922" s="1"/>
      <c r="H922" s="1"/>
      <c r="I922" s="1"/>
      <c r="J922" s="1"/>
    </row>
    <row r="923" spans="5:10">
      <c r="E923" s="1"/>
      <c r="F923" s="1"/>
      <c r="G923" s="1"/>
      <c r="H923" s="1"/>
      <c r="I923" s="1"/>
      <c r="J923" s="1"/>
    </row>
    <row r="924" spans="5:10">
      <c r="E924" s="1"/>
      <c r="F924" s="1"/>
      <c r="G924" s="1"/>
      <c r="H924" s="1"/>
      <c r="I924" s="1"/>
      <c r="J924" s="1"/>
    </row>
    <row r="925" spans="5:10">
      <c r="E925" s="1"/>
      <c r="F925" s="1"/>
      <c r="G925" s="1"/>
      <c r="H925" s="1"/>
      <c r="I925" s="1"/>
      <c r="J925" s="1"/>
    </row>
    <row r="926" spans="5:10">
      <c r="E926" s="1"/>
      <c r="F926" s="1"/>
      <c r="G926" s="1"/>
      <c r="H926" s="1"/>
      <c r="I926" s="1"/>
      <c r="J926" s="1"/>
    </row>
    <row r="927" spans="5:10">
      <c r="E927" s="1"/>
      <c r="F927" s="1"/>
      <c r="G927" s="1"/>
      <c r="H927" s="1"/>
      <c r="I927" s="1"/>
      <c r="J927" s="1"/>
    </row>
    <row r="928" spans="5:10">
      <c r="E928" s="1"/>
      <c r="F928" s="1"/>
      <c r="G928" s="1"/>
      <c r="H928" s="1"/>
      <c r="I928" s="1"/>
      <c r="J928" s="1"/>
    </row>
    <row r="929" spans="5:10">
      <c r="E929" s="1"/>
      <c r="F929" s="1"/>
      <c r="G929" s="1"/>
      <c r="H929" s="1"/>
      <c r="I929" s="1"/>
      <c r="J929" s="1"/>
    </row>
    <row r="930" spans="5:10">
      <c r="E930" s="1"/>
      <c r="F930" s="1"/>
      <c r="G930" s="1"/>
      <c r="H930" s="1"/>
      <c r="I930" s="1"/>
      <c r="J930" s="1"/>
    </row>
    <row r="931" spans="5:10">
      <c r="E931" s="1"/>
      <c r="F931" s="1"/>
      <c r="G931" s="1"/>
      <c r="H931" s="1"/>
      <c r="I931" s="1"/>
      <c r="J931" s="1"/>
    </row>
    <row r="932" spans="5:10">
      <c r="E932" s="1"/>
      <c r="F932" s="1"/>
      <c r="G932" s="1"/>
      <c r="H932" s="1"/>
      <c r="I932" s="1"/>
      <c r="J932" s="1"/>
    </row>
    <row r="933" spans="5:10">
      <c r="E933" s="1"/>
      <c r="F933" s="1"/>
      <c r="G933" s="1"/>
      <c r="H933" s="1"/>
      <c r="I933" s="1"/>
      <c r="J933" s="1"/>
    </row>
    <row r="934" spans="5:10">
      <c r="E934" s="1"/>
      <c r="F934" s="1"/>
      <c r="G934" s="1"/>
      <c r="H934" s="1"/>
      <c r="I934" s="1"/>
      <c r="J934" s="1"/>
    </row>
    <row r="935" spans="5:10">
      <c r="E935" s="1"/>
      <c r="F935" s="1"/>
      <c r="G935" s="1"/>
      <c r="H935" s="1"/>
      <c r="I935" s="1"/>
      <c r="J935" s="1"/>
    </row>
    <row r="936" spans="5:10">
      <c r="E936" s="1"/>
      <c r="F936" s="1"/>
      <c r="G936" s="1"/>
      <c r="H936" s="1"/>
      <c r="I936" s="1"/>
      <c r="J936" s="1"/>
    </row>
    <row r="937" spans="5:10">
      <c r="E937" s="1"/>
      <c r="F937" s="1"/>
      <c r="G937" s="1"/>
      <c r="H937" s="1"/>
      <c r="I937" s="1"/>
      <c r="J937" s="1"/>
    </row>
    <row r="938" spans="5:10">
      <c r="E938" s="1"/>
      <c r="F938" s="1"/>
      <c r="G938" s="1"/>
      <c r="H938" s="1"/>
      <c r="I938" s="1"/>
      <c r="J938" s="1"/>
    </row>
    <row r="939" spans="5:10">
      <c r="E939" s="1"/>
      <c r="F939" s="1"/>
      <c r="G939" s="1"/>
      <c r="H939" s="1"/>
      <c r="I939" s="1"/>
      <c r="J939" s="1"/>
    </row>
    <row r="940" spans="5:10">
      <c r="E940" s="1"/>
      <c r="F940" s="1"/>
      <c r="G940" s="1"/>
      <c r="H940" s="1"/>
      <c r="I940" s="1"/>
      <c r="J940" s="1"/>
    </row>
    <row r="941" spans="5:10">
      <c r="E941" s="1"/>
      <c r="F941" s="1"/>
      <c r="G941" s="1"/>
      <c r="H941" s="1"/>
      <c r="I941" s="1"/>
      <c r="J941" s="1"/>
    </row>
    <row r="942" spans="5:10">
      <c r="E942" s="1"/>
      <c r="F942" s="1"/>
      <c r="G942" s="1"/>
      <c r="H942" s="1"/>
      <c r="I942" s="1"/>
      <c r="J942" s="1"/>
    </row>
    <row r="943" spans="5:10">
      <c r="E943" s="1"/>
      <c r="F943" s="1"/>
      <c r="G943" s="1"/>
      <c r="H943" s="1"/>
      <c r="I943" s="1"/>
      <c r="J943" s="1"/>
    </row>
    <row r="944" spans="5:10">
      <c r="E944" s="1"/>
      <c r="F944" s="1"/>
      <c r="G944" s="1"/>
      <c r="H944" s="1"/>
      <c r="I944" s="1"/>
      <c r="J944" s="1"/>
    </row>
    <row r="945" spans="5:10">
      <c r="E945" s="1"/>
      <c r="F945" s="1"/>
      <c r="G945" s="1"/>
      <c r="H945" s="1"/>
      <c r="I945" s="1"/>
      <c r="J945" s="1"/>
    </row>
    <row r="946" spans="5:10">
      <c r="E946" s="1"/>
      <c r="F946" s="1"/>
      <c r="G946" s="1"/>
      <c r="H946" s="1"/>
      <c r="I946" s="1"/>
      <c r="J946" s="1"/>
    </row>
    <row r="947" spans="5:10">
      <c r="E947" s="1"/>
      <c r="F947" s="1"/>
      <c r="G947" s="1"/>
      <c r="H947" s="1"/>
      <c r="I947" s="1"/>
      <c r="J947" s="1"/>
    </row>
    <row r="948" spans="5:10">
      <c r="E948" s="1"/>
      <c r="F948" s="1"/>
      <c r="G948" s="1"/>
      <c r="H948" s="1"/>
      <c r="I948" s="1"/>
      <c r="J948" s="1"/>
    </row>
    <row r="949" spans="5:10">
      <c r="E949" s="1"/>
      <c r="F949" s="1"/>
      <c r="G949" s="1"/>
      <c r="H949" s="1"/>
      <c r="I949" s="1"/>
      <c r="J949" s="1"/>
    </row>
    <row r="950" spans="5:10">
      <c r="E950" s="1"/>
      <c r="F950" s="1"/>
      <c r="G950" s="1"/>
      <c r="H950" s="1"/>
      <c r="I950" s="1"/>
      <c r="J950" s="1"/>
    </row>
    <row r="951" spans="5:10">
      <c r="E951" s="1"/>
      <c r="F951" s="1"/>
      <c r="G951" s="1"/>
      <c r="H951" s="1"/>
      <c r="I951" s="1"/>
      <c r="J951" s="1"/>
    </row>
    <row r="952" spans="5:10">
      <c r="E952" s="1"/>
      <c r="F952" s="1"/>
      <c r="G952" s="1"/>
      <c r="H952" s="1"/>
      <c r="I952" s="1"/>
      <c r="J952" s="1"/>
    </row>
    <row r="953" spans="5:10">
      <c r="E953" s="1"/>
      <c r="F953" s="1"/>
      <c r="G953" s="1"/>
      <c r="H953" s="1"/>
      <c r="I953" s="1"/>
      <c r="J953" s="1"/>
    </row>
    <row r="954" spans="5:10">
      <c r="E954" s="1"/>
      <c r="F954" s="1"/>
      <c r="G954" s="1"/>
      <c r="H954" s="1"/>
      <c r="I954" s="1"/>
      <c r="J954" s="1"/>
    </row>
    <row r="955" spans="5:10">
      <c r="E955" s="1"/>
      <c r="F955" s="1"/>
      <c r="G955" s="1"/>
      <c r="H955" s="1"/>
      <c r="I955" s="1"/>
      <c r="J955" s="1"/>
    </row>
    <row r="956" spans="5:10">
      <c r="E956" s="1"/>
      <c r="F956" s="1"/>
      <c r="G956" s="1"/>
      <c r="H956" s="1"/>
      <c r="I956" s="1"/>
      <c r="J956" s="1"/>
    </row>
    <row r="957" spans="5:10">
      <c r="E957" s="1"/>
      <c r="F957" s="1"/>
      <c r="G957" s="1"/>
      <c r="H957" s="1"/>
      <c r="I957" s="1"/>
      <c r="J957" s="1"/>
    </row>
    <row r="958" spans="5:10">
      <c r="E958" s="1"/>
      <c r="F958" s="1"/>
      <c r="G958" s="1"/>
      <c r="H958" s="1"/>
      <c r="I958" s="1"/>
      <c r="J958" s="1"/>
    </row>
    <row r="959" spans="5:10">
      <c r="E959" s="1"/>
      <c r="F959" s="1"/>
      <c r="G959" s="1"/>
      <c r="H959" s="1"/>
      <c r="I959" s="1"/>
      <c r="J959" s="1"/>
    </row>
    <row r="960" spans="5:10">
      <c r="E960" s="1"/>
      <c r="F960" s="1"/>
      <c r="G960" s="1"/>
      <c r="H960" s="1"/>
      <c r="I960" s="1"/>
      <c r="J960" s="1"/>
    </row>
    <row r="961" spans="5:10">
      <c r="E961" s="1"/>
      <c r="F961" s="1"/>
      <c r="G961" s="1"/>
      <c r="H961" s="1"/>
      <c r="I961" s="1"/>
      <c r="J961" s="1"/>
    </row>
    <row r="962" spans="5:10">
      <c r="E962" s="1"/>
      <c r="F962" s="1"/>
      <c r="G962" s="1"/>
      <c r="H962" s="1"/>
      <c r="I962" s="1"/>
      <c r="J962" s="1"/>
    </row>
    <row r="963" spans="5:10">
      <c r="E963" s="1"/>
      <c r="F963" s="1"/>
      <c r="G963" s="1"/>
      <c r="H963" s="1"/>
      <c r="I963" s="1"/>
      <c r="J963" s="1"/>
    </row>
    <row r="964" spans="5:10">
      <c r="E964" s="1"/>
      <c r="F964" s="1"/>
      <c r="G964" s="1"/>
      <c r="H964" s="1"/>
      <c r="I964" s="1"/>
      <c r="J964" s="1"/>
    </row>
    <row r="965" spans="5:10">
      <c r="E965" s="1"/>
      <c r="F965" s="1"/>
      <c r="G965" s="1"/>
      <c r="H965" s="1"/>
      <c r="I965" s="1"/>
      <c r="J965" s="1"/>
    </row>
    <row r="966" spans="5:10">
      <c r="E966" s="1"/>
      <c r="F966" s="1"/>
      <c r="G966" s="1"/>
      <c r="H966" s="1"/>
      <c r="I966" s="1"/>
      <c r="J966" s="1"/>
    </row>
    <row r="967" spans="5:10">
      <c r="E967" s="1"/>
      <c r="F967" s="1"/>
      <c r="G967" s="1"/>
      <c r="H967" s="1"/>
      <c r="I967" s="1"/>
      <c r="J967" s="1"/>
    </row>
    <row r="968" spans="5:10">
      <c r="E968" s="1"/>
      <c r="F968" s="1"/>
      <c r="G968" s="1"/>
      <c r="H968" s="1"/>
      <c r="I968" s="1"/>
      <c r="J968" s="1"/>
    </row>
    <row r="969" spans="5:10">
      <c r="E969" s="1"/>
      <c r="F969" s="1"/>
      <c r="G969" s="1"/>
      <c r="H969" s="1"/>
      <c r="I969" s="1"/>
      <c r="J969" s="1"/>
    </row>
    <row r="970" spans="5:10">
      <c r="E970" s="1"/>
      <c r="F970" s="1"/>
      <c r="G970" s="1"/>
      <c r="H970" s="1"/>
      <c r="I970" s="1"/>
      <c r="J970" s="1"/>
    </row>
    <row r="971" spans="5:10">
      <c r="E971" s="1"/>
      <c r="F971" s="1"/>
      <c r="G971" s="1"/>
      <c r="H971" s="1"/>
      <c r="I971" s="1"/>
      <c r="J971" s="1"/>
    </row>
    <row r="972" spans="5:10">
      <c r="E972" s="1"/>
      <c r="F972" s="1"/>
      <c r="G972" s="1"/>
      <c r="H972" s="1"/>
      <c r="I972" s="1"/>
      <c r="J972" s="1"/>
    </row>
    <row r="973" spans="5:10">
      <c r="E973" s="1"/>
      <c r="F973" s="1"/>
      <c r="G973" s="1"/>
      <c r="H973" s="1"/>
      <c r="I973" s="1"/>
      <c r="J973" s="1"/>
    </row>
    <row r="974" spans="5:10">
      <c r="E974" s="1"/>
      <c r="F974" s="1"/>
      <c r="G974" s="1"/>
      <c r="H974" s="1"/>
      <c r="I974" s="1"/>
      <c r="J974" s="1"/>
    </row>
    <row r="975" spans="5:10">
      <c r="E975" s="1"/>
      <c r="F975" s="1"/>
      <c r="G975" s="1"/>
      <c r="H975" s="1"/>
      <c r="I975" s="1"/>
      <c r="J975" s="1"/>
    </row>
    <row r="976" spans="5:10">
      <c r="E976" s="1"/>
      <c r="F976" s="1"/>
      <c r="G976" s="1"/>
      <c r="H976" s="1"/>
      <c r="I976" s="1"/>
      <c r="J976" s="1"/>
    </row>
    <row r="977" spans="5:10">
      <c r="E977" s="1"/>
      <c r="F977" s="1"/>
      <c r="G977" s="1"/>
      <c r="H977" s="1"/>
      <c r="I977" s="1"/>
      <c r="J977" s="1"/>
    </row>
    <row r="978" spans="5:10">
      <c r="E978" s="1"/>
      <c r="F978" s="1"/>
      <c r="G978" s="1"/>
      <c r="H978" s="1"/>
      <c r="I978" s="1"/>
      <c r="J978" s="1"/>
    </row>
    <row r="979" spans="5:10">
      <c r="E979" s="1"/>
      <c r="F979" s="1"/>
      <c r="G979" s="1"/>
      <c r="H979" s="1"/>
      <c r="I979" s="1"/>
      <c r="J979" s="1"/>
    </row>
    <row r="980" spans="5:10">
      <c r="E980" s="1"/>
      <c r="F980" s="1"/>
      <c r="G980" s="1"/>
      <c r="H980" s="1"/>
      <c r="I980" s="1"/>
      <c r="J980" s="1"/>
    </row>
    <row r="981" spans="5:10">
      <c r="E981" s="1"/>
      <c r="F981" s="1"/>
      <c r="G981" s="1"/>
      <c r="H981" s="1"/>
      <c r="I981" s="1"/>
      <c r="J981" s="1"/>
    </row>
    <row r="982" spans="5:10">
      <c r="E982" s="1"/>
      <c r="F982" s="1"/>
      <c r="G982" s="1"/>
      <c r="H982" s="1"/>
      <c r="I982" s="1"/>
      <c r="J982" s="1"/>
    </row>
    <row r="983" spans="5:10">
      <c r="E983" s="1"/>
      <c r="F983" s="1"/>
      <c r="G983" s="1"/>
      <c r="H983" s="1"/>
      <c r="I983" s="1"/>
      <c r="J983" s="1"/>
    </row>
    <row r="984" spans="5:10">
      <c r="E984" s="1"/>
      <c r="F984" s="1"/>
      <c r="G984" s="1"/>
      <c r="H984" s="1"/>
      <c r="I984" s="1"/>
      <c r="J984" s="1"/>
    </row>
    <row r="985" spans="5:10">
      <c r="E985" s="1"/>
      <c r="F985" s="1"/>
      <c r="G985" s="1"/>
      <c r="H985" s="1"/>
      <c r="I985" s="1"/>
      <c r="J985" s="1"/>
    </row>
    <row r="986" spans="5:10">
      <c r="E986" s="1"/>
      <c r="F986" s="1"/>
      <c r="G986" s="1"/>
      <c r="H986" s="1"/>
      <c r="I986" s="1"/>
      <c r="J986" s="1"/>
    </row>
    <row r="987" spans="5:10">
      <c r="E987" s="1"/>
      <c r="F987" s="1"/>
      <c r="G987" s="1"/>
      <c r="H987" s="1"/>
      <c r="I987" s="1"/>
      <c r="J987" s="1"/>
    </row>
    <row r="988" spans="5:10">
      <c r="E988" s="1"/>
      <c r="F988" s="1"/>
      <c r="G988" s="1"/>
      <c r="H988" s="1"/>
      <c r="I988" s="1"/>
      <c r="J988" s="1"/>
    </row>
    <row r="989" spans="5:10">
      <c r="E989" s="1"/>
      <c r="F989" s="1"/>
      <c r="G989" s="1"/>
      <c r="H989" s="1"/>
      <c r="I989" s="1"/>
      <c r="J989" s="1"/>
    </row>
    <row r="990" spans="5:10">
      <c r="E990" s="1"/>
      <c r="F990" s="1"/>
      <c r="G990" s="1"/>
      <c r="H990" s="1"/>
      <c r="I990" s="1"/>
      <c r="J990" s="1"/>
    </row>
    <row r="991" spans="5:10">
      <c r="E991" s="1"/>
      <c r="F991" s="1"/>
      <c r="G991" s="1"/>
      <c r="H991" s="1"/>
      <c r="I991" s="1"/>
      <c r="J991" s="1"/>
    </row>
    <row r="992" spans="5:10">
      <c r="E992" s="1"/>
      <c r="F992" s="1"/>
      <c r="G992" s="1"/>
      <c r="H992" s="1"/>
      <c r="I992" s="1"/>
      <c r="J992" s="1"/>
    </row>
    <row r="993" spans="5:10">
      <c r="E993" s="1"/>
      <c r="F993" s="1"/>
      <c r="G993" s="1"/>
      <c r="H993" s="1"/>
      <c r="I993" s="1"/>
      <c r="J993" s="1"/>
    </row>
    <row r="994" spans="5:10">
      <c r="E994" s="1"/>
      <c r="F994" s="1"/>
      <c r="G994" s="1"/>
      <c r="H994" s="1"/>
      <c r="I994" s="1"/>
      <c r="J994" s="1"/>
    </row>
    <row r="995" spans="5:10">
      <c r="E995" s="1"/>
      <c r="F995" s="1"/>
      <c r="G995" s="1"/>
      <c r="H995" s="1"/>
      <c r="I995" s="1"/>
      <c r="J995" s="1"/>
    </row>
    <row r="996" spans="5:10">
      <c r="E996" s="1"/>
      <c r="F996" s="1"/>
      <c r="G996" s="1"/>
      <c r="H996" s="1"/>
      <c r="I996" s="1"/>
      <c r="J996" s="1"/>
    </row>
    <row r="997" spans="5:10">
      <c r="E997" s="1"/>
      <c r="F997" s="1"/>
      <c r="G997" s="1"/>
      <c r="H997" s="1"/>
      <c r="I997" s="1"/>
      <c r="J997" s="1"/>
    </row>
    <row r="998" spans="5:10">
      <c r="E998" s="1"/>
      <c r="F998" s="1"/>
      <c r="G998" s="1"/>
      <c r="H998" s="1"/>
      <c r="I998" s="1"/>
      <c r="J998" s="1"/>
    </row>
    <row r="999" spans="5:10">
      <c r="E999" s="1"/>
      <c r="F999" s="1"/>
      <c r="G999" s="1"/>
      <c r="H999" s="1"/>
      <c r="I999" s="1"/>
      <c r="J999" s="1"/>
    </row>
    <row r="1000" spans="5:10">
      <c r="E1000" s="1"/>
      <c r="F1000" s="1"/>
      <c r="G1000" s="1"/>
      <c r="H1000" s="1"/>
      <c r="I1000" s="1"/>
      <c r="J1000" s="1"/>
    </row>
    <row r="1001" spans="5:10">
      <c r="E1001" s="1"/>
      <c r="F1001" s="1"/>
      <c r="G1001" s="1"/>
      <c r="H1001" s="1"/>
      <c r="I1001" s="1"/>
      <c r="J1001" s="1"/>
    </row>
    <row r="1002" spans="5:10">
      <c r="E1002" s="1"/>
      <c r="F1002" s="1"/>
      <c r="G1002" s="1"/>
      <c r="H1002" s="1"/>
      <c r="I1002" s="1"/>
      <c r="J1002" s="1"/>
    </row>
    <row r="1003" spans="5:10">
      <c r="E1003" s="1"/>
      <c r="F1003" s="1"/>
      <c r="G1003" s="1"/>
      <c r="H1003" s="1"/>
      <c r="I1003" s="1"/>
      <c r="J1003" s="1"/>
    </row>
    <row r="1004" spans="5:10">
      <c r="E1004" s="1"/>
      <c r="F1004" s="1"/>
      <c r="G1004" s="1"/>
      <c r="H1004" s="1"/>
      <c r="I1004" s="1"/>
      <c r="J1004" s="1"/>
    </row>
    <row r="1005" spans="5:10">
      <c r="E1005" s="1"/>
      <c r="F1005" s="1"/>
      <c r="G1005" s="1"/>
      <c r="H1005" s="1"/>
      <c r="I1005" s="1"/>
      <c r="J1005" s="1"/>
    </row>
    <row r="1006" spans="5:10">
      <c r="E1006" s="1"/>
      <c r="F1006" s="1"/>
      <c r="G1006" s="1"/>
      <c r="H1006" s="1"/>
      <c r="I1006" s="1"/>
      <c r="J1006" s="1"/>
    </row>
    <row r="1007" spans="5:10">
      <c r="E1007" s="1"/>
      <c r="F1007" s="1"/>
      <c r="G1007" s="1"/>
      <c r="H1007" s="1"/>
      <c r="I1007" s="1"/>
      <c r="J1007" s="1"/>
    </row>
    <row r="1008" spans="5:10">
      <c r="E1008" s="1"/>
      <c r="F1008" s="1"/>
      <c r="G1008" s="1"/>
      <c r="H1008" s="1"/>
      <c r="I1008" s="1"/>
      <c r="J1008" s="1"/>
    </row>
    <row r="1009" spans="5:10">
      <c r="E1009" s="1"/>
      <c r="F1009" s="1"/>
      <c r="G1009" s="1"/>
      <c r="H1009" s="1"/>
      <c r="I1009" s="1"/>
      <c r="J1009" s="1"/>
    </row>
    <row r="1010" spans="5:10">
      <c r="E1010" s="1"/>
      <c r="F1010" s="1"/>
      <c r="G1010" s="1"/>
      <c r="H1010" s="1"/>
      <c r="I1010" s="1"/>
      <c r="J1010" s="1"/>
    </row>
    <row r="1011" spans="5:10">
      <c r="E1011" s="1"/>
      <c r="F1011" s="1"/>
      <c r="G1011" s="1"/>
      <c r="H1011" s="1"/>
      <c r="I1011" s="1"/>
      <c r="J1011" s="1"/>
    </row>
    <row r="1012" spans="5:10">
      <c r="E1012" s="1"/>
      <c r="F1012" s="1"/>
      <c r="G1012" s="1"/>
      <c r="H1012" s="1"/>
      <c r="I1012" s="1"/>
      <c r="J1012" s="1"/>
    </row>
    <row r="1013" spans="5:10">
      <c r="E1013" s="1"/>
      <c r="F1013" s="1"/>
      <c r="G1013" s="1"/>
      <c r="H1013" s="1"/>
      <c r="I1013" s="1"/>
      <c r="J1013" s="1"/>
    </row>
    <row r="1014" spans="5:10">
      <c r="E1014" s="1"/>
      <c r="F1014" s="1"/>
      <c r="G1014" s="1"/>
      <c r="H1014" s="1"/>
      <c r="I1014" s="1"/>
      <c r="J1014" s="1"/>
    </row>
    <row r="1015" spans="5:10">
      <c r="E1015" s="1"/>
      <c r="F1015" s="1"/>
      <c r="G1015" s="1"/>
      <c r="H1015" s="1"/>
      <c r="I1015" s="1"/>
      <c r="J1015" s="1"/>
    </row>
    <row r="1016" spans="5:10">
      <c r="E1016" s="1"/>
      <c r="F1016" s="1"/>
      <c r="G1016" s="1"/>
      <c r="H1016" s="1"/>
      <c r="I1016" s="1"/>
      <c r="J1016" s="1"/>
    </row>
    <row r="1017" spans="5:10">
      <c r="E1017" s="1"/>
      <c r="F1017" s="1"/>
      <c r="G1017" s="1"/>
      <c r="H1017" s="1"/>
      <c r="I1017" s="1"/>
      <c r="J1017" s="1"/>
    </row>
    <row r="1018" spans="5:10">
      <c r="E1018" s="1"/>
      <c r="F1018" s="1"/>
      <c r="G1018" s="1"/>
      <c r="H1018" s="1"/>
      <c r="I1018" s="1"/>
      <c r="J1018" s="1"/>
    </row>
    <row r="1019" spans="5:10">
      <c r="E1019" s="1"/>
      <c r="F1019" s="1"/>
      <c r="G1019" s="1"/>
      <c r="H1019" s="1"/>
      <c r="I1019" s="1"/>
      <c r="J1019" s="1"/>
    </row>
    <row r="1020" spans="5:10">
      <c r="E1020" s="1"/>
      <c r="F1020" s="1"/>
      <c r="G1020" s="1"/>
      <c r="H1020" s="1"/>
      <c r="I1020" s="1"/>
      <c r="J1020" s="1"/>
    </row>
    <row r="1021" spans="5:10">
      <c r="E1021" s="1"/>
      <c r="F1021" s="1"/>
      <c r="G1021" s="1"/>
      <c r="H1021" s="1"/>
      <c r="I1021" s="1"/>
      <c r="J1021" s="1"/>
    </row>
    <row r="1022" spans="5:10">
      <c r="E1022" s="1"/>
      <c r="F1022" s="1"/>
      <c r="G1022" s="1"/>
      <c r="H1022" s="1"/>
      <c r="I1022" s="1"/>
      <c r="J1022" s="1"/>
    </row>
    <row r="1023" spans="5:10">
      <c r="E1023" s="1"/>
      <c r="F1023" s="1"/>
      <c r="G1023" s="1"/>
      <c r="H1023" s="1"/>
      <c r="I1023" s="1"/>
      <c r="J1023" s="1"/>
    </row>
    <row r="1024" spans="5:10">
      <c r="E1024" s="1"/>
      <c r="F1024" s="1"/>
      <c r="G1024" s="1"/>
      <c r="H1024" s="1"/>
      <c r="I1024" s="1"/>
      <c r="J1024" s="1"/>
    </row>
    <row r="1025" spans="5:10">
      <c r="E1025" s="1"/>
      <c r="F1025" s="1"/>
      <c r="G1025" s="1"/>
      <c r="H1025" s="1"/>
      <c r="I1025" s="1"/>
      <c r="J1025" s="1"/>
    </row>
    <row r="1026" spans="5:10">
      <c r="E1026" s="1"/>
      <c r="F1026" s="1"/>
      <c r="G1026" s="1"/>
      <c r="H1026" s="1"/>
      <c r="I1026" s="1"/>
      <c r="J1026" s="1"/>
    </row>
    <row r="1027" spans="5:10">
      <c r="E1027" s="1"/>
      <c r="F1027" s="1"/>
      <c r="G1027" s="1"/>
      <c r="H1027" s="1"/>
      <c r="I1027" s="1"/>
      <c r="J1027" s="1"/>
    </row>
    <row r="1028" spans="5:10">
      <c r="E1028" s="1"/>
      <c r="F1028" s="1"/>
      <c r="G1028" s="1"/>
      <c r="H1028" s="1"/>
      <c r="I1028" s="1"/>
      <c r="J1028" s="1"/>
    </row>
    <row r="1029" spans="5:10">
      <c r="E1029" s="1"/>
      <c r="F1029" s="1"/>
      <c r="G1029" s="1"/>
      <c r="H1029" s="1"/>
      <c r="I1029" s="1"/>
      <c r="J1029" s="1"/>
    </row>
    <row r="1030" spans="5:10">
      <c r="E1030" s="1"/>
      <c r="F1030" s="1"/>
      <c r="G1030" s="1"/>
      <c r="H1030" s="1"/>
      <c r="I1030" s="1"/>
      <c r="J1030" s="1"/>
    </row>
    <row r="1031" spans="5:10">
      <c r="E1031" s="1"/>
      <c r="F1031" s="1"/>
      <c r="G1031" s="1"/>
      <c r="H1031" s="1"/>
      <c r="I1031" s="1"/>
      <c r="J1031" s="1"/>
    </row>
    <row r="1032" spans="5:10">
      <c r="E1032" s="1"/>
      <c r="F1032" s="1"/>
      <c r="G1032" s="1"/>
      <c r="H1032" s="1"/>
      <c r="I1032" s="1"/>
      <c r="J1032" s="1"/>
    </row>
    <row r="1033" spans="5:10">
      <c r="E1033" s="1"/>
      <c r="F1033" s="1"/>
      <c r="G1033" s="1"/>
      <c r="H1033" s="1"/>
      <c r="I1033" s="1"/>
      <c r="J1033" s="1"/>
    </row>
    <row r="1034" spans="5:10">
      <c r="E1034" s="1"/>
      <c r="F1034" s="1"/>
      <c r="G1034" s="1"/>
      <c r="H1034" s="1"/>
      <c r="I1034" s="1"/>
      <c r="J1034" s="1"/>
    </row>
    <row r="1035" spans="5:10">
      <c r="E1035" s="1"/>
      <c r="F1035" s="1"/>
      <c r="G1035" s="1"/>
      <c r="H1035" s="1"/>
      <c r="I1035" s="1"/>
      <c r="J1035" s="1"/>
    </row>
    <row r="1036" spans="5:10">
      <c r="E1036" s="1"/>
      <c r="F1036" s="1"/>
      <c r="G1036" s="1"/>
      <c r="H1036" s="1"/>
      <c r="I1036" s="1"/>
      <c r="J1036" s="1"/>
    </row>
    <row r="1037" spans="5:10">
      <c r="E1037" s="1"/>
      <c r="F1037" s="1"/>
      <c r="G1037" s="1"/>
      <c r="H1037" s="1"/>
      <c r="I1037" s="1"/>
      <c r="J1037" s="1"/>
    </row>
    <row r="1038" spans="5:10">
      <c r="E1038" s="1"/>
      <c r="F1038" s="1"/>
      <c r="G1038" s="1"/>
      <c r="H1038" s="1"/>
      <c r="I1038" s="1"/>
      <c r="J1038" s="1"/>
    </row>
    <row r="1039" spans="5:10">
      <c r="E1039" s="1"/>
      <c r="F1039" s="1"/>
      <c r="G1039" s="1"/>
      <c r="H1039" s="1"/>
      <c r="I1039" s="1"/>
      <c r="J1039" s="1"/>
    </row>
    <row r="1040" spans="5:10">
      <c r="E1040" s="1"/>
      <c r="F1040" s="1"/>
      <c r="G1040" s="1"/>
      <c r="H1040" s="1"/>
      <c r="I1040" s="1"/>
      <c r="J1040" s="1"/>
    </row>
    <row r="1041" spans="5:10">
      <c r="E1041" s="1"/>
      <c r="F1041" s="1"/>
      <c r="G1041" s="1"/>
      <c r="H1041" s="1"/>
      <c r="I1041" s="1"/>
      <c r="J1041" s="1"/>
    </row>
    <row r="1042" spans="5:10">
      <c r="E1042" s="1"/>
      <c r="F1042" s="1"/>
      <c r="G1042" s="1"/>
      <c r="H1042" s="1"/>
      <c r="I1042" s="1"/>
      <c r="J1042" s="1"/>
    </row>
    <row r="1043" spans="5:10">
      <c r="E1043" s="1"/>
      <c r="F1043" s="1"/>
      <c r="G1043" s="1"/>
      <c r="H1043" s="1"/>
      <c r="I1043" s="1"/>
      <c r="J1043" s="1"/>
    </row>
    <row r="1044" spans="5:10">
      <c r="E1044" s="1"/>
      <c r="F1044" s="1"/>
      <c r="G1044" s="1"/>
      <c r="H1044" s="1"/>
      <c r="I1044" s="1"/>
      <c r="J1044" s="1"/>
    </row>
    <row r="1045" spans="5:10">
      <c r="E1045" s="1"/>
      <c r="F1045" s="1"/>
      <c r="G1045" s="1"/>
      <c r="H1045" s="1"/>
      <c r="I1045" s="1"/>
      <c r="J1045" s="1"/>
    </row>
    <row r="1046" spans="5:10">
      <c r="E1046" s="1"/>
      <c r="F1046" s="1"/>
      <c r="G1046" s="1"/>
      <c r="H1046" s="1"/>
      <c r="I1046" s="1"/>
      <c r="J1046" s="1"/>
    </row>
    <row r="1047" spans="5:10">
      <c r="E1047" s="1"/>
      <c r="F1047" s="1"/>
      <c r="G1047" s="1"/>
      <c r="H1047" s="1"/>
      <c r="I1047" s="1"/>
      <c r="J1047" s="1"/>
    </row>
    <row r="1048" spans="5:10">
      <c r="E1048" s="1"/>
      <c r="F1048" s="1"/>
      <c r="G1048" s="1"/>
      <c r="H1048" s="1"/>
      <c r="I1048" s="1"/>
      <c r="J1048" s="1"/>
    </row>
    <row r="1049" spans="5:10">
      <c r="E1049" s="1"/>
      <c r="F1049" s="1"/>
      <c r="G1049" s="1"/>
      <c r="H1049" s="1"/>
      <c r="I1049" s="1"/>
      <c r="J1049" s="1"/>
    </row>
    <row r="1050" spans="5:10">
      <c r="E1050" s="1"/>
      <c r="F1050" s="1"/>
      <c r="G1050" s="1"/>
      <c r="H1050" s="1"/>
      <c r="I1050" s="1"/>
      <c r="J1050" s="1"/>
    </row>
    <row r="1051" spans="5:10">
      <c r="E1051" s="1"/>
      <c r="F1051" s="1"/>
      <c r="G1051" s="1"/>
      <c r="H1051" s="1"/>
      <c r="I1051" s="1"/>
      <c r="J1051" s="1"/>
    </row>
    <row r="1052" spans="5:10">
      <c r="E1052" s="1"/>
      <c r="F1052" s="1"/>
      <c r="G1052" s="1"/>
      <c r="H1052" s="1"/>
      <c r="I1052" s="1"/>
      <c r="J1052" s="1"/>
    </row>
    <row r="1053" spans="5:10">
      <c r="E1053" s="1"/>
      <c r="F1053" s="1"/>
      <c r="G1053" s="1"/>
      <c r="H1053" s="1"/>
      <c r="I1053" s="1"/>
      <c r="J1053" s="1"/>
    </row>
    <row r="1054" spans="5:10">
      <c r="E1054" s="1"/>
      <c r="F1054" s="1"/>
      <c r="G1054" s="1"/>
      <c r="H1054" s="1"/>
      <c r="I1054" s="1"/>
      <c r="J1054" s="1"/>
    </row>
    <row r="1055" spans="5:10">
      <c r="E1055" s="1"/>
      <c r="F1055" s="1"/>
      <c r="G1055" s="1"/>
      <c r="H1055" s="1"/>
      <c r="I1055" s="1"/>
      <c r="J1055" s="1"/>
    </row>
    <row r="1056" spans="5:10">
      <c r="E1056" s="1"/>
      <c r="F1056" s="1"/>
      <c r="G1056" s="1"/>
      <c r="H1056" s="1"/>
      <c r="I1056" s="1"/>
      <c r="J1056" s="1"/>
    </row>
    <row r="1057" spans="5:10">
      <c r="E1057" s="1"/>
      <c r="F1057" s="1"/>
      <c r="G1057" s="1"/>
      <c r="H1057" s="1"/>
      <c r="I1057" s="1"/>
      <c r="J1057" s="1"/>
    </row>
    <row r="1058" spans="5:10">
      <c r="E1058" s="1"/>
      <c r="F1058" s="1"/>
      <c r="G1058" s="1"/>
      <c r="H1058" s="1"/>
      <c r="I1058" s="1"/>
      <c r="J1058" s="1"/>
    </row>
    <row r="1059" spans="5:10">
      <c r="E1059" s="1"/>
      <c r="F1059" s="1"/>
      <c r="G1059" s="1"/>
      <c r="H1059" s="1"/>
      <c r="I1059" s="1"/>
      <c r="J1059" s="1"/>
    </row>
    <row r="1060" spans="5:10">
      <c r="E1060" s="1"/>
      <c r="F1060" s="1"/>
      <c r="G1060" s="1"/>
      <c r="H1060" s="1"/>
      <c r="I1060" s="1"/>
      <c r="J1060" s="1"/>
    </row>
    <row r="1061" spans="5:10">
      <c r="E1061" s="1"/>
      <c r="F1061" s="1"/>
      <c r="G1061" s="1"/>
      <c r="H1061" s="1"/>
      <c r="I1061" s="1"/>
      <c r="J1061" s="1"/>
    </row>
    <row r="1062" spans="5:10">
      <c r="E1062" s="1"/>
      <c r="F1062" s="1"/>
      <c r="G1062" s="1"/>
      <c r="H1062" s="1"/>
      <c r="I1062" s="1"/>
      <c r="J1062" s="1"/>
    </row>
    <row r="1063" spans="5:10">
      <c r="E1063" s="1"/>
      <c r="F1063" s="1"/>
      <c r="G1063" s="1"/>
      <c r="H1063" s="1"/>
      <c r="I1063" s="1"/>
      <c r="J1063" s="1"/>
    </row>
    <row r="1064" spans="5:10">
      <c r="E1064" s="1"/>
      <c r="F1064" s="1"/>
      <c r="G1064" s="1"/>
      <c r="H1064" s="1"/>
      <c r="I1064" s="1"/>
      <c r="J1064" s="1"/>
    </row>
    <row r="1065" spans="5:10">
      <c r="E1065" s="1"/>
      <c r="F1065" s="1"/>
      <c r="G1065" s="1"/>
      <c r="H1065" s="1"/>
      <c r="I1065" s="1"/>
      <c r="J1065" s="1"/>
    </row>
    <row r="1066" spans="5:10">
      <c r="E1066" s="1"/>
      <c r="F1066" s="1"/>
      <c r="G1066" s="1"/>
      <c r="H1066" s="1"/>
      <c r="I1066" s="1"/>
      <c r="J1066" s="1"/>
    </row>
    <row r="1067" spans="5:10">
      <c r="E1067" s="1"/>
      <c r="F1067" s="1"/>
      <c r="G1067" s="1"/>
      <c r="H1067" s="1"/>
      <c r="I1067" s="1"/>
      <c r="J1067" s="1"/>
    </row>
    <row r="1068" spans="5:10">
      <c r="E1068" s="1"/>
      <c r="F1068" s="1"/>
      <c r="G1068" s="1"/>
      <c r="H1068" s="1"/>
      <c r="I1068" s="1"/>
      <c r="J1068" s="1"/>
    </row>
    <row r="1069" spans="5:10">
      <c r="E1069" s="1"/>
      <c r="F1069" s="1"/>
      <c r="G1069" s="1"/>
      <c r="H1069" s="1"/>
      <c r="I1069" s="1"/>
      <c r="J1069" s="1"/>
    </row>
    <row r="1070" spans="5:10">
      <c r="E1070" s="1"/>
      <c r="F1070" s="1"/>
      <c r="G1070" s="1"/>
      <c r="H1070" s="1"/>
      <c r="I1070" s="1"/>
      <c r="J1070" s="1"/>
    </row>
    <row r="1071" spans="5:10">
      <c r="E1071" s="1"/>
      <c r="F1071" s="1"/>
      <c r="G1071" s="1"/>
      <c r="H1071" s="1"/>
      <c r="I1071" s="1"/>
      <c r="J1071" s="1"/>
    </row>
    <row r="1072" spans="5:10">
      <c r="E1072" s="1"/>
      <c r="F1072" s="1"/>
      <c r="G1072" s="1"/>
      <c r="H1072" s="1"/>
      <c r="I1072" s="1"/>
      <c r="J1072" s="1"/>
    </row>
    <row r="1073" spans="5:10">
      <c r="E1073" s="1"/>
      <c r="F1073" s="1"/>
      <c r="G1073" s="1"/>
      <c r="H1073" s="1"/>
      <c r="I1073" s="1"/>
      <c r="J1073" s="1"/>
    </row>
    <row r="1074" spans="5:10">
      <c r="E1074" s="1"/>
      <c r="F1074" s="1"/>
      <c r="G1074" s="1"/>
      <c r="H1074" s="1"/>
      <c r="I1074" s="1"/>
      <c r="J1074" s="1"/>
    </row>
    <row r="1075" spans="5:10">
      <c r="E1075" s="1"/>
      <c r="F1075" s="1"/>
      <c r="G1075" s="1"/>
      <c r="H1075" s="1"/>
      <c r="I1075" s="1"/>
      <c r="J1075" s="1"/>
    </row>
    <row r="1076" spans="5:10">
      <c r="E1076" s="1"/>
      <c r="F1076" s="1"/>
      <c r="G1076" s="1"/>
      <c r="H1076" s="1"/>
      <c r="I1076" s="1"/>
      <c r="J1076" s="1"/>
    </row>
    <row r="1077" spans="5:10">
      <c r="E1077" s="1"/>
      <c r="F1077" s="1"/>
      <c r="G1077" s="1"/>
      <c r="H1077" s="1"/>
      <c r="I1077" s="1"/>
      <c r="J1077" s="1"/>
    </row>
    <row r="1078" spans="5:10">
      <c r="E1078" s="1"/>
      <c r="F1078" s="1"/>
      <c r="G1078" s="1"/>
      <c r="H1078" s="1"/>
      <c r="I1078" s="1"/>
      <c r="J1078" s="1"/>
    </row>
    <row r="1079" spans="5:10">
      <c r="E1079" s="1"/>
      <c r="F1079" s="1"/>
      <c r="G1079" s="1"/>
      <c r="H1079" s="1"/>
      <c r="I1079" s="1"/>
      <c r="J1079" s="1"/>
    </row>
    <row r="1080" spans="5:10">
      <c r="E1080" s="1"/>
      <c r="F1080" s="1"/>
      <c r="G1080" s="1"/>
      <c r="H1080" s="1"/>
      <c r="I1080" s="1"/>
      <c r="J1080" s="1"/>
    </row>
    <row r="1081" spans="5:10">
      <c r="E1081" s="1"/>
      <c r="F1081" s="1"/>
      <c r="G1081" s="1"/>
      <c r="H1081" s="1"/>
      <c r="I1081" s="1"/>
      <c r="J1081" s="1"/>
    </row>
    <row r="1082" spans="5:10">
      <c r="E1082" s="1"/>
      <c r="F1082" s="1"/>
      <c r="G1082" s="1"/>
      <c r="H1082" s="1"/>
      <c r="I1082" s="1"/>
      <c r="J1082" s="1"/>
    </row>
    <row r="1083" spans="5:10">
      <c r="E1083" s="1"/>
      <c r="F1083" s="1"/>
      <c r="G1083" s="1"/>
      <c r="H1083" s="1"/>
      <c r="I1083" s="1"/>
      <c r="J1083" s="1"/>
    </row>
    <row r="1084" spans="5:10">
      <c r="E1084" s="1"/>
      <c r="F1084" s="1"/>
      <c r="G1084" s="1"/>
      <c r="H1084" s="1"/>
      <c r="I1084" s="1"/>
      <c r="J1084" s="1"/>
    </row>
    <row r="1085" spans="5:10">
      <c r="E1085" s="1"/>
      <c r="F1085" s="1"/>
      <c r="G1085" s="1"/>
      <c r="H1085" s="1"/>
      <c r="I1085" s="1"/>
      <c r="J1085" s="1"/>
    </row>
    <row r="1086" spans="5:10">
      <c r="E1086" s="1"/>
      <c r="F1086" s="1"/>
      <c r="G1086" s="1"/>
      <c r="H1086" s="1"/>
      <c r="I1086" s="1"/>
      <c r="J1086" s="1"/>
    </row>
    <row r="1087" spans="5:10">
      <c r="E1087" s="1"/>
      <c r="F1087" s="1"/>
      <c r="G1087" s="1"/>
      <c r="H1087" s="1"/>
      <c r="I1087" s="1"/>
      <c r="J1087" s="1"/>
    </row>
    <row r="1088" spans="5:10">
      <c r="E1088" s="1"/>
      <c r="F1088" s="1"/>
      <c r="G1088" s="1"/>
      <c r="H1088" s="1"/>
      <c r="I1088" s="1"/>
      <c r="J1088" s="1"/>
    </row>
    <row r="1089" spans="5:10">
      <c r="E1089" s="1"/>
      <c r="F1089" s="1"/>
      <c r="G1089" s="1"/>
      <c r="H1089" s="1"/>
      <c r="I1089" s="1"/>
      <c r="J1089" s="1"/>
    </row>
    <row r="1090" spans="5:10">
      <c r="E1090" s="1"/>
      <c r="F1090" s="1"/>
      <c r="G1090" s="1"/>
      <c r="H1090" s="1"/>
      <c r="I1090" s="1"/>
      <c r="J1090" s="1"/>
    </row>
    <row r="1091" spans="5:10">
      <c r="E1091" s="1"/>
      <c r="F1091" s="1"/>
      <c r="G1091" s="1"/>
      <c r="H1091" s="1"/>
      <c r="I1091" s="1"/>
      <c r="J1091" s="1"/>
    </row>
    <row r="1092" spans="5:10">
      <c r="E1092" s="1"/>
      <c r="F1092" s="1"/>
      <c r="G1092" s="1"/>
      <c r="H1092" s="1"/>
      <c r="I1092" s="1"/>
      <c r="J1092" s="1"/>
    </row>
    <row r="1093" spans="5:10">
      <c r="E1093" s="1"/>
      <c r="F1093" s="1"/>
      <c r="G1093" s="1"/>
      <c r="H1093" s="1"/>
      <c r="I1093" s="1"/>
      <c r="J1093" s="1"/>
    </row>
    <row r="1094" spans="5:10">
      <c r="E1094" s="1"/>
      <c r="F1094" s="1"/>
      <c r="G1094" s="1"/>
      <c r="H1094" s="1"/>
      <c r="I1094" s="1"/>
      <c r="J1094" s="1"/>
    </row>
    <row r="1095" spans="5:10">
      <c r="E1095" s="1"/>
      <c r="F1095" s="1"/>
      <c r="G1095" s="1"/>
      <c r="H1095" s="1"/>
      <c r="I1095" s="1"/>
      <c r="J1095" s="1"/>
    </row>
    <row r="1096" spans="5:10">
      <c r="E1096" s="1"/>
      <c r="F1096" s="1"/>
      <c r="G1096" s="1"/>
      <c r="H1096" s="1"/>
      <c r="I1096" s="1"/>
      <c r="J1096" s="1"/>
    </row>
    <row r="1097" spans="5:10">
      <c r="E1097" s="1"/>
      <c r="F1097" s="1"/>
      <c r="G1097" s="1"/>
      <c r="H1097" s="1"/>
      <c r="I1097" s="1"/>
      <c r="J1097" s="1"/>
    </row>
    <row r="1098" spans="5:10">
      <c r="E1098" s="1"/>
      <c r="F1098" s="1"/>
      <c r="G1098" s="1"/>
      <c r="H1098" s="1"/>
      <c r="I1098" s="1"/>
      <c r="J1098" s="1"/>
    </row>
    <row r="1099" spans="5:10">
      <c r="E1099" s="1"/>
      <c r="F1099" s="1"/>
      <c r="G1099" s="1"/>
      <c r="H1099" s="1"/>
      <c r="I1099" s="1"/>
      <c r="J1099" s="1"/>
    </row>
    <row r="1100" spans="5:10">
      <c r="E1100" s="1"/>
      <c r="F1100" s="1"/>
      <c r="G1100" s="1"/>
      <c r="H1100" s="1"/>
      <c r="I1100" s="1"/>
      <c r="J1100" s="1"/>
    </row>
    <row r="1101" spans="5:10">
      <c r="E1101" s="1"/>
      <c r="F1101" s="1"/>
      <c r="G1101" s="1"/>
      <c r="H1101" s="1"/>
      <c r="I1101" s="1"/>
      <c r="J1101" s="1"/>
    </row>
    <row r="1102" spans="5:10">
      <c r="E1102" s="1"/>
      <c r="F1102" s="1"/>
      <c r="G1102" s="1"/>
      <c r="H1102" s="1"/>
      <c r="I1102" s="1"/>
      <c r="J1102" s="1"/>
    </row>
    <row r="1103" spans="5:10">
      <c r="E1103" s="1"/>
      <c r="F1103" s="1"/>
      <c r="G1103" s="1"/>
      <c r="H1103" s="1"/>
      <c r="I1103" s="1"/>
      <c r="J1103" s="1"/>
    </row>
    <row r="1104" spans="5:10">
      <c r="E1104" s="1"/>
      <c r="F1104" s="1"/>
      <c r="G1104" s="1"/>
      <c r="H1104" s="1"/>
      <c r="I1104" s="1"/>
      <c r="J1104" s="1"/>
    </row>
    <row r="1105" spans="5:10">
      <c r="E1105" s="1"/>
      <c r="F1105" s="1"/>
      <c r="G1105" s="1"/>
      <c r="H1105" s="1"/>
      <c r="I1105" s="1"/>
      <c r="J1105" s="1"/>
    </row>
    <row r="1106" spans="5:10">
      <c r="E1106" s="1"/>
      <c r="F1106" s="1"/>
      <c r="G1106" s="1"/>
      <c r="H1106" s="1"/>
      <c r="I1106" s="1"/>
      <c r="J1106" s="1"/>
    </row>
    <row r="1107" spans="5:10">
      <c r="E1107" s="1"/>
      <c r="F1107" s="1"/>
      <c r="G1107" s="1"/>
      <c r="H1107" s="1"/>
      <c r="I1107" s="1"/>
      <c r="J1107" s="1"/>
    </row>
    <row r="1108" spans="5:10">
      <c r="E1108" s="1"/>
      <c r="F1108" s="1"/>
      <c r="G1108" s="1"/>
      <c r="H1108" s="1"/>
      <c r="I1108" s="1"/>
      <c r="J1108" s="1"/>
    </row>
    <row r="1109" spans="5:10">
      <c r="E1109" s="1"/>
      <c r="F1109" s="1"/>
      <c r="G1109" s="1"/>
      <c r="H1109" s="1"/>
      <c r="I1109" s="1"/>
      <c r="J1109" s="1"/>
    </row>
    <row r="1110" spans="5:10">
      <c r="E1110" s="1"/>
      <c r="F1110" s="1"/>
      <c r="G1110" s="1"/>
      <c r="H1110" s="1"/>
      <c r="I1110" s="1"/>
      <c r="J1110" s="1"/>
    </row>
    <row r="1111" spans="5:10">
      <c r="E1111" s="1"/>
      <c r="F1111" s="1"/>
      <c r="G1111" s="1"/>
      <c r="H1111" s="1"/>
      <c r="I1111" s="1"/>
      <c r="J1111" s="1"/>
    </row>
    <row r="1112" spans="5:10">
      <c r="E1112" s="1"/>
      <c r="F1112" s="1"/>
      <c r="G1112" s="1"/>
      <c r="H1112" s="1"/>
      <c r="I1112" s="1"/>
      <c r="J1112" s="1"/>
    </row>
    <row r="1113" spans="5:10">
      <c r="E1113" s="1"/>
      <c r="F1113" s="1"/>
      <c r="G1113" s="1"/>
      <c r="H1113" s="1"/>
      <c r="I1113" s="1"/>
      <c r="J1113" s="1"/>
    </row>
    <row r="1114" spans="5:10">
      <c r="E1114" s="1"/>
      <c r="F1114" s="1"/>
      <c r="G1114" s="1"/>
      <c r="H1114" s="1"/>
      <c r="I1114" s="1"/>
      <c r="J1114" s="1"/>
    </row>
    <row r="1115" spans="5:10">
      <c r="E1115" s="1"/>
      <c r="F1115" s="1"/>
      <c r="G1115" s="1"/>
      <c r="H1115" s="1"/>
      <c r="I1115" s="1"/>
      <c r="J1115" s="1"/>
    </row>
    <row r="1116" spans="5:10">
      <c r="E1116" s="1"/>
      <c r="F1116" s="1"/>
      <c r="G1116" s="1"/>
      <c r="H1116" s="1"/>
      <c r="I1116" s="1"/>
      <c r="J1116" s="1"/>
    </row>
    <row r="1117" spans="5:10">
      <c r="E1117" s="1"/>
      <c r="F1117" s="1"/>
      <c r="G1117" s="1"/>
      <c r="H1117" s="1"/>
      <c r="I1117" s="1"/>
      <c r="J1117" s="1"/>
    </row>
    <row r="1118" spans="5:10">
      <c r="E1118" s="1"/>
      <c r="F1118" s="1"/>
      <c r="G1118" s="1"/>
      <c r="H1118" s="1"/>
      <c r="I1118" s="1"/>
      <c r="J1118" s="1"/>
    </row>
    <row r="1119" spans="5:10">
      <c r="E1119" s="1"/>
      <c r="F1119" s="1"/>
      <c r="G1119" s="1"/>
      <c r="H1119" s="1"/>
      <c r="I1119" s="1"/>
      <c r="J1119" s="1"/>
    </row>
    <row r="1120" spans="5:10">
      <c r="E1120" s="1"/>
      <c r="F1120" s="1"/>
      <c r="G1120" s="1"/>
      <c r="H1120" s="1"/>
      <c r="I1120" s="1"/>
      <c r="J1120" s="1"/>
    </row>
    <row r="1121" spans="5:10">
      <c r="E1121" s="1"/>
      <c r="F1121" s="1"/>
      <c r="G1121" s="1"/>
      <c r="H1121" s="1"/>
      <c r="I1121" s="1"/>
      <c r="J1121" s="1"/>
    </row>
    <row r="1122" spans="5:10">
      <c r="E1122" s="1"/>
      <c r="F1122" s="1"/>
      <c r="G1122" s="1"/>
      <c r="H1122" s="1"/>
      <c r="I1122" s="1"/>
      <c r="J1122" s="1"/>
    </row>
    <row r="1123" spans="5:10">
      <c r="E1123" s="1"/>
      <c r="F1123" s="1"/>
      <c r="G1123" s="1"/>
      <c r="H1123" s="1"/>
      <c r="I1123" s="1"/>
      <c r="J1123" s="1"/>
    </row>
    <row r="1124" spans="5:10">
      <c r="E1124" s="1"/>
      <c r="F1124" s="1"/>
      <c r="G1124" s="1"/>
      <c r="H1124" s="1"/>
      <c r="I1124" s="1"/>
      <c r="J1124" s="1"/>
    </row>
    <row r="1125" spans="5:10">
      <c r="E1125" s="1"/>
      <c r="F1125" s="1"/>
      <c r="G1125" s="1"/>
      <c r="H1125" s="1"/>
      <c r="I1125" s="1"/>
      <c r="J1125" s="1"/>
    </row>
    <row r="1126" spans="5:10">
      <c r="E1126" s="1"/>
      <c r="F1126" s="1"/>
      <c r="G1126" s="1"/>
      <c r="H1126" s="1"/>
      <c r="I1126" s="1"/>
      <c r="J1126" s="1"/>
    </row>
    <row r="1127" spans="5:10">
      <c r="E1127" s="1"/>
      <c r="F1127" s="1"/>
      <c r="G1127" s="1"/>
      <c r="H1127" s="1"/>
      <c r="I1127" s="1"/>
      <c r="J1127" s="1"/>
    </row>
    <row r="1128" spans="5:10">
      <c r="E1128" s="1"/>
      <c r="F1128" s="1"/>
      <c r="G1128" s="1"/>
      <c r="H1128" s="1"/>
      <c r="I1128" s="1"/>
      <c r="J1128" s="1"/>
    </row>
    <row r="1129" spans="5:10">
      <c r="E1129" s="1"/>
      <c r="F1129" s="1"/>
      <c r="G1129" s="1"/>
      <c r="H1129" s="1"/>
      <c r="I1129" s="1"/>
      <c r="J1129" s="1"/>
    </row>
    <row r="1130" spans="5:10">
      <c r="E1130" s="1"/>
      <c r="F1130" s="1"/>
      <c r="G1130" s="1"/>
      <c r="H1130" s="1"/>
      <c r="I1130" s="1"/>
      <c r="J1130" s="1"/>
    </row>
    <row r="1131" spans="5:10">
      <c r="E1131" s="1"/>
      <c r="F1131" s="1"/>
      <c r="G1131" s="1"/>
      <c r="H1131" s="1"/>
      <c r="I1131" s="1"/>
      <c r="J1131" s="1"/>
    </row>
    <row r="1132" spans="5:10">
      <c r="E1132" s="1"/>
      <c r="F1132" s="1"/>
      <c r="G1132" s="1"/>
      <c r="H1132" s="1"/>
      <c r="I1132" s="1"/>
      <c r="J1132" s="1"/>
    </row>
    <row r="1133" spans="5:10">
      <c r="E1133" s="1"/>
      <c r="F1133" s="1"/>
      <c r="G1133" s="1"/>
      <c r="H1133" s="1"/>
      <c r="I1133" s="1"/>
      <c r="J1133" s="1"/>
    </row>
    <row r="1134" spans="5:10">
      <c r="E1134" s="1"/>
      <c r="F1134" s="1"/>
      <c r="G1134" s="1"/>
      <c r="H1134" s="1"/>
      <c r="I1134" s="1"/>
      <c r="J1134" s="1"/>
    </row>
    <row r="1135" spans="5:10">
      <c r="E1135" s="1"/>
      <c r="F1135" s="1"/>
      <c r="G1135" s="1"/>
      <c r="H1135" s="1"/>
      <c r="I1135" s="1"/>
      <c r="J1135" s="1"/>
    </row>
    <row r="1136" spans="5:10">
      <c r="E1136" s="1"/>
      <c r="F1136" s="1"/>
      <c r="G1136" s="1"/>
      <c r="H1136" s="1"/>
      <c r="I1136" s="1"/>
      <c r="J1136" s="1"/>
    </row>
    <row r="1137" spans="5:10">
      <c r="E1137" s="1"/>
      <c r="F1137" s="1"/>
      <c r="G1137" s="1"/>
      <c r="H1137" s="1"/>
      <c r="I1137" s="1"/>
      <c r="J1137" s="1"/>
    </row>
    <row r="1138" spans="5:10">
      <c r="E1138" s="1"/>
      <c r="F1138" s="1"/>
      <c r="G1138" s="1"/>
      <c r="H1138" s="1"/>
      <c r="I1138" s="1"/>
      <c r="J1138" s="1"/>
    </row>
    <row r="1139" spans="5:10">
      <c r="E1139" s="1"/>
      <c r="F1139" s="1"/>
      <c r="G1139" s="1"/>
      <c r="H1139" s="1"/>
      <c r="I1139" s="1"/>
      <c r="J1139" s="1"/>
    </row>
    <row r="1140" spans="5:10">
      <c r="E1140" s="1"/>
      <c r="F1140" s="1"/>
      <c r="G1140" s="1"/>
      <c r="H1140" s="1"/>
      <c r="I1140" s="1"/>
      <c r="J1140" s="1"/>
    </row>
    <row r="1141" spans="5:10">
      <c r="E1141" s="1"/>
      <c r="F1141" s="1"/>
      <c r="G1141" s="1"/>
      <c r="H1141" s="1"/>
      <c r="I1141" s="1"/>
      <c r="J1141" s="1"/>
    </row>
    <row r="1142" spans="5:10">
      <c r="E1142" s="1"/>
      <c r="F1142" s="1"/>
      <c r="G1142" s="1"/>
      <c r="H1142" s="1"/>
      <c r="I1142" s="1"/>
      <c r="J1142" s="1"/>
    </row>
    <row r="1143" spans="5:10">
      <c r="E1143" s="1"/>
      <c r="F1143" s="1"/>
      <c r="G1143" s="1"/>
      <c r="H1143" s="1"/>
      <c r="I1143" s="1"/>
      <c r="J1143" s="1"/>
    </row>
    <row r="1144" spans="5:10">
      <c r="E1144" s="1"/>
      <c r="F1144" s="1"/>
      <c r="G1144" s="1"/>
      <c r="H1144" s="1"/>
      <c r="I1144" s="1"/>
      <c r="J1144" s="1"/>
    </row>
    <row r="1145" spans="5:10">
      <c r="E1145" s="1"/>
      <c r="F1145" s="1"/>
      <c r="G1145" s="1"/>
      <c r="H1145" s="1"/>
      <c r="I1145" s="1"/>
      <c r="J1145" s="1"/>
    </row>
    <row r="1146" spans="5:10">
      <c r="E1146" s="1"/>
      <c r="F1146" s="1"/>
      <c r="G1146" s="1"/>
      <c r="H1146" s="1"/>
      <c r="I1146" s="1"/>
      <c r="J1146" s="1"/>
    </row>
    <row r="1147" spans="5:10">
      <c r="E1147" s="1"/>
      <c r="F1147" s="1"/>
      <c r="G1147" s="1"/>
      <c r="H1147" s="1"/>
      <c r="I1147" s="1"/>
      <c r="J1147" s="1"/>
    </row>
    <row r="1148" spans="5:10">
      <c r="E1148" s="1"/>
      <c r="F1148" s="1"/>
      <c r="G1148" s="1"/>
      <c r="H1148" s="1"/>
      <c r="I1148" s="1"/>
      <c r="J1148" s="1"/>
    </row>
    <row r="1149" spans="5:10">
      <c r="E1149" s="1"/>
      <c r="F1149" s="1"/>
      <c r="G1149" s="1"/>
      <c r="H1149" s="1"/>
      <c r="I1149" s="1"/>
      <c r="J1149" s="1"/>
    </row>
    <row r="1150" spans="5:10">
      <c r="E1150" s="1"/>
      <c r="F1150" s="1"/>
      <c r="G1150" s="1"/>
      <c r="H1150" s="1"/>
      <c r="I1150" s="1"/>
      <c r="J1150" s="1"/>
    </row>
    <row r="1151" spans="5:10">
      <c r="E1151" s="1"/>
      <c r="F1151" s="1"/>
      <c r="G1151" s="1"/>
      <c r="H1151" s="1"/>
      <c r="I1151" s="1"/>
      <c r="J1151" s="1"/>
    </row>
    <row r="1152" spans="5:10">
      <c r="E1152" s="1"/>
      <c r="F1152" s="1"/>
      <c r="G1152" s="1"/>
      <c r="H1152" s="1"/>
      <c r="I1152" s="1"/>
      <c r="J1152" s="1"/>
    </row>
    <row r="1153" spans="5:10">
      <c r="E1153" s="1"/>
      <c r="F1153" s="1"/>
      <c r="G1153" s="1"/>
      <c r="H1153" s="1"/>
      <c r="I1153" s="1"/>
      <c r="J1153" s="1"/>
    </row>
    <row r="1154" spans="5:10">
      <c r="E1154" s="1"/>
      <c r="F1154" s="1"/>
      <c r="G1154" s="1"/>
      <c r="H1154" s="1"/>
      <c r="I1154" s="1"/>
      <c r="J1154" s="1"/>
    </row>
    <row r="1155" spans="5:10">
      <c r="E1155" s="1"/>
      <c r="F1155" s="1"/>
      <c r="G1155" s="1"/>
      <c r="H1155" s="1"/>
      <c r="I1155" s="1"/>
      <c r="J1155" s="1"/>
    </row>
    <row r="1156" spans="5:10">
      <c r="E1156" s="1"/>
      <c r="F1156" s="1"/>
      <c r="G1156" s="1"/>
      <c r="H1156" s="1"/>
      <c r="I1156" s="1"/>
      <c r="J1156" s="1"/>
    </row>
    <row r="1157" spans="5:10">
      <c r="E1157" s="1"/>
      <c r="F1157" s="1"/>
      <c r="G1157" s="1"/>
      <c r="H1157" s="1"/>
      <c r="I1157" s="1"/>
      <c r="J1157" s="1"/>
    </row>
    <row r="1158" spans="5:10">
      <c r="E1158" s="1"/>
      <c r="F1158" s="1"/>
      <c r="G1158" s="1"/>
      <c r="H1158" s="1"/>
      <c r="I1158" s="1"/>
      <c r="J1158" s="1"/>
    </row>
    <row r="1159" spans="5:10">
      <c r="E1159" s="1"/>
      <c r="F1159" s="1"/>
      <c r="G1159" s="1"/>
      <c r="H1159" s="1"/>
      <c r="I1159" s="1"/>
      <c r="J1159" s="1"/>
    </row>
    <row r="1160" spans="5:10">
      <c r="E1160" s="1"/>
      <c r="F1160" s="1"/>
      <c r="G1160" s="1"/>
      <c r="H1160" s="1"/>
      <c r="I1160" s="1"/>
      <c r="J1160" s="1"/>
    </row>
    <row r="1161" spans="5:10">
      <c r="E1161" s="1"/>
      <c r="F1161" s="1"/>
      <c r="G1161" s="1"/>
      <c r="H1161" s="1"/>
      <c r="I1161" s="1"/>
      <c r="J1161" s="1"/>
    </row>
    <row r="1162" spans="5:10">
      <c r="E1162" s="1"/>
      <c r="F1162" s="1"/>
      <c r="G1162" s="1"/>
      <c r="H1162" s="1"/>
      <c r="I1162" s="1"/>
      <c r="J1162" s="1"/>
    </row>
    <row r="1163" spans="5:10">
      <c r="E1163" s="1"/>
      <c r="F1163" s="1"/>
      <c r="G1163" s="1"/>
      <c r="H1163" s="1"/>
      <c r="I1163" s="1"/>
      <c r="J1163" s="1"/>
    </row>
    <row r="1164" spans="5:10">
      <c r="E1164" s="1"/>
      <c r="F1164" s="1"/>
      <c r="G1164" s="1"/>
      <c r="H1164" s="1"/>
      <c r="I1164" s="1"/>
      <c r="J1164" s="1"/>
    </row>
    <row r="1165" spans="5:10">
      <c r="E1165" s="1"/>
      <c r="F1165" s="1"/>
      <c r="G1165" s="1"/>
      <c r="H1165" s="1"/>
      <c r="I1165" s="1"/>
      <c r="J1165" s="1"/>
    </row>
    <row r="1166" spans="5:10">
      <c r="E1166" s="1"/>
      <c r="F1166" s="1"/>
      <c r="G1166" s="1"/>
      <c r="H1166" s="1"/>
      <c r="I1166" s="1"/>
      <c r="J1166" s="1"/>
    </row>
    <row r="1167" spans="5:10">
      <c r="E1167" s="1"/>
      <c r="F1167" s="1"/>
      <c r="G1167" s="1"/>
      <c r="H1167" s="1"/>
      <c r="I1167" s="1"/>
      <c r="J1167" s="1"/>
    </row>
    <row r="1168" spans="5:10">
      <c r="E1168" s="1"/>
      <c r="F1168" s="1"/>
      <c r="G1168" s="1"/>
      <c r="H1168" s="1"/>
      <c r="I1168" s="1"/>
      <c r="J1168" s="1"/>
    </row>
    <row r="1169" spans="5:10">
      <c r="E1169" s="1"/>
      <c r="F1169" s="1"/>
      <c r="G1169" s="1"/>
      <c r="H1169" s="1"/>
      <c r="I1169" s="1"/>
      <c r="J1169" s="1"/>
    </row>
    <row r="1170" spans="5:10">
      <c r="E1170" s="1"/>
      <c r="F1170" s="1"/>
      <c r="G1170" s="1"/>
      <c r="H1170" s="1"/>
      <c r="I1170" s="1"/>
      <c r="J1170" s="1"/>
    </row>
    <row r="1171" spans="5:10">
      <c r="E1171" s="1"/>
      <c r="F1171" s="1"/>
      <c r="G1171" s="1"/>
      <c r="H1171" s="1"/>
      <c r="I1171" s="1"/>
      <c r="J1171" s="1"/>
    </row>
    <row r="1172" spans="5:10">
      <c r="E1172" s="1"/>
      <c r="F1172" s="1"/>
      <c r="G1172" s="1"/>
      <c r="H1172" s="1"/>
      <c r="I1172" s="1"/>
      <c r="J1172" s="1"/>
    </row>
    <row r="1173" spans="5:10">
      <c r="E1173" s="1"/>
      <c r="F1173" s="1"/>
      <c r="G1173" s="1"/>
      <c r="H1173" s="1"/>
      <c r="I1173" s="1"/>
      <c r="J1173" s="1"/>
    </row>
    <row r="1174" spans="5:10">
      <c r="E1174" s="1"/>
      <c r="F1174" s="1"/>
      <c r="G1174" s="1"/>
      <c r="H1174" s="1"/>
      <c r="I1174" s="1"/>
      <c r="J1174" s="1"/>
    </row>
    <row r="1175" spans="5:10">
      <c r="E1175" s="1"/>
      <c r="F1175" s="1"/>
      <c r="G1175" s="1"/>
      <c r="H1175" s="1"/>
      <c r="I1175" s="1"/>
      <c r="J1175" s="1"/>
    </row>
    <row r="1176" spans="5:10">
      <c r="E1176" s="1"/>
      <c r="F1176" s="1"/>
      <c r="G1176" s="1"/>
      <c r="H1176" s="1"/>
      <c r="I1176" s="1"/>
      <c r="J1176" s="1"/>
    </row>
    <row r="1177" spans="5:10">
      <c r="E1177" s="1"/>
      <c r="F1177" s="1"/>
      <c r="G1177" s="1"/>
      <c r="H1177" s="1"/>
      <c r="I1177" s="1"/>
      <c r="J1177" s="1"/>
    </row>
    <row r="1178" spans="5:10">
      <c r="E1178" s="1"/>
      <c r="F1178" s="1"/>
      <c r="G1178" s="1"/>
      <c r="H1178" s="1"/>
      <c r="I1178" s="1"/>
      <c r="J1178" s="1"/>
    </row>
    <row r="1179" spans="5:10">
      <c r="E1179" s="1"/>
      <c r="F1179" s="1"/>
      <c r="G1179" s="1"/>
      <c r="H1179" s="1"/>
      <c r="I1179" s="1"/>
      <c r="J1179" s="1"/>
    </row>
    <row r="1180" spans="5:10">
      <c r="E1180" s="1"/>
      <c r="F1180" s="1"/>
      <c r="G1180" s="1"/>
      <c r="H1180" s="1"/>
      <c r="I1180" s="1"/>
      <c r="J1180" s="1"/>
    </row>
    <row r="1181" spans="5:10">
      <c r="E1181" s="1"/>
      <c r="F1181" s="1"/>
      <c r="G1181" s="1"/>
      <c r="H1181" s="1"/>
      <c r="I1181" s="1"/>
      <c r="J1181" s="1"/>
    </row>
    <row r="1182" spans="5:10">
      <c r="E1182" s="1"/>
      <c r="F1182" s="1"/>
      <c r="G1182" s="1"/>
      <c r="H1182" s="1"/>
      <c r="I1182" s="1"/>
      <c r="J1182" s="1"/>
    </row>
    <row r="1183" spans="5:10">
      <c r="E1183" s="1"/>
      <c r="F1183" s="1"/>
      <c r="G1183" s="1"/>
      <c r="H1183" s="1"/>
      <c r="I1183" s="1"/>
      <c r="J1183" s="1"/>
    </row>
    <row r="1184" spans="5:10">
      <c r="E1184" s="1"/>
      <c r="F1184" s="1"/>
      <c r="G1184" s="1"/>
      <c r="H1184" s="1"/>
      <c r="I1184" s="1"/>
      <c r="J1184" s="1"/>
    </row>
    <row r="1185" spans="5:10">
      <c r="E1185" s="1"/>
      <c r="F1185" s="1"/>
      <c r="G1185" s="1"/>
      <c r="H1185" s="1"/>
      <c r="I1185" s="1"/>
      <c r="J1185" s="1"/>
    </row>
    <row r="1186" spans="5:10">
      <c r="E1186" s="1"/>
      <c r="F1186" s="1"/>
      <c r="G1186" s="1"/>
      <c r="H1186" s="1"/>
      <c r="I1186" s="1"/>
      <c r="J1186" s="1"/>
    </row>
    <row r="1187" spans="5:10">
      <c r="E1187" s="1"/>
      <c r="F1187" s="1"/>
      <c r="G1187" s="1"/>
      <c r="H1187" s="1"/>
      <c r="I1187" s="1"/>
      <c r="J1187" s="1"/>
    </row>
    <row r="1188" spans="5:10">
      <c r="E1188" s="1"/>
      <c r="F1188" s="1"/>
      <c r="G1188" s="1"/>
      <c r="H1188" s="1"/>
      <c r="I1188" s="1"/>
      <c r="J1188" s="1"/>
    </row>
    <row r="1189" spans="5:10">
      <c r="E1189" s="1"/>
      <c r="F1189" s="1"/>
      <c r="G1189" s="1"/>
      <c r="H1189" s="1"/>
      <c r="I1189" s="1"/>
      <c r="J1189" s="1"/>
    </row>
    <row r="1190" spans="5:10">
      <c r="E1190" s="1"/>
      <c r="F1190" s="1"/>
      <c r="G1190" s="1"/>
      <c r="H1190" s="1"/>
      <c r="I1190" s="1"/>
      <c r="J1190" s="1"/>
    </row>
    <row r="1191" spans="5:10">
      <c r="E1191" s="1"/>
      <c r="F1191" s="1"/>
      <c r="G1191" s="1"/>
      <c r="H1191" s="1"/>
      <c r="I1191" s="1"/>
      <c r="J1191" s="1"/>
    </row>
    <row r="1192" spans="5:10">
      <c r="E1192" s="1"/>
      <c r="F1192" s="1"/>
      <c r="G1192" s="1"/>
      <c r="H1192" s="1"/>
      <c r="I1192" s="1"/>
      <c r="J1192" s="1"/>
    </row>
    <row r="1193" spans="5:10">
      <c r="E1193" s="1"/>
      <c r="F1193" s="1"/>
      <c r="G1193" s="1"/>
      <c r="H1193" s="1"/>
      <c r="I1193" s="1"/>
      <c r="J1193" s="1"/>
    </row>
    <row r="1194" spans="5:10">
      <c r="E1194" s="1"/>
      <c r="F1194" s="1"/>
      <c r="G1194" s="1"/>
      <c r="H1194" s="1"/>
      <c r="I1194" s="1"/>
      <c r="J1194" s="1"/>
    </row>
    <row r="1195" spans="5:10">
      <c r="E1195" s="1"/>
      <c r="F1195" s="1"/>
      <c r="G1195" s="1"/>
      <c r="H1195" s="1"/>
      <c r="I1195" s="1"/>
      <c r="J1195" s="1"/>
    </row>
    <row r="1196" spans="5:10">
      <c r="E1196" s="1"/>
      <c r="F1196" s="1"/>
      <c r="G1196" s="1"/>
      <c r="H1196" s="1"/>
      <c r="I1196" s="1"/>
      <c r="J1196" s="1"/>
    </row>
    <row r="1197" spans="5:10">
      <c r="E1197" s="1"/>
      <c r="F1197" s="1"/>
      <c r="G1197" s="1"/>
      <c r="H1197" s="1"/>
      <c r="I1197" s="1"/>
      <c r="J1197" s="1"/>
    </row>
    <row r="1198" spans="5:10">
      <c r="E1198" s="1"/>
      <c r="F1198" s="1"/>
      <c r="G1198" s="1"/>
      <c r="H1198" s="1"/>
      <c r="I1198" s="1"/>
      <c r="J1198" s="1"/>
    </row>
    <row r="1199" spans="5:10">
      <c r="E1199" s="1"/>
      <c r="F1199" s="1"/>
      <c r="G1199" s="1"/>
      <c r="H1199" s="1"/>
      <c r="I1199" s="1"/>
      <c r="J1199" s="1"/>
    </row>
    <row r="1200" spans="5:10">
      <c r="E1200" s="1"/>
      <c r="F1200" s="1"/>
      <c r="G1200" s="1"/>
      <c r="H1200" s="1"/>
      <c r="I1200" s="1"/>
      <c r="J1200" s="1"/>
    </row>
    <row r="1201" spans="5:10">
      <c r="E1201" s="1"/>
      <c r="F1201" s="1"/>
      <c r="G1201" s="1"/>
      <c r="H1201" s="1"/>
      <c r="I1201" s="1"/>
      <c r="J1201" s="1"/>
    </row>
    <row r="1202" spans="5:10">
      <c r="E1202" s="1"/>
      <c r="F1202" s="1"/>
      <c r="G1202" s="1"/>
      <c r="H1202" s="1"/>
      <c r="I1202" s="1"/>
      <c r="J1202" s="1"/>
    </row>
    <row r="1203" spans="5:10">
      <c r="E1203" s="1"/>
      <c r="F1203" s="1"/>
      <c r="G1203" s="1"/>
      <c r="H1203" s="1"/>
      <c r="I1203" s="1"/>
      <c r="J1203" s="1"/>
    </row>
    <row r="1204" spans="5:10">
      <c r="E1204" s="1"/>
      <c r="F1204" s="1"/>
      <c r="G1204" s="1"/>
      <c r="H1204" s="1"/>
      <c r="I1204" s="1"/>
      <c r="J1204" s="1"/>
    </row>
    <row r="1205" spans="5:10">
      <c r="E1205" s="1"/>
      <c r="F1205" s="1"/>
      <c r="G1205" s="1"/>
      <c r="H1205" s="1"/>
      <c r="I1205" s="1"/>
      <c r="J1205" s="1"/>
    </row>
    <row r="1206" spans="5:10">
      <c r="E1206" s="1"/>
      <c r="F1206" s="1"/>
      <c r="G1206" s="1"/>
      <c r="H1206" s="1"/>
      <c r="I1206" s="1"/>
      <c r="J1206" s="1"/>
    </row>
    <row r="1207" spans="5:10">
      <c r="E1207" s="1"/>
      <c r="F1207" s="1"/>
      <c r="G1207" s="1"/>
      <c r="H1207" s="1"/>
      <c r="I1207" s="1"/>
      <c r="J1207" s="1"/>
    </row>
    <row r="1208" spans="5:10">
      <c r="E1208" s="1"/>
      <c r="F1208" s="1"/>
      <c r="G1208" s="1"/>
      <c r="H1208" s="1"/>
      <c r="I1208" s="1"/>
      <c r="J1208" s="1"/>
    </row>
    <row r="1209" spans="5:10">
      <c r="E1209" s="1"/>
      <c r="F1209" s="1"/>
      <c r="G1209" s="1"/>
      <c r="H1209" s="1"/>
      <c r="I1209" s="1"/>
      <c r="J1209" s="1"/>
    </row>
    <row r="1210" spans="5:10">
      <c r="E1210" s="1"/>
      <c r="F1210" s="1"/>
      <c r="G1210" s="1"/>
      <c r="H1210" s="1"/>
      <c r="I1210" s="1"/>
      <c r="J1210" s="1"/>
    </row>
    <row r="1211" spans="5:10">
      <c r="E1211" s="1"/>
      <c r="F1211" s="1"/>
      <c r="G1211" s="1"/>
      <c r="H1211" s="1"/>
      <c r="I1211" s="1"/>
      <c r="J1211" s="1"/>
    </row>
    <row r="1212" spans="5:10">
      <c r="E1212" s="1"/>
      <c r="F1212" s="1"/>
      <c r="G1212" s="1"/>
      <c r="H1212" s="1"/>
      <c r="I1212" s="1"/>
      <c r="J1212" s="1"/>
    </row>
    <row r="1213" spans="5:10">
      <c r="E1213" s="1"/>
      <c r="F1213" s="1"/>
      <c r="G1213" s="1"/>
      <c r="H1213" s="1"/>
      <c r="I1213" s="1"/>
      <c r="J1213" s="1"/>
    </row>
    <row r="1214" spans="5:10">
      <c r="E1214" s="1"/>
      <c r="F1214" s="1"/>
      <c r="G1214" s="1"/>
      <c r="H1214" s="1"/>
      <c r="I1214" s="1"/>
      <c r="J1214" s="1"/>
    </row>
    <row r="1215" spans="5:10">
      <c r="E1215" s="1"/>
      <c r="F1215" s="1"/>
      <c r="G1215" s="1"/>
      <c r="H1215" s="1"/>
      <c r="I1215" s="1"/>
      <c r="J1215" s="1"/>
    </row>
    <row r="1216" spans="5:10">
      <c r="E1216" s="1"/>
      <c r="F1216" s="1"/>
      <c r="G1216" s="1"/>
      <c r="H1216" s="1"/>
      <c r="I1216" s="1"/>
      <c r="J1216" s="1"/>
    </row>
    <row r="1217" spans="5:10">
      <c r="E1217" s="1"/>
      <c r="F1217" s="1"/>
      <c r="G1217" s="1"/>
      <c r="H1217" s="1"/>
      <c r="I1217" s="1"/>
      <c r="J1217" s="1"/>
    </row>
    <row r="1218" spans="5:10">
      <c r="E1218" s="1"/>
      <c r="F1218" s="1"/>
      <c r="G1218" s="1"/>
      <c r="H1218" s="1"/>
      <c r="I1218" s="1"/>
      <c r="J1218" s="1"/>
    </row>
    <row r="1219" spans="5:10">
      <c r="E1219" s="1"/>
      <c r="F1219" s="1"/>
      <c r="G1219" s="1"/>
      <c r="H1219" s="1"/>
      <c r="I1219" s="1"/>
      <c r="J1219" s="1"/>
    </row>
    <row r="1220" spans="5:10">
      <c r="E1220" s="1"/>
      <c r="F1220" s="1"/>
      <c r="G1220" s="1"/>
      <c r="H1220" s="1"/>
      <c r="I1220" s="1"/>
      <c r="J1220" s="1"/>
    </row>
    <row r="1221" spans="5:10">
      <c r="E1221" s="1"/>
      <c r="F1221" s="1"/>
      <c r="G1221" s="1"/>
      <c r="H1221" s="1"/>
      <c r="I1221" s="1"/>
      <c r="J1221" s="1"/>
    </row>
    <row r="1222" spans="5:10">
      <c r="E1222" s="1"/>
      <c r="F1222" s="1"/>
      <c r="G1222" s="1"/>
      <c r="H1222" s="1"/>
      <c r="I1222" s="1"/>
      <c r="J1222" s="1"/>
    </row>
    <row r="1223" spans="5:10">
      <c r="E1223" s="1"/>
      <c r="F1223" s="1"/>
      <c r="G1223" s="1"/>
      <c r="H1223" s="1"/>
      <c r="I1223" s="1"/>
      <c r="J1223" s="1"/>
    </row>
    <row r="1224" spans="5:10">
      <c r="E1224" s="1"/>
      <c r="F1224" s="1"/>
      <c r="G1224" s="1"/>
      <c r="H1224" s="1"/>
      <c r="I1224" s="1"/>
      <c r="J1224" s="1"/>
    </row>
    <row r="1225" spans="5:10">
      <c r="E1225" s="1"/>
      <c r="F1225" s="1"/>
      <c r="G1225" s="1"/>
      <c r="H1225" s="1"/>
      <c r="I1225" s="1"/>
      <c r="J1225" s="1"/>
    </row>
    <row r="1226" spans="5:10">
      <c r="E1226" s="1"/>
      <c r="F1226" s="1"/>
      <c r="G1226" s="1"/>
      <c r="H1226" s="1"/>
      <c r="I1226" s="1"/>
      <c r="J1226" s="1"/>
    </row>
    <row r="1227" spans="5:10">
      <c r="E1227" s="1"/>
      <c r="F1227" s="1"/>
      <c r="G1227" s="1"/>
      <c r="H1227" s="1"/>
      <c r="I1227" s="1"/>
      <c r="J1227" s="1"/>
    </row>
    <row r="1228" spans="5:10">
      <c r="E1228" s="1"/>
      <c r="F1228" s="1"/>
      <c r="G1228" s="1"/>
      <c r="H1228" s="1"/>
      <c r="I1228" s="1"/>
      <c r="J1228" s="1"/>
    </row>
    <row r="1229" spans="5:10">
      <c r="E1229" s="1"/>
      <c r="F1229" s="1"/>
      <c r="G1229" s="1"/>
      <c r="H1229" s="1"/>
      <c r="I1229" s="1"/>
      <c r="J1229" s="1"/>
    </row>
    <row r="1230" spans="5:10">
      <c r="E1230" s="1"/>
      <c r="F1230" s="1"/>
      <c r="G1230" s="1"/>
      <c r="H1230" s="1"/>
      <c r="I1230" s="1"/>
      <c r="J1230" s="1"/>
    </row>
    <row r="1231" spans="5:10">
      <c r="E1231" s="1"/>
      <c r="F1231" s="1"/>
      <c r="G1231" s="1"/>
      <c r="H1231" s="1"/>
      <c r="I1231" s="1"/>
      <c r="J1231" s="1"/>
    </row>
    <row r="1232" spans="5:10">
      <c r="E1232" s="1"/>
      <c r="F1232" s="1"/>
      <c r="G1232" s="1"/>
      <c r="H1232" s="1"/>
      <c r="I1232" s="1"/>
      <c r="J1232" s="1"/>
    </row>
    <row r="1233" spans="5:10">
      <c r="E1233" s="1"/>
      <c r="F1233" s="1"/>
      <c r="G1233" s="1"/>
      <c r="H1233" s="1"/>
      <c r="I1233" s="1"/>
      <c r="J1233" s="1"/>
    </row>
    <row r="1234" spans="5:10">
      <c r="E1234" s="1"/>
      <c r="F1234" s="1"/>
      <c r="G1234" s="1"/>
      <c r="H1234" s="1"/>
      <c r="I1234" s="1"/>
      <c r="J1234" s="1"/>
    </row>
    <row r="1235" spans="5:10">
      <c r="E1235" s="1"/>
      <c r="F1235" s="1"/>
      <c r="G1235" s="1"/>
      <c r="H1235" s="1"/>
      <c r="I1235" s="1"/>
      <c r="J1235" s="1"/>
    </row>
    <row r="1236" spans="5:10">
      <c r="E1236" s="1"/>
      <c r="F1236" s="1"/>
      <c r="G1236" s="1"/>
      <c r="H1236" s="1"/>
      <c r="I1236" s="1"/>
      <c r="J1236" s="1"/>
    </row>
    <row r="1237" spans="5:10">
      <c r="E1237" s="1"/>
      <c r="F1237" s="1"/>
      <c r="G1237" s="1"/>
      <c r="H1237" s="1"/>
      <c r="I1237" s="1"/>
      <c r="J1237" s="1"/>
    </row>
    <row r="1238" spans="5:10">
      <c r="E1238" s="1"/>
      <c r="F1238" s="1"/>
      <c r="G1238" s="1"/>
      <c r="H1238" s="1"/>
      <c r="I1238" s="1"/>
      <c r="J1238" s="1"/>
    </row>
    <row r="1239" spans="5:10">
      <c r="E1239" s="1"/>
      <c r="F1239" s="1"/>
      <c r="G1239" s="1"/>
      <c r="H1239" s="1"/>
      <c r="I1239" s="1"/>
      <c r="J1239" s="1"/>
    </row>
    <row r="1240" spans="5:10">
      <c r="E1240" s="1"/>
      <c r="F1240" s="1"/>
      <c r="G1240" s="1"/>
      <c r="H1240" s="1"/>
      <c r="I1240" s="1"/>
      <c r="J1240" s="1"/>
    </row>
    <row r="1241" spans="5:10">
      <c r="E1241" s="1"/>
      <c r="F1241" s="1"/>
      <c r="G1241" s="1"/>
      <c r="H1241" s="1"/>
      <c r="I1241" s="1"/>
      <c r="J1241" s="1"/>
    </row>
    <row r="1242" spans="5:10">
      <c r="E1242" s="1"/>
      <c r="F1242" s="1"/>
      <c r="G1242" s="1"/>
      <c r="H1242" s="1"/>
      <c r="I1242" s="1"/>
      <c r="J1242" s="1"/>
    </row>
    <row r="1243" spans="5:10">
      <c r="E1243" s="1"/>
      <c r="F1243" s="1"/>
      <c r="G1243" s="1"/>
      <c r="H1243" s="1"/>
      <c r="I1243" s="1"/>
      <c r="J1243" s="1"/>
    </row>
    <row r="1244" spans="5:10">
      <c r="E1244" s="1"/>
      <c r="F1244" s="1"/>
      <c r="G1244" s="1"/>
      <c r="H1244" s="1"/>
      <c r="I1244" s="1"/>
      <c r="J1244" s="1"/>
    </row>
    <row r="1245" spans="5:10">
      <c r="E1245" s="1"/>
      <c r="F1245" s="1"/>
      <c r="G1245" s="1"/>
      <c r="H1245" s="1"/>
      <c r="I1245" s="1"/>
      <c r="J1245" s="1"/>
    </row>
    <row r="1246" spans="5:10">
      <c r="E1246" s="1"/>
      <c r="F1246" s="1"/>
      <c r="G1246" s="1"/>
      <c r="H1246" s="1"/>
      <c r="I1246" s="1"/>
      <c r="J1246" s="1"/>
    </row>
    <row r="1247" spans="5:10">
      <c r="E1247" s="1"/>
      <c r="F1247" s="1"/>
      <c r="G1247" s="1"/>
      <c r="H1247" s="1"/>
      <c r="I1247" s="1"/>
      <c r="J1247" s="1"/>
    </row>
    <row r="1248" spans="5:10">
      <c r="E1248" s="1"/>
      <c r="F1248" s="1"/>
      <c r="G1248" s="1"/>
      <c r="H1248" s="1"/>
      <c r="I1248" s="1"/>
      <c r="J1248" s="1"/>
    </row>
    <row r="1249" spans="5:10">
      <c r="E1249" s="1"/>
      <c r="F1249" s="1"/>
      <c r="G1249" s="1"/>
      <c r="H1249" s="1"/>
      <c r="I1249" s="1"/>
      <c r="J1249" s="1"/>
    </row>
    <row r="1250" spans="5:10">
      <c r="E1250" s="1"/>
      <c r="F1250" s="1"/>
      <c r="G1250" s="1"/>
      <c r="H1250" s="1"/>
      <c r="I1250" s="1"/>
      <c r="J1250" s="1"/>
    </row>
    <row r="1251" spans="5:10">
      <c r="E1251" s="1"/>
      <c r="F1251" s="1"/>
      <c r="G1251" s="1"/>
      <c r="H1251" s="1"/>
      <c r="I1251" s="1"/>
      <c r="J1251" s="1"/>
    </row>
    <row r="1252" spans="5:10">
      <c r="E1252" s="1"/>
      <c r="F1252" s="1"/>
      <c r="G1252" s="1"/>
      <c r="H1252" s="1"/>
      <c r="I1252" s="1"/>
      <c r="J1252" s="1"/>
    </row>
    <row r="1253" spans="5:10">
      <c r="E1253" s="1"/>
      <c r="F1253" s="1"/>
      <c r="G1253" s="1"/>
      <c r="H1253" s="1"/>
      <c r="I1253" s="1"/>
      <c r="J1253" s="1"/>
    </row>
    <row r="1254" spans="5:10">
      <c r="E1254" s="1"/>
      <c r="F1254" s="1"/>
      <c r="G1254" s="1"/>
      <c r="H1254" s="1"/>
      <c r="I1254" s="1"/>
      <c r="J1254" s="1"/>
    </row>
    <row r="1255" spans="5:10">
      <c r="E1255" s="1"/>
      <c r="F1255" s="1"/>
      <c r="G1255" s="1"/>
      <c r="H1255" s="1"/>
      <c r="I1255" s="1"/>
      <c r="J1255" s="1"/>
    </row>
    <row r="1256" spans="5:10">
      <c r="E1256" s="1"/>
      <c r="F1256" s="1"/>
      <c r="G1256" s="1"/>
      <c r="H1256" s="1"/>
      <c r="I1256" s="1"/>
      <c r="J1256" s="1"/>
    </row>
    <row r="1257" spans="5:10">
      <c r="E1257" s="1"/>
      <c r="F1257" s="1"/>
      <c r="G1257" s="1"/>
      <c r="H1257" s="1"/>
      <c r="I1257" s="1"/>
      <c r="J1257" s="1"/>
    </row>
    <row r="1258" spans="5:10">
      <c r="E1258" s="1"/>
      <c r="F1258" s="1"/>
      <c r="G1258" s="1"/>
      <c r="H1258" s="1"/>
      <c r="I1258" s="1"/>
      <c r="J1258" s="1"/>
    </row>
    <row r="1259" spans="5:10">
      <c r="E1259" s="1"/>
      <c r="F1259" s="1"/>
      <c r="G1259" s="1"/>
      <c r="H1259" s="1"/>
      <c r="I1259" s="1"/>
      <c r="J1259" s="1"/>
    </row>
    <row r="1260" spans="5:10">
      <c r="E1260" s="1"/>
      <c r="F1260" s="1"/>
      <c r="G1260" s="1"/>
      <c r="H1260" s="1"/>
      <c r="I1260" s="1"/>
      <c r="J1260" s="1"/>
    </row>
    <row r="1261" spans="5:10">
      <c r="E1261" s="1"/>
      <c r="F1261" s="1"/>
      <c r="G1261" s="1"/>
      <c r="H1261" s="1"/>
      <c r="I1261" s="1"/>
      <c r="J1261" s="1"/>
    </row>
    <row r="1262" spans="5:10">
      <c r="E1262" s="1"/>
      <c r="F1262" s="1"/>
      <c r="G1262" s="1"/>
      <c r="H1262" s="1"/>
      <c r="I1262" s="1"/>
      <c r="J1262" s="1"/>
    </row>
    <row r="1263" spans="5:10">
      <c r="E1263" s="1"/>
      <c r="F1263" s="1"/>
      <c r="G1263" s="1"/>
      <c r="H1263" s="1"/>
      <c r="I1263" s="1"/>
      <c r="J1263" s="1"/>
    </row>
    <row r="1264" spans="5:10">
      <c r="E1264" s="1"/>
      <c r="F1264" s="1"/>
      <c r="G1264" s="1"/>
      <c r="H1264" s="1"/>
      <c r="I1264" s="1"/>
      <c r="J1264" s="1"/>
    </row>
    <row r="1265" spans="5:10">
      <c r="E1265" s="1"/>
      <c r="F1265" s="1"/>
      <c r="G1265" s="1"/>
      <c r="H1265" s="1"/>
      <c r="I1265" s="1"/>
      <c r="J1265" s="1"/>
    </row>
    <row r="1266" spans="5:10">
      <c r="E1266" s="1"/>
      <c r="F1266" s="1"/>
      <c r="G1266" s="1"/>
      <c r="H1266" s="1"/>
      <c r="I1266" s="1"/>
      <c r="J1266" s="1"/>
    </row>
    <row r="1267" spans="5:10">
      <c r="E1267" s="1"/>
      <c r="F1267" s="1"/>
      <c r="G1267" s="1"/>
      <c r="H1267" s="1"/>
      <c r="I1267" s="1"/>
      <c r="J1267" s="1"/>
    </row>
    <row r="1268" spans="5:10">
      <c r="E1268" s="1"/>
      <c r="F1268" s="1"/>
      <c r="G1268" s="1"/>
      <c r="H1268" s="1"/>
      <c r="I1268" s="1"/>
      <c r="J1268" s="1"/>
    </row>
    <row r="1269" spans="5:10">
      <c r="E1269" s="1"/>
      <c r="F1269" s="1"/>
      <c r="G1269" s="1"/>
      <c r="H1269" s="1"/>
      <c r="I1269" s="1"/>
      <c r="J1269" s="1"/>
    </row>
    <row r="1270" spans="5:10">
      <c r="E1270" s="1"/>
      <c r="F1270" s="1"/>
      <c r="G1270" s="1"/>
      <c r="H1270" s="1"/>
      <c r="I1270" s="1"/>
      <c r="J1270" s="1"/>
    </row>
    <row r="1271" spans="5:10">
      <c r="E1271" s="1"/>
      <c r="F1271" s="1"/>
      <c r="G1271" s="1"/>
      <c r="H1271" s="1"/>
      <c r="I1271" s="1"/>
      <c r="J1271" s="1"/>
    </row>
    <row r="1272" spans="5:10">
      <c r="E1272" s="1"/>
      <c r="F1272" s="1"/>
      <c r="G1272" s="1"/>
      <c r="H1272" s="1"/>
      <c r="I1272" s="1"/>
      <c r="J1272" s="1"/>
    </row>
    <row r="1273" spans="5:10">
      <c r="E1273" s="1"/>
      <c r="F1273" s="1"/>
      <c r="G1273" s="1"/>
      <c r="H1273" s="1"/>
      <c r="I1273" s="1"/>
      <c r="J1273" s="1"/>
    </row>
    <row r="1274" spans="5:10">
      <c r="E1274" s="1"/>
      <c r="F1274" s="1"/>
      <c r="G1274" s="1"/>
      <c r="H1274" s="1"/>
      <c r="I1274" s="1"/>
      <c r="J1274" s="1"/>
    </row>
    <row r="1275" spans="5:10">
      <c r="E1275" s="1"/>
      <c r="F1275" s="1"/>
      <c r="G1275" s="1"/>
      <c r="H1275" s="1"/>
      <c r="I1275" s="1"/>
      <c r="J1275" s="1"/>
    </row>
    <row r="1276" spans="5:10">
      <c r="E1276" s="1"/>
      <c r="F1276" s="1"/>
      <c r="G1276" s="1"/>
      <c r="H1276" s="1"/>
      <c r="I1276" s="1"/>
      <c r="J1276" s="1"/>
    </row>
    <row r="1277" spans="5:10">
      <c r="E1277" s="1"/>
      <c r="F1277" s="1"/>
      <c r="G1277" s="1"/>
      <c r="H1277" s="1"/>
      <c r="I1277" s="1"/>
      <c r="J1277" s="1"/>
    </row>
    <row r="1278" spans="5:10">
      <c r="E1278" s="1"/>
      <c r="F1278" s="1"/>
      <c r="G1278" s="1"/>
      <c r="H1278" s="1"/>
      <c r="I1278" s="1"/>
      <c r="J1278" s="1"/>
    </row>
    <row r="1279" spans="5:10">
      <c r="E1279" s="1"/>
      <c r="F1279" s="1"/>
      <c r="G1279" s="1"/>
      <c r="H1279" s="1"/>
      <c r="I1279" s="1"/>
      <c r="J1279" s="1"/>
    </row>
    <row r="1280" spans="5:10">
      <c r="E1280" s="1"/>
      <c r="F1280" s="1"/>
      <c r="G1280" s="1"/>
      <c r="H1280" s="1"/>
      <c r="I1280" s="1"/>
      <c r="J1280" s="1"/>
    </row>
    <row r="1281" spans="5:10">
      <c r="E1281" s="1"/>
      <c r="F1281" s="1"/>
      <c r="G1281" s="1"/>
      <c r="H1281" s="1"/>
      <c r="I1281" s="1"/>
      <c r="J1281" s="1"/>
    </row>
    <row r="1282" spans="5:10">
      <c r="E1282" s="1"/>
      <c r="F1282" s="1"/>
      <c r="G1282" s="1"/>
      <c r="H1282" s="1"/>
      <c r="I1282" s="1"/>
      <c r="J1282" s="1"/>
    </row>
    <row r="1283" spans="5:10">
      <c r="E1283" s="1"/>
      <c r="F1283" s="1"/>
      <c r="G1283" s="1"/>
      <c r="H1283" s="1"/>
      <c r="I1283" s="1"/>
      <c r="J1283" s="1"/>
    </row>
    <row r="1284" spans="5:10">
      <c r="E1284" s="1"/>
      <c r="F1284" s="1"/>
      <c r="G1284" s="1"/>
      <c r="H1284" s="1"/>
      <c r="I1284" s="1"/>
      <c r="J1284" s="1"/>
    </row>
    <row r="1285" spans="5:10">
      <c r="E1285" s="1"/>
      <c r="F1285" s="1"/>
      <c r="G1285" s="1"/>
      <c r="H1285" s="1"/>
      <c r="I1285" s="1"/>
      <c r="J1285" s="1"/>
    </row>
    <row r="1286" spans="5:10">
      <c r="E1286" s="1"/>
      <c r="F1286" s="1"/>
      <c r="G1286" s="1"/>
      <c r="H1286" s="1"/>
      <c r="I1286" s="1"/>
      <c r="J1286" s="1"/>
    </row>
    <row r="1287" spans="5:10">
      <c r="E1287" s="1"/>
      <c r="F1287" s="1"/>
      <c r="G1287" s="1"/>
      <c r="H1287" s="1"/>
      <c r="I1287" s="1"/>
      <c r="J1287" s="1"/>
    </row>
    <row r="1288" spans="5:10">
      <c r="E1288" s="1"/>
      <c r="F1288" s="1"/>
      <c r="G1288" s="1"/>
      <c r="H1288" s="1"/>
      <c r="I1288" s="1"/>
      <c r="J1288" s="1"/>
    </row>
    <row r="1289" spans="5:10">
      <c r="E1289" s="1"/>
      <c r="F1289" s="1"/>
      <c r="G1289" s="1"/>
      <c r="H1289" s="1"/>
      <c r="I1289" s="1"/>
      <c r="J1289" s="1"/>
    </row>
    <row r="1290" spans="5:10">
      <c r="E1290" s="1"/>
      <c r="F1290" s="1"/>
      <c r="G1290" s="1"/>
      <c r="H1290" s="1"/>
      <c r="I1290" s="1"/>
      <c r="J1290" s="1"/>
    </row>
    <row r="1291" spans="5:10">
      <c r="E1291" s="1"/>
      <c r="F1291" s="1"/>
      <c r="G1291" s="1"/>
      <c r="H1291" s="1"/>
      <c r="I1291" s="1"/>
      <c r="J1291" s="1"/>
    </row>
    <row r="1292" spans="5:10">
      <c r="E1292" s="1"/>
      <c r="F1292" s="1"/>
      <c r="G1292" s="1"/>
      <c r="H1292" s="1"/>
      <c r="I1292" s="1"/>
      <c r="J1292" s="1"/>
    </row>
    <row r="1293" spans="5:10">
      <c r="E1293" s="1"/>
      <c r="F1293" s="1"/>
      <c r="G1293" s="1"/>
      <c r="H1293" s="1"/>
      <c r="I1293" s="1"/>
      <c r="J1293" s="1"/>
    </row>
    <row r="1294" spans="5:10">
      <c r="E1294" s="1"/>
      <c r="F1294" s="1"/>
      <c r="G1294" s="1"/>
      <c r="H1294" s="1"/>
      <c r="I1294" s="1"/>
      <c r="J1294" s="1"/>
    </row>
    <row r="1295" spans="5:10">
      <c r="E1295" s="1"/>
      <c r="F1295" s="1"/>
      <c r="G1295" s="1"/>
      <c r="H1295" s="1"/>
      <c r="I1295" s="1"/>
      <c r="J1295" s="1"/>
    </row>
    <row r="1296" spans="5:10">
      <c r="E1296" s="1"/>
      <c r="F1296" s="1"/>
      <c r="G1296" s="1"/>
      <c r="H1296" s="1"/>
      <c r="I1296" s="1"/>
      <c r="J1296" s="1"/>
    </row>
    <row r="1297" spans="5:10">
      <c r="E1297" s="1"/>
      <c r="F1297" s="1"/>
      <c r="G1297" s="1"/>
      <c r="H1297" s="1"/>
      <c r="I1297" s="1"/>
      <c r="J1297" s="1"/>
    </row>
    <row r="1298" spans="5:10">
      <c r="E1298" s="1"/>
      <c r="F1298" s="1"/>
      <c r="G1298" s="1"/>
      <c r="H1298" s="1"/>
      <c r="I1298" s="1"/>
      <c r="J1298" s="1"/>
    </row>
    <row r="1299" spans="5:10">
      <c r="E1299" s="1"/>
      <c r="F1299" s="1"/>
      <c r="G1299" s="1"/>
      <c r="H1299" s="1"/>
      <c r="I1299" s="1"/>
      <c r="J1299" s="1"/>
    </row>
    <row r="1300" spans="5:10">
      <c r="E1300" s="1"/>
      <c r="F1300" s="1"/>
      <c r="G1300" s="1"/>
      <c r="H1300" s="1"/>
      <c r="I1300" s="1"/>
      <c r="J1300" s="1"/>
    </row>
    <row r="1301" spans="5:10">
      <c r="E1301" s="1"/>
      <c r="F1301" s="1"/>
      <c r="G1301" s="1"/>
      <c r="H1301" s="1"/>
      <c r="I1301" s="1"/>
      <c r="J1301" s="1"/>
    </row>
    <row r="1302" spans="5:10">
      <c r="E1302" s="1"/>
      <c r="F1302" s="1"/>
      <c r="G1302" s="1"/>
      <c r="H1302" s="1"/>
      <c r="I1302" s="1"/>
      <c r="J1302" s="1"/>
    </row>
    <row r="1303" spans="5:10">
      <c r="E1303" s="1"/>
      <c r="F1303" s="1"/>
      <c r="G1303" s="1"/>
      <c r="H1303" s="1"/>
      <c r="I1303" s="1"/>
      <c r="J1303" s="1"/>
    </row>
    <row r="1304" spans="5:10">
      <c r="E1304" s="1"/>
      <c r="F1304" s="1"/>
      <c r="G1304" s="1"/>
      <c r="H1304" s="1"/>
      <c r="I1304" s="1"/>
      <c r="J1304" s="1"/>
    </row>
    <row r="1305" spans="5:10">
      <c r="E1305" s="1"/>
      <c r="F1305" s="1"/>
      <c r="G1305" s="1"/>
      <c r="H1305" s="1"/>
      <c r="I1305" s="1"/>
      <c r="J1305" s="1"/>
    </row>
    <row r="1306" spans="5:10">
      <c r="E1306" s="1"/>
      <c r="F1306" s="1"/>
      <c r="G1306" s="1"/>
      <c r="H1306" s="1"/>
      <c r="I1306" s="1"/>
      <c r="J1306" s="1"/>
    </row>
    <row r="1307" spans="5:10">
      <c r="E1307" s="1"/>
      <c r="F1307" s="1"/>
      <c r="G1307" s="1"/>
      <c r="H1307" s="1"/>
      <c r="I1307" s="1"/>
      <c r="J1307" s="1"/>
    </row>
    <row r="1308" spans="5:10">
      <c r="E1308" s="1"/>
      <c r="F1308" s="1"/>
      <c r="G1308" s="1"/>
      <c r="H1308" s="1"/>
      <c r="I1308" s="1"/>
      <c r="J1308" s="1"/>
    </row>
    <row r="1309" spans="5:10">
      <c r="E1309" s="1"/>
      <c r="F1309" s="1"/>
      <c r="G1309" s="1"/>
      <c r="H1309" s="1"/>
      <c r="I1309" s="1"/>
      <c r="J1309" s="1"/>
    </row>
    <row r="1310" spans="5:10">
      <c r="E1310" s="1"/>
      <c r="F1310" s="1"/>
      <c r="G1310" s="1"/>
      <c r="H1310" s="1"/>
      <c r="I1310" s="1"/>
      <c r="J1310" s="1"/>
    </row>
    <row r="1311" spans="5:10">
      <c r="E1311" s="1"/>
      <c r="F1311" s="1"/>
      <c r="G1311" s="1"/>
      <c r="H1311" s="1"/>
      <c r="I1311" s="1"/>
      <c r="J1311" s="1"/>
    </row>
    <row r="1312" spans="5:10">
      <c r="E1312" s="1"/>
      <c r="F1312" s="1"/>
      <c r="G1312" s="1"/>
      <c r="H1312" s="1"/>
      <c r="I1312" s="1"/>
      <c r="J1312" s="1"/>
    </row>
    <row r="1313" spans="5:10">
      <c r="E1313" s="1"/>
      <c r="F1313" s="1"/>
      <c r="G1313" s="1"/>
      <c r="H1313" s="1"/>
      <c r="I1313" s="1"/>
      <c r="J1313" s="1"/>
    </row>
    <row r="1314" spans="5:10">
      <c r="E1314" s="1"/>
      <c r="F1314" s="1"/>
      <c r="G1314" s="1"/>
      <c r="H1314" s="1"/>
      <c r="I1314" s="1"/>
      <c r="J1314" s="1"/>
    </row>
    <row r="1315" spans="5:10">
      <c r="E1315" s="1"/>
      <c r="F1315" s="1"/>
      <c r="G1315" s="1"/>
      <c r="H1315" s="1"/>
      <c r="I1315" s="1"/>
      <c r="J1315" s="1"/>
    </row>
    <row r="1316" spans="5:10">
      <c r="E1316" s="1"/>
      <c r="F1316" s="1"/>
      <c r="G1316" s="1"/>
      <c r="H1316" s="1"/>
      <c r="I1316" s="1"/>
      <c r="J1316" s="1"/>
    </row>
    <row r="1317" spans="5:10">
      <c r="E1317" s="1"/>
      <c r="F1317" s="1"/>
      <c r="G1317" s="1"/>
      <c r="H1317" s="1"/>
      <c r="I1317" s="1"/>
      <c r="J1317" s="1"/>
    </row>
    <row r="1318" spans="5:10">
      <c r="E1318" s="1"/>
      <c r="F1318" s="1"/>
      <c r="G1318" s="1"/>
      <c r="H1318" s="1"/>
      <c r="I1318" s="1"/>
      <c r="J1318" s="1"/>
    </row>
    <row r="1319" spans="5:10">
      <c r="E1319" s="1"/>
      <c r="F1319" s="1"/>
      <c r="G1319" s="1"/>
      <c r="H1319" s="1"/>
      <c r="I1319" s="1"/>
      <c r="J1319" s="1"/>
    </row>
    <row r="1320" spans="5:10">
      <c r="E1320" s="1"/>
      <c r="F1320" s="1"/>
      <c r="G1320" s="1"/>
      <c r="H1320" s="1"/>
      <c r="I1320" s="1"/>
      <c r="J1320" s="1"/>
    </row>
    <row r="1321" spans="5:10">
      <c r="E1321" s="1"/>
      <c r="F1321" s="1"/>
      <c r="G1321" s="1"/>
      <c r="H1321" s="1"/>
      <c r="I1321" s="1"/>
      <c r="J1321" s="1"/>
    </row>
    <row r="1322" spans="5:10">
      <c r="E1322" s="1"/>
      <c r="F1322" s="1"/>
      <c r="G1322" s="1"/>
      <c r="H1322" s="1"/>
      <c r="I1322" s="1"/>
      <c r="J1322" s="1"/>
    </row>
    <row r="1323" spans="5:10">
      <c r="E1323" s="1"/>
      <c r="F1323" s="1"/>
      <c r="G1323" s="1"/>
      <c r="H1323" s="1"/>
      <c r="I1323" s="1"/>
      <c r="J1323" s="1"/>
    </row>
    <row r="1324" spans="5:10">
      <c r="E1324" s="1"/>
      <c r="F1324" s="1"/>
      <c r="G1324" s="1"/>
      <c r="H1324" s="1"/>
      <c r="I1324" s="1"/>
      <c r="J1324" s="1"/>
    </row>
    <row r="1325" spans="5:10">
      <c r="E1325" s="1"/>
      <c r="F1325" s="1"/>
      <c r="G1325" s="1"/>
      <c r="H1325" s="1"/>
      <c r="I1325" s="1"/>
      <c r="J1325" s="1"/>
    </row>
    <row r="1326" spans="5:10">
      <c r="E1326" s="1"/>
      <c r="F1326" s="1"/>
      <c r="G1326" s="1"/>
      <c r="H1326" s="1"/>
      <c r="I1326" s="1"/>
      <c r="J1326" s="1"/>
    </row>
    <row r="1327" spans="5:10">
      <c r="E1327" s="1"/>
      <c r="F1327" s="1"/>
      <c r="G1327" s="1"/>
      <c r="H1327" s="1"/>
      <c r="I1327" s="1"/>
      <c r="J1327" s="1"/>
    </row>
    <row r="1328" spans="5:10">
      <c r="E1328" s="1"/>
      <c r="F1328" s="1"/>
      <c r="G1328" s="1"/>
      <c r="H1328" s="1"/>
      <c r="I1328" s="1"/>
      <c r="J1328" s="1"/>
    </row>
    <row r="1329" spans="5:10">
      <c r="E1329" s="1"/>
      <c r="F1329" s="1"/>
      <c r="G1329" s="1"/>
      <c r="H1329" s="1"/>
      <c r="I1329" s="1"/>
      <c r="J1329" s="1"/>
    </row>
    <row r="1330" spans="5:10">
      <c r="E1330" s="1"/>
      <c r="F1330" s="1"/>
      <c r="G1330" s="1"/>
      <c r="H1330" s="1"/>
      <c r="I1330" s="1"/>
      <c r="J1330" s="1"/>
    </row>
    <row r="1331" spans="5:10">
      <c r="E1331" s="1"/>
      <c r="F1331" s="1"/>
      <c r="G1331" s="1"/>
      <c r="H1331" s="1"/>
      <c r="I1331" s="1"/>
      <c r="J1331" s="1"/>
    </row>
    <row r="1332" spans="5:10">
      <c r="E1332" s="1"/>
      <c r="F1332" s="1"/>
      <c r="G1332" s="1"/>
      <c r="H1332" s="1"/>
      <c r="I1332" s="1"/>
      <c r="J1332" s="1"/>
    </row>
    <row r="1333" spans="5:10">
      <c r="E1333" s="1"/>
      <c r="F1333" s="1"/>
      <c r="G1333" s="1"/>
      <c r="H1333" s="1"/>
      <c r="I1333" s="1"/>
      <c r="J1333" s="1"/>
    </row>
    <row r="1334" spans="5:10">
      <c r="E1334" s="1"/>
      <c r="F1334" s="1"/>
      <c r="G1334" s="1"/>
      <c r="H1334" s="1"/>
      <c r="I1334" s="1"/>
      <c r="J1334" s="1"/>
    </row>
    <row r="1335" spans="5:10">
      <c r="E1335" s="1"/>
      <c r="F1335" s="1"/>
      <c r="G1335" s="1"/>
      <c r="H1335" s="1"/>
      <c r="I1335" s="1"/>
      <c r="J1335" s="1"/>
    </row>
    <row r="1336" spans="5:10">
      <c r="E1336" s="1"/>
      <c r="F1336" s="1"/>
      <c r="G1336" s="1"/>
      <c r="H1336" s="1"/>
      <c r="I1336" s="1"/>
      <c r="J1336" s="1"/>
    </row>
    <row r="1337" spans="5:10">
      <c r="E1337" s="1"/>
      <c r="F1337" s="1"/>
      <c r="G1337" s="1"/>
      <c r="H1337" s="1"/>
      <c r="I1337" s="1"/>
      <c r="J1337" s="1"/>
    </row>
    <row r="1338" spans="5:10">
      <c r="E1338" s="1"/>
      <c r="F1338" s="1"/>
      <c r="G1338" s="1"/>
      <c r="H1338" s="1"/>
      <c r="I1338" s="1"/>
      <c r="J1338" s="1"/>
    </row>
    <row r="1339" spans="5:10">
      <c r="E1339" s="1"/>
      <c r="F1339" s="1"/>
      <c r="G1339" s="1"/>
      <c r="H1339" s="1"/>
      <c r="I1339" s="1"/>
      <c r="J1339" s="1"/>
    </row>
    <row r="1340" spans="5:10">
      <c r="E1340" s="1"/>
      <c r="F1340" s="1"/>
      <c r="G1340" s="1"/>
      <c r="H1340" s="1"/>
      <c r="I1340" s="1"/>
      <c r="J1340" s="1"/>
    </row>
    <row r="1341" spans="5:10">
      <c r="E1341" s="1"/>
      <c r="F1341" s="1"/>
      <c r="G1341" s="1"/>
      <c r="H1341" s="1"/>
      <c r="I1341" s="1"/>
      <c r="J1341" s="1"/>
    </row>
    <row r="1342" spans="5:10">
      <c r="E1342" s="1"/>
      <c r="F1342" s="1"/>
      <c r="G1342" s="1"/>
      <c r="H1342" s="1"/>
      <c r="I1342" s="1"/>
      <c r="J1342" s="1"/>
    </row>
    <row r="1343" spans="5:10">
      <c r="E1343" s="1"/>
      <c r="F1343" s="1"/>
      <c r="G1343" s="1"/>
      <c r="H1343" s="1"/>
      <c r="I1343" s="1"/>
      <c r="J1343" s="1"/>
    </row>
    <row r="1344" spans="5:10">
      <c r="E1344" s="1"/>
      <c r="F1344" s="1"/>
      <c r="G1344" s="1"/>
      <c r="H1344" s="1"/>
      <c r="I1344" s="1"/>
      <c r="J1344" s="1"/>
    </row>
    <row r="1345" spans="5:10">
      <c r="E1345" s="1"/>
      <c r="F1345" s="1"/>
      <c r="G1345" s="1"/>
      <c r="H1345" s="1"/>
      <c r="I1345" s="1"/>
      <c r="J1345" s="1"/>
    </row>
    <row r="1346" spans="5:10">
      <c r="E1346" s="1"/>
      <c r="F1346" s="1"/>
      <c r="G1346" s="1"/>
      <c r="H1346" s="1"/>
      <c r="I1346" s="1"/>
      <c r="J1346" s="1"/>
    </row>
    <row r="1347" spans="5:10">
      <c r="E1347" s="1"/>
      <c r="F1347" s="1"/>
      <c r="G1347" s="1"/>
      <c r="H1347" s="1"/>
      <c r="I1347" s="1"/>
      <c r="J1347" s="1"/>
    </row>
    <row r="1348" spans="5:10">
      <c r="E1348" s="1"/>
      <c r="F1348" s="1"/>
      <c r="G1348" s="1"/>
      <c r="H1348" s="1"/>
      <c r="I1348" s="1"/>
      <c r="J1348" s="1"/>
    </row>
    <row r="1349" spans="5:10">
      <c r="E1349" s="1"/>
      <c r="F1349" s="1"/>
      <c r="G1349" s="1"/>
      <c r="H1349" s="1"/>
      <c r="I1349" s="1"/>
      <c r="J1349" s="1"/>
    </row>
    <row r="1350" spans="5:10">
      <c r="E1350" s="1"/>
      <c r="F1350" s="1"/>
      <c r="G1350" s="1"/>
      <c r="H1350" s="1"/>
      <c r="I1350" s="1"/>
      <c r="J1350" s="1"/>
    </row>
    <row r="1351" spans="5:10">
      <c r="E1351" s="1"/>
      <c r="F1351" s="1"/>
      <c r="G1351" s="1"/>
      <c r="H1351" s="1"/>
      <c r="I1351" s="1"/>
      <c r="J1351" s="1"/>
    </row>
    <row r="1352" spans="5:10">
      <c r="E1352" s="1"/>
      <c r="F1352" s="1"/>
      <c r="G1352" s="1"/>
      <c r="H1352" s="1"/>
      <c r="I1352" s="1"/>
      <c r="J1352" s="1"/>
    </row>
    <row r="1353" spans="5:10">
      <c r="E1353" s="1"/>
      <c r="F1353" s="1"/>
      <c r="G1353" s="1"/>
      <c r="H1353" s="1"/>
      <c r="I1353" s="1"/>
      <c r="J1353" s="1"/>
    </row>
    <row r="1354" spans="5:10">
      <c r="E1354" s="1"/>
      <c r="F1354" s="1"/>
      <c r="G1354" s="1"/>
      <c r="H1354" s="1"/>
      <c r="I1354" s="1"/>
      <c r="J1354" s="1"/>
    </row>
    <row r="1355" spans="5:10">
      <c r="E1355" s="1"/>
      <c r="F1355" s="1"/>
      <c r="G1355" s="1"/>
      <c r="H1355" s="1"/>
      <c r="I1355" s="1"/>
      <c r="J1355" s="1"/>
    </row>
    <row r="1356" spans="5:10">
      <c r="E1356" s="1"/>
      <c r="F1356" s="1"/>
      <c r="G1356" s="1"/>
      <c r="H1356" s="1"/>
      <c r="I1356" s="1"/>
      <c r="J1356" s="1"/>
    </row>
    <row r="1357" spans="5:10">
      <c r="E1357" s="1"/>
      <c r="F1357" s="1"/>
      <c r="G1357" s="1"/>
      <c r="H1357" s="1"/>
      <c r="I1357" s="1"/>
      <c r="J1357" s="1"/>
    </row>
    <row r="1358" spans="5:10">
      <c r="E1358" s="1"/>
      <c r="F1358" s="1"/>
      <c r="G1358" s="1"/>
      <c r="H1358" s="1"/>
      <c r="I1358" s="1"/>
      <c r="J1358" s="1"/>
    </row>
    <row r="1359" spans="5:10">
      <c r="E1359" s="1"/>
      <c r="F1359" s="1"/>
      <c r="G1359" s="1"/>
      <c r="H1359" s="1"/>
      <c r="I1359" s="1"/>
      <c r="J1359" s="1"/>
    </row>
    <row r="1360" spans="5:10">
      <c r="E1360" s="1"/>
      <c r="F1360" s="1"/>
      <c r="G1360" s="1"/>
      <c r="H1360" s="1"/>
      <c r="I1360" s="1"/>
      <c r="J1360" s="1"/>
    </row>
    <row r="1361" spans="5:10">
      <c r="E1361" s="1"/>
      <c r="F1361" s="1"/>
      <c r="G1361" s="1"/>
      <c r="H1361" s="1"/>
      <c r="I1361" s="1"/>
      <c r="J1361" s="1"/>
    </row>
    <row r="1362" spans="5:10">
      <c r="E1362" s="1"/>
      <c r="F1362" s="1"/>
      <c r="G1362" s="1"/>
      <c r="H1362" s="1"/>
      <c r="I1362" s="1"/>
      <c r="J1362" s="1"/>
    </row>
    <row r="1363" spans="5:10">
      <c r="E1363" s="1"/>
      <c r="F1363" s="1"/>
      <c r="G1363" s="1"/>
      <c r="H1363" s="1"/>
      <c r="I1363" s="1"/>
      <c r="J1363" s="1"/>
    </row>
    <row r="1364" spans="5:10">
      <c r="E1364" s="1"/>
      <c r="F1364" s="1"/>
      <c r="G1364" s="1"/>
      <c r="H1364" s="1"/>
      <c r="I1364" s="1"/>
      <c r="J1364" s="1"/>
    </row>
    <row r="1365" spans="5:10">
      <c r="E1365" s="1"/>
      <c r="F1365" s="1"/>
      <c r="G1365" s="1"/>
      <c r="H1365" s="1"/>
      <c r="I1365" s="1"/>
      <c r="J1365" s="1"/>
    </row>
    <row r="1366" spans="5:10">
      <c r="E1366" s="1"/>
      <c r="F1366" s="1"/>
      <c r="G1366" s="1"/>
      <c r="H1366" s="1"/>
      <c r="I1366" s="1"/>
      <c r="J1366" s="1"/>
    </row>
    <row r="1367" spans="5:10">
      <c r="E1367" s="1"/>
      <c r="F1367" s="1"/>
      <c r="G1367" s="1"/>
      <c r="H1367" s="1"/>
      <c r="I1367" s="1"/>
      <c r="J1367" s="1"/>
    </row>
    <row r="1368" spans="5:10">
      <c r="E1368" s="1"/>
      <c r="F1368" s="1"/>
      <c r="G1368" s="1"/>
      <c r="H1368" s="1"/>
      <c r="I1368" s="1"/>
      <c r="J1368" s="1"/>
    </row>
    <row r="1369" spans="5:10">
      <c r="E1369" s="1"/>
      <c r="F1369" s="1"/>
      <c r="G1369" s="1"/>
      <c r="H1369" s="1"/>
      <c r="I1369" s="1"/>
      <c r="J1369" s="1"/>
    </row>
    <row r="1370" spans="5:10">
      <c r="E1370" s="1"/>
      <c r="F1370" s="1"/>
      <c r="G1370" s="1"/>
      <c r="H1370" s="1"/>
      <c r="I1370" s="1"/>
      <c r="J1370" s="1"/>
    </row>
    <row r="1371" spans="5:10">
      <c r="E1371" s="1"/>
      <c r="F1371" s="1"/>
      <c r="G1371" s="1"/>
      <c r="H1371" s="1"/>
      <c r="I1371" s="1"/>
      <c r="J1371" s="1"/>
    </row>
    <row r="1372" spans="5:10">
      <c r="E1372" s="1"/>
      <c r="F1372" s="1"/>
      <c r="G1372" s="1"/>
      <c r="H1372" s="1"/>
      <c r="I1372" s="1"/>
      <c r="J1372" s="1"/>
    </row>
    <row r="1373" spans="5:10">
      <c r="E1373" s="1"/>
      <c r="F1373" s="1"/>
      <c r="G1373" s="1"/>
      <c r="H1373" s="1"/>
      <c r="I1373" s="1"/>
      <c r="J1373" s="1"/>
    </row>
    <row r="1374" spans="5:10">
      <c r="E1374" s="1"/>
      <c r="F1374" s="1"/>
      <c r="G1374" s="1"/>
      <c r="H1374" s="1"/>
      <c r="I1374" s="1"/>
      <c r="J1374" s="1"/>
    </row>
    <row r="1375" spans="5:10">
      <c r="E1375" s="1"/>
      <c r="F1375" s="1"/>
      <c r="G1375" s="1"/>
      <c r="H1375" s="1"/>
      <c r="I1375" s="1"/>
      <c r="J1375" s="1"/>
    </row>
    <row r="1376" spans="5:10">
      <c r="E1376" s="1"/>
      <c r="F1376" s="1"/>
      <c r="G1376" s="1"/>
      <c r="H1376" s="1"/>
      <c r="I1376" s="1"/>
      <c r="J1376" s="1"/>
    </row>
    <row r="1377" spans="5:10">
      <c r="E1377" s="1"/>
      <c r="F1377" s="1"/>
      <c r="G1377" s="1"/>
      <c r="H1377" s="1"/>
      <c r="I1377" s="1"/>
      <c r="J1377" s="1"/>
    </row>
    <row r="1378" spans="5:10">
      <c r="E1378" s="1"/>
      <c r="F1378" s="1"/>
      <c r="G1378" s="1"/>
      <c r="H1378" s="1"/>
      <c r="I1378" s="1"/>
      <c r="J1378" s="1"/>
    </row>
    <row r="1379" spans="5:10">
      <c r="E1379" s="1"/>
      <c r="F1379" s="1"/>
      <c r="G1379" s="1"/>
      <c r="H1379" s="1"/>
      <c r="I1379" s="1"/>
      <c r="J1379" s="1"/>
    </row>
    <row r="1380" spans="5:10">
      <c r="E1380" s="1"/>
      <c r="F1380" s="1"/>
      <c r="G1380" s="1"/>
      <c r="H1380" s="1"/>
      <c r="I1380" s="1"/>
      <c r="J1380" s="1"/>
    </row>
    <row r="1381" spans="5:10">
      <c r="E1381" s="1"/>
      <c r="F1381" s="1"/>
      <c r="G1381" s="1"/>
      <c r="H1381" s="1"/>
      <c r="I1381" s="1"/>
      <c r="J1381" s="1"/>
    </row>
    <row r="1382" spans="5:10">
      <c r="E1382" s="1"/>
      <c r="F1382" s="1"/>
      <c r="G1382" s="1"/>
      <c r="H1382" s="1"/>
      <c r="I1382" s="1"/>
      <c r="J1382" s="1"/>
    </row>
    <row r="1383" spans="5:10">
      <c r="E1383" s="1"/>
      <c r="F1383" s="1"/>
      <c r="G1383" s="1"/>
      <c r="H1383" s="1"/>
      <c r="I1383" s="1"/>
      <c r="J1383" s="1"/>
    </row>
    <row r="1384" spans="5:10">
      <c r="E1384" s="1"/>
      <c r="F1384" s="1"/>
      <c r="G1384" s="1"/>
      <c r="H1384" s="1"/>
      <c r="I1384" s="1"/>
      <c r="J1384" s="1"/>
    </row>
    <row r="1385" spans="5:10">
      <c r="E1385" s="1"/>
      <c r="F1385" s="1"/>
      <c r="G1385" s="1"/>
      <c r="H1385" s="1"/>
      <c r="I1385" s="1"/>
      <c r="J1385" s="1"/>
    </row>
    <row r="1386" spans="5:10">
      <c r="E1386" s="1"/>
      <c r="F1386" s="1"/>
      <c r="G1386" s="1"/>
      <c r="H1386" s="1"/>
      <c r="I1386" s="1"/>
      <c r="J1386" s="1"/>
    </row>
    <row r="1387" spans="5:10">
      <c r="E1387" s="1"/>
      <c r="F1387" s="1"/>
      <c r="G1387" s="1"/>
      <c r="H1387" s="1"/>
      <c r="I1387" s="1"/>
      <c r="J1387" s="1"/>
    </row>
    <row r="1388" spans="5:10">
      <c r="E1388" s="1"/>
      <c r="F1388" s="1"/>
      <c r="G1388" s="1"/>
      <c r="H1388" s="1"/>
      <c r="I1388" s="1"/>
      <c r="J1388" s="1"/>
    </row>
    <row r="1389" spans="5:10">
      <c r="E1389" s="1"/>
      <c r="F1389" s="1"/>
      <c r="G1389" s="1"/>
      <c r="H1389" s="1"/>
      <c r="I1389" s="1"/>
      <c r="J1389" s="1"/>
    </row>
    <row r="1390" spans="5:10">
      <c r="E1390" s="1"/>
      <c r="F1390" s="1"/>
      <c r="G1390" s="1"/>
      <c r="H1390" s="1"/>
      <c r="I1390" s="1"/>
      <c r="J1390" s="1"/>
    </row>
    <row r="1391" spans="5:10">
      <c r="E1391" s="1"/>
      <c r="F1391" s="1"/>
      <c r="G1391" s="1"/>
      <c r="H1391" s="1"/>
      <c r="I1391" s="1"/>
      <c r="J1391" s="1"/>
    </row>
    <row r="1392" spans="5:10">
      <c r="E1392" s="1"/>
      <c r="F1392" s="1"/>
      <c r="G1392" s="1"/>
      <c r="H1392" s="1"/>
      <c r="I1392" s="1"/>
      <c r="J1392" s="1"/>
    </row>
    <row r="1393" spans="5:10">
      <c r="E1393" s="1"/>
      <c r="F1393" s="1"/>
      <c r="G1393" s="1"/>
      <c r="H1393" s="1"/>
      <c r="I1393" s="1"/>
      <c r="J1393" s="1"/>
    </row>
    <row r="1394" spans="5:10">
      <c r="E1394" s="1"/>
      <c r="F1394" s="1"/>
      <c r="G1394" s="1"/>
      <c r="H1394" s="1"/>
      <c r="I1394" s="1"/>
      <c r="J1394" s="1"/>
    </row>
    <row r="1395" spans="5:10">
      <c r="E1395" s="1"/>
      <c r="F1395" s="1"/>
      <c r="G1395" s="1"/>
      <c r="H1395" s="1"/>
      <c r="I1395" s="1"/>
      <c r="J1395" s="1"/>
    </row>
    <row r="1396" spans="5:10">
      <c r="E1396" s="1"/>
      <c r="F1396" s="1"/>
      <c r="G1396" s="1"/>
      <c r="H1396" s="1"/>
      <c r="I1396" s="1"/>
      <c r="J1396" s="1"/>
    </row>
    <row r="1397" spans="5:10">
      <c r="E1397" s="1"/>
      <c r="F1397" s="1"/>
      <c r="G1397" s="1"/>
      <c r="H1397" s="1"/>
      <c r="I1397" s="1"/>
      <c r="J1397" s="1"/>
    </row>
    <row r="1398" spans="5:10">
      <c r="E1398" s="1"/>
      <c r="F1398" s="1"/>
      <c r="G1398" s="1"/>
      <c r="H1398" s="1"/>
      <c r="I1398" s="1"/>
      <c r="J1398" s="1"/>
    </row>
    <row r="1399" spans="5:10">
      <c r="E1399" s="1"/>
      <c r="F1399" s="1"/>
      <c r="G1399" s="1"/>
      <c r="H1399" s="1"/>
      <c r="I1399" s="1"/>
      <c r="J1399" s="1"/>
    </row>
    <row r="1400" spans="5:10">
      <c r="E1400" s="1"/>
      <c r="F1400" s="1"/>
      <c r="G1400" s="1"/>
      <c r="H1400" s="1"/>
      <c r="I1400" s="1"/>
      <c r="J1400" s="1"/>
    </row>
    <row r="1401" spans="5:10">
      <c r="E1401" s="1"/>
      <c r="F1401" s="1"/>
      <c r="G1401" s="1"/>
      <c r="H1401" s="1"/>
      <c r="I1401" s="1"/>
      <c r="J1401" s="1"/>
    </row>
    <row r="1402" spans="5:10">
      <c r="E1402" s="1"/>
      <c r="F1402" s="1"/>
      <c r="G1402" s="1"/>
      <c r="H1402" s="1"/>
      <c r="I1402" s="1"/>
      <c r="J1402" s="1"/>
    </row>
    <row r="1403" spans="5:10">
      <c r="E1403" s="1"/>
      <c r="F1403" s="1"/>
      <c r="G1403" s="1"/>
      <c r="H1403" s="1"/>
      <c r="I1403" s="1"/>
      <c r="J1403" s="1"/>
    </row>
    <row r="1404" spans="5:10">
      <c r="E1404" s="1"/>
      <c r="F1404" s="1"/>
      <c r="G1404" s="1"/>
      <c r="H1404" s="1"/>
      <c r="I1404" s="1"/>
      <c r="J1404" s="1"/>
    </row>
    <row r="1405" spans="5:10">
      <c r="E1405" s="1"/>
      <c r="F1405" s="1"/>
      <c r="G1405" s="1"/>
      <c r="H1405" s="1"/>
      <c r="I1405" s="1"/>
      <c r="J1405" s="1"/>
    </row>
    <row r="1406" spans="5:10">
      <c r="E1406" s="1"/>
      <c r="F1406" s="1"/>
      <c r="G1406" s="1"/>
      <c r="H1406" s="1"/>
      <c r="I1406" s="1"/>
      <c r="J1406" s="1"/>
    </row>
    <row r="1407" spans="5:10">
      <c r="E1407" s="1"/>
      <c r="F1407" s="1"/>
      <c r="G1407" s="1"/>
      <c r="H1407" s="1"/>
      <c r="I1407" s="1"/>
      <c r="J1407" s="1"/>
    </row>
    <row r="1408" spans="5:10">
      <c r="E1408" s="1"/>
      <c r="F1408" s="1"/>
      <c r="G1408" s="1"/>
      <c r="H1408" s="1"/>
      <c r="I1408" s="1"/>
      <c r="J1408" s="1"/>
    </row>
    <row r="1409" spans="5:10">
      <c r="E1409" s="1"/>
      <c r="F1409" s="1"/>
      <c r="G1409" s="1"/>
      <c r="H1409" s="1"/>
      <c r="I1409" s="1"/>
      <c r="J1409" s="1"/>
    </row>
    <row r="1410" spans="5:10">
      <c r="E1410" s="1"/>
      <c r="F1410" s="1"/>
      <c r="G1410" s="1"/>
      <c r="H1410" s="1"/>
      <c r="I1410" s="1"/>
      <c r="J1410" s="1"/>
    </row>
    <row r="1411" spans="5:10">
      <c r="E1411" s="1"/>
      <c r="F1411" s="1"/>
      <c r="G1411" s="1"/>
      <c r="H1411" s="1"/>
      <c r="I1411" s="1"/>
      <c r="J1411" s="1"/>
    </row>
    <row r="1412" spans="5:10">
      <c r="E1412" s="1"/>
      <c r="F1412" s="1"/>
      <c r="G1412" s="1"/>
      <c r="H1412" s="1"/>
      <c r="I1412" s="1"/>
      <c r="J1412" s="1"/>
    </row>
    <row r="1413" spans="5:10">
      <c r="E1413" s="1"/>
      <c r="F1413" s="1"/>
      <c r="G1413" s="1"/>
      <c r="H1413" s="1"/>
      <c r="I1413" s="1"/>
      <c r="J1413" s="1"/>
    </row>
    <row r="1414" spans="5:10">
      <c r="E1414" s="1"/>
      <c r="F1414" s="1"/>
      <c r="G1414" s="1"/>
      <c r="H1414" s="1"/>
      <c r="I1414" s="1"/>
      <c r="J1414" s="1"/>
    </row>
    <row r="1415" spans="5:10">
      <c r="E1415" s="1"/>
      <c r="F1415" s="1"/>
      <c r="G1415" s="1"/>
      <c r="H1415" s="1"/>
      <c r="I1415" s="1"/>
      <c r="J1415" s="1"/>
    </row>
    <row r="1416" spans="5:10">
      <c r="E1416" s="1"/>
      <c r="F1416" s="1"/>
      <c r="G1416" s="1"/>
      <c r="H1416" s="1"/>
      <c r="I1416" s="1"/>
      <c r="J1416" s="1"/>
    </row>
    <row r="1417" spans="5:10">
      <c r="E1417" s="1"/>
      <c r="F1417" s="1"/>
      <c r="G1417" s="1"/>
      <c r="H1417" s="1"/>
      <c r="I1417" s="1"/>
      <c r="J1417" s="1"/>
    </row>
    <row r="1418" spans="5:10">
      <c r="E1418" s="1"/>
      <c r="F1418" s="1"/>
      <c r="G1418" s="1"/>
      <c r="H1418" s="1"/>
      <c r="I1418" s="1"/>
      <c r="J1418" s="1"/>
    </row>
    <row r="1419" spans="5:10">
      <c r="E1419" s="1"/>
      <c r="F1419" s="1"/>
      <c r="G1419" s="1"/>
      <c r="H1419" s="1"/>
      <c r="I1419" s="1"/>
      <c r="J1419" s="1"/>
    </row>
    <row r="1420" spans="5:10">
      <c r="E1420" s="1"/>
      <c r="F1420" s="1"/>
      <c r="G1420" s="1"/>
      <c r="H1420" s="1"/>
      <c r="I1420" s="1"/>
      <c r="J1420" s="1"/>
    </row>
    <row r="1421" spans="5:10">
      <c r="E1421" s="1"/>
      <c r="F1421" s="1"/>
      <c r="G1421" s="1"/>
      <c r="H1421" s="1"/>
      <c r="I1421" s="1"/>
      <c r="J1421" s="1"/>
    </row>
    <row r="1422" spans="5:10">
      <c r="E1422" s="1"/>
      <c r="F1422" s="1"/>
      <c r="G1422" s="1"/>
      <c r="H1422" s="1"/>
      <c r="I1422" s="1"/>
      <c r="J1422" s="1"/>
    </row>
    <row r="1423" spans="5:10">
      <c r="E1423" s="1"/>
      <c r="F1423" s="1"/>
      <c r="G1423" s="1"/>
      <c r="H1423" s="1"/>
      <c r="I1423" s="1"/>
      <c r="J1423" s="1"/>
    </row>
    <row r="1424" spans="5:10">
      <c r="E1424" s="1"/>
      <c r="F1424" s="1"/>
      <c r="G1424" s="1"/>
      <c r="H1424" s="1"/>
      <c r="I1424" s="1"/>
      <c r="J1424" s="1"/>
    </row>
    <row r="1425" spans="5:10">
      <c r="E1425" s="1"/>
      <c r="F1425" s="1"/>
      <c r="G1425" s="1"/>
      <c r="H1425" s="1"/>
      <c r="I1425" s="1"/>
      <c r="J1425" s="1"/>
    </row>
    <row r="1426" spans="5:10">
      <c r="E1426" s="1"/>
      <c r="F1426" s="1"/>
      <c r="G1426" s="1"/>
      <c r="H1426" s="1"/>
      <c r="I1426" s="1"/>
      <c r="J1426" s="1"/>
    </row>
    <row r="1427" spans="5:10">
      <c r="E1427" s="1"/>
      <c r="F1427" s="1"/>
      <c r="G1427" s="1"/>
      <c r="H1427" s="1"/>
      <c r="I1427" s="1"/>
      <c r="J1427" s="1"/>
    </row>
    <row r="1428" spans="5:10">
      <c r="E1428" s="1"/>
      <c r="F1428" s="1"/>
      <c r="G1428" s="1"/>
      <c r="H1428" s="1"/>
      <c r="I1428" s="1"/>
      <c r="J1428" s="1"/>
    </row>
    <row r="1429" spans="5:10">
      <c r="E1429" s="1"/>
      <c r="F1429" s="1"/>
      <c r="G1429" s="1"/>
      <c r="H1429" s="1"/>
      <c r="I1429" s="1"/>
      <c r="J1429" s="1"/>
    </row>
    <row r="1430" spans="5:10">
      <c r="E1430" s="1"/>
      <c r="F1430" s="1"/>
      <c r="G1430" s="1"/>
      <c r="H1430" s="1"/>
      <c r="I1430" s="1"/>
      <c r="J1430" s="1"/>
    </row>
    <row r="1431" spans="5:10">
      <c r="E1431" s="1"/>
      <c r="F1431" s="1"/>
      <c r="G1431" s="1"/>
      <c r="H1431" s="1"/>
      <c r="I1431" s="1"/>
      <c r="J1431" s="1"/>
    </row>
    <row r="1432" spans="5:10">
      <c r="E1432" s="1"/>
      <c r="F1432" s="1"/>
      <c r="G1432" s="1"/>
      <c r="H1432" s="1"/>
      <c r="I1432" s="1"/>
      <c r="J1432" s="1"/>
    </row>
    <row r="1433" spans="5:10">
      <c r="E1433" s="1"/>
      <c r="F1433" s="1"/>
      <c r="G1433" s="1"/>
      <c r="H1433" s="1"/>
      <c r="I1433" s="1"/>
      <c r="J1433" s="1"/>
    </row>
    <row r="1434" spans="5:10">
      <c r="E1434" s="1"/>
      <c r="F1434" s="1"/>
      <c r="G1434" s="1"/>
      <c r="H1434" s="1"/>
      <c r="I1434" s="1"/>
      <c r="J1434" s="1"/>
    </row>
    <row r="1435" spans="5:10">
      <c r="E1435" s="1"/>
      <c r="F1435" s="1"/>
      <c r="G1435" s="1"/>
      <c r="H1435" s="1"/>
      <c r="I1435" s="1"/>
      <c r="J1435" s="1"/>
    </row>
    <row r="1436" spans="5:10">
      <c r="E1436" s="1"/>
      <c r="F1436" s="1"/>
      <c r="G1436" s="1"/>
      <c r="H1436" s="1"/>
      <c r="I1436" s="1"/>
      <c r="J1436" s="1"/>
    </row>
    <row r="1437" spans="5:10">
      <c r="E1437" s="1"/>
      <c r="F1437" s="1"/>
      <c r="G1437" s="1"/>
      <c r="H1437" s="1"/>
      <c r="I1437" s="1"/>
      <c r="J1437" s="1"/>
    </row>
    <row r="1438" spans="5:10">
      <c r="E1438" s="1"/>
      <c r="F1438" s="1"/>
      <c r="G1438" s="1"/>
      <c r="H1438" s="1"/>
      <c r="I1438" s="1"/>
      <c r="J1438" s="1"/>
    </row>
    <row r="1439" spans="5:10">
      <c r="E1439" s="1"/>
      <c r="F1439" s="1"/>
      <c r="G1439" s="1"/>
      <c r="H1439" s="1"/>
      <c r="I1439" s="1"/>
      <c r="J1439" s="1"/>
    </row>
    <row r="1440" spans="5:10">
      <c r="E1440" s="1"/>
      <c r="F1440" s="1"/>
      <c r="G1440" s="1"/>
      <c r="H1440" s="1"/>
      <c r="I1440" s="1"/>
      <c r="J1440" s="1"/>
    </row>
    <row r="1441" spans="5:10">
      <c r="E1441" s="1"/>
      <c r="F1441" s="1"/>
      <c r="G1441" s="1"/>
      <c r="H1441" s="1"/>
      <c r="I1441" s="1"/>
      <c r="J1441" s="1"/>
    </row>
    <row r="1442" spans="5:10">
      <c r="E1442" s="1"/>
      <c r="F1442" s="1"/>
      <c r="G1442" s="1"/>
      <c r="H1442" s="1"/>
      <c r="I1442" s="1"/>
      <c r="J1442" s="1"/>
    </row>
    <row r="1443" spans="5:10">
      <c r="E1443" s="1"/>
      <c r="F1443" s="1"/>
      <c r="G1443" s="1"/>
      <c r="H1443" s="1"/>
      <c r="I1443" s="1"/>
      <c r="J1443" s="1"/>
    </row>
    <row r="1444" spans="5:10">
      <c r="E1444" s="1"/>
      <c r="F1444" s="1"/>
      <c r="G1444" s="1"/>
      <c r="H1444" s="1"/>
      <c r="I1444" s="1"/>
      <c r="J1444" s="1"/>
    </row>
    <row r="1445" spans="5:10">
      <c r="E1445" s="1"/>
      <c r="F1445" s="1"/>
      <c r="G1445" s="1"/>
      <c r="H1445" s="1"/>
      <c r="I1445" s="1"/>
      <c r="J1445" s="1"/>
    </row>
    <row r="1446" spans="5:10">
      <c r="E1446" s="1"/>
      <c r="F1446" s="1"/>
      <c r="G1446" s="1"/>
      <c r="H1446" s="1"/>
      <c r="I1446" s="1"/>
      <c r="J1446" s="1"/>
    </row>
    <row r="1447" spans="5:10">
      <c r="E1447" s="1"/>
      <c r="F1447" s="1"/>
      <c r="G1447" s="1"/>
      <c r="H1447" s="1"/>
      <c r="I1447" s="1"/>
      <c r="J1447" s="1"/>
    </row>
    <row r="1448" spans="5:10">
      <c r="E1448" s="1"/>
      <c r="F1448" s="1"/>
      <c r="G1448" s="1"/>
      <c r="H1448" s="1"/>
      <c r="I1448" s="1"/>
      <c r="J1448" s="1"/>
    </row>
    <row r="1449" spans="5:10">
      <c r="E1449" s="1"/>
      <c r="F1449" s="1"/>
      <c r="G1449" s="1"/>
      <c r="H1449" s="1"/>
      <c r="I1449" s="1"/>
      <c r="J1449" s="1"/>
    </row>
    <row r="1450" spans="5:10">
      <c r="E1450" s="1"/>
      <c r="F1450" s="1"/>
      <c r="G1450" s="1"/>
      <c r="H1450" s="1"/>
      <c r="I1450" s="1"/>
      <c r="J1450" s="1"/>
    </row>
    <row r="1451" spans="5:10">
      <c r="E1451" s="1"/>
      <c r="F1451" s="1"/>
      <c r="G1451" s="1"/>
      <c r="H1451" s="1"/>
      <c r="I1451" s="1"/>
      <c r="J1451" s="1"/>
    </row>
    <row r="1452" spans="5:10">
      <c r="E1452" s="1"/>
      <c r="F1452" s="1"/>
      <c r="G1452" s="1"/>
      <c r="H1452" s="1"/>
      <c r="I1452" s="1"/>
      <c r="J1452" s="1"/>
    </row>
    <row r="1453" spans="5:10">
      <c r="E1453" s="1"/>
      <c r="F1453" s="1"/>
      <c r="G1453" s="1"/>
      <c r="H1453" s="1"/>
      <c r="I1453" s="1"/>
      <c r="J1453" s="1"/>
    </row>
    <row r="1454" spans="5:10">
      <c r="E1454" s="1"/>
      <c r="F1454" s="1"/>
      <c r="G1454" s="1"/>
      <c r="H1454" s="1"/>
      <c r="I1454" s="1"/>
      <c r="J1454" s="1"/>
    </row>
    <row r="1455" spans="5:10">
      <c r="E1455" s="1"/>
      <c r="F1455" s="1"/>
      <c r="G1455" s="1"/>
      <c r="H1455" s="1"/>
      <c r="I1455" s="1"/>
      <c r="J1455" s="1"/>
    </row>
    <row r="1456" spans="5:10">
      <c r="E1456" s="1"/>
      <c r="F1456" s="1"/>
      <c r="G1456" s="1"/>
      <c r="H1456" s="1"/>
      <c r="I1456" s="1"/>
      <c r="J1456" s="1"/>
    </row>
    <row r="1457" spans="5:10">
      <c r="E1457" s="1"/>
      <c r="F1457" s="1"/>
      <c r="G1457" s="1"/>
      <c r="H1457" s="1"/>
      <c r="I1457" s="1"/>
      <c r="J1457" s="1"/>
    </row>
    <row r="1458" spans="5:10">
      <c r="E1458" s="1"/>
      <c r="F1458" s="1"/>
      <c r="G1458" s="1"/>
      <c r="H1458" s="1"/>
      <c r="I1458" s="1"/>
      <c r="J1458" s="1"/>
    </row>
    <row r="1459" spans="5:10">
      <c r="E1459" s="1"/>
      <c r="F1459" s="1"/>
      <c r="G1459" s="1"/>
      <c r="H1459" s="1"/>
      <c r="I1459" s="1"/>
      <c r="J1459" s="1"/>
    </row>
    <row r="1460" spans="5:10">
      <c r="E1460" s="1"/>
      <c r="F1460" s="1"/>
      <c r="G1460" s="1"/>
      <c r="H1460" s="1"/>
      <c r="I1460" s="1"/>
      <c r="J1460" s="1"/>
    </row>
    <row r="1461" spans="5:10">
      <c r="E1461" s="1"/>
      <c r="F1461" s="1"/>
      <c r="G1461" s="1"/>
      <c r="H1461" s="1"/>
      <c r="I1461" s="1"/>
      <c r="J1461" s="1"/>
    </row>
    <row r="1462" spans="5:10">
      <c r="E1462" s="1"/>
      <c r="F1462" s="1"/>
      <c r="G1462" s="1"/>
      <c r="H1462" s="1"/>
      <c r="I1462" s="1"/>
      <c r="J1462" s="1"/>
    </row>
    <row r="1463" spans="5:10">
      <c r="E1463" s="1"/>
      <c r="F1463" s="1"/>
      <c r="G1463" s="1"/>
      <c r="H1463" s="1"/>
      <c r="I1463" s="1"/>
      <c r="J1463" s="1"/>
    </row>
    <row r="1464" spans="5:10">
      <c r="E1464" s="1"/>
      <c r="F1464" s="1"/>
      <c r="G1464" s="1"/>
      <c r="H1464" s="1"/>
      <c r="I1464" s="1"/>
      <c r="J1464" s="1"/>
    </row>
    <row r="1465" spans="5:10">
      <c r="E1465" s="1"/>
      <c r="F1465" s="1"/>
      <c r="G1465" s="1"/>
      <c r="H1465" s="1"/>
      <c r="I1465" s="1"/>
      <c r="J1465" s="1"/>
    </row>
    <row r="1466" spans="5:10">
      <c r="E1466" s="1"/>
      <c r="F1466" s="1"/>
      <c r="G1466" s="1"/>
      <c r="H1466" s="1"/>
      <c r="I1466" s="1"/>
      <c r="J1466" s="1"/>
    </row>
    <row r="1467" spans="5:10">
      <c r="E1467" s="1"/>
      <c r="F1467" s="1"/>
      <c r="G1467" s="1"/>
      <c r="H1467" s="1"/>
      <c r="I1467" s="1"/>
      <c r="J1467" s="1"/>
    </row>
    <row r="1468" spans="5:10">
      <c r="E1468" s="1"/>
      <c r="F1468" s="1"/>
      <c r="G1468" s="1"/>
      <c r="H1468" s="1"/>
      <c r="I1468" s="1"/>
      <c r="J1468" s="1"/>
    </row>
    <row r="1469" spans="5:10">
      <c r="E1469" s="1"/>
      <c r="F1469" s="1"/>
      <c r="G1469" s="1"/>
      <c r="H1469" s="1"/>
      <c r="I1469" s="1"/>
      <c r="J1469" s="1"/>
    </row>
    <row r="1470" spans="5:10">
      <c r="E1470" s="1"/>
      <c r="F1470" s="1"/>
      <c r="G1470" s="1"/>
      <c r="H1470" s="1"/>
      <c r="I1470" s="1"/>
      <c r="J1470" s="1"/>
    </row>
    <row r="1471" spans="5:10">
      <c r="E1471" s="1"/>
      <c r="F1471" s="1"/>
      <c r="G1471" s="1"/>
      <c r="H1471" s="1"/>
      <c r="I1471" s="1"/>
      <c r="J1471" s="1"/>
    </row>
    <row r="1472" spans="5:10">
      <c r="E1472" s="1"/>
      <c r="F1472" s="1"/>
      <c r="G1472" s="1"/>
      <c r="H1472" s="1"/>
      <c r="I1472" s="1"/>
      <c r="J1472" s="1"/>
    </row>
    <row r="1473" spans="5:10">
      <c r="E1473" s="1"/>
      <c r="F1473" s="1"/>
      <c r="G1473" s="1"/>
      <c r="H1473" s="1"/>
      <c r="I1473" s="1"/>
      <c r="J1473" s="1"/>
    </row>
    <row r="1474" spans="5:10">
      <c r="E1474" s="1"/>
      <c r="F1474" s="1"/>
      <c r="G1474" s="1"/>
      <c r="H1474" s="1"/>
      <c r="I1474" s="1"/>
      <c r="J1474" s="1"/>
    </row>
    <row r="1475" spans="5:10">
      <c r="E1475" s="1"/>
      <c r="F1475" s="1"/>
      <c r="G1475" s="1"/>
      <c r="H1475" s="1"/>
      <c r="I1475" s="1"/>
      <c r="J1475" s="1"/>
    </row>
    <row r="1476" spans="5:10">
      <c r="E1476" s="1"/>
      <c r="F1476" s="1"/>
      <c r="G1476" s="1"/>
      <c r="H1476" s="1"/>
      <c r="I1476" s="1"/>
      <c r="J1476" s="1"/>
    </row>
    <row r="1477" spans="5:10">
      <c r="E1477" s="1"/>
      <c r="F1477" s="1"/>
      <c r="G1477" s="1"/>
      <c r="H1477" s="1"/>
      <c r="I1477" s="1"/>
      <c r="J1477" s="1"/>
    </row>
    <row r="1478" spans="5:10">
      <c r="E1478" s="1"/>
      <c r="F1478" s="1"/>
      <c r="G1478" s="1"/>
      <c r="H1478" s="1"/>
      <c r="I1478" s="1"/>
      <c r="J1478" s="1"/>
    </row>
    <row r="1479" spans="5:10">
      <c r="E1479" s="1"/>
      <c r="F1479" s="1"/>
      <c r="G1479" s="1"/>
      <c r="H1479" s="1"/>
      <c r="I1479" s="1"/>
      <c r="J1479" s="1"/>
    </row>
    <row r="1480" spans="5:10">
      <c r="E1480" s="1"/>
      <c r="F1480" s="1"/>
      <c r="G1480" s="1"/>
      <c r="H1480" s="1"/>
      <c r="I1480" s="1"/>
      <c r="J1480" s="1"/>
    </row>
    <row r="1481" spans="5:10">
      <c r="E1481" s="1"/>
      <c r="F1481" s="1"/>
      <c r="G1481" s="1"/>
      <c r="H1481" s="1"/>
      <c r="I1481" s="1"/>
      <c r="J1481" s="1"/>
    </row>
    <row r="1482" spans="5:10">
      <c r="E1482" s="1"/>
      <c r="F1482" s="1"/>
      <c r="G1482" s="1"/>
      <c r="H1482" s="1"/>
      <c r="I1482" s="1"/>
      <c r="J1482" s="1"/>
    </row>
    <row r="1483" spans="5:10">
      <c r="E1483" s="1"/>
      <c r="F1483" s="1"/>
      <c r="G1483" s="1"/>
      <c r="H1483" s="1"/>
      <c r="I1483" s="1"/>
      <c r="J1483" s="1"/>
    </row>
    <row r="1484" spans="5:10">
      <c r="E1484" s="1"/>
      <c r="F1484" s="1"/>
      <c r="G1484" s="1"/>
      <c r="H1484" s="1"/>
      <c r="I1484" s="1"/>
      <c r="J1484" s="1"/>
    </row>
    <row r="1485" spans="5:10">
      <c r="E1485" s="1"/>
      <c r="F1485" s="1"/>
      <c r="G1485" s="1"/>
      <c r="H1485" s="1"/>
      <c r="I1485" s="1"/>
      <c r="J1485" s="1"/>
    </row>
    <row r="1486" spans="5:10">
      <c r="E1486" s="1"/>
      <c r="F1486" s="1"/>
      <c r="G1486" s="1"/>
      <c r="H1486" s="1"/>
      <c r="I1486" s="1"/>
      <c r="J1486" s="1"/>
    </row>
    <row r="1487" spans="5:10">
      <c r="E1487" s="1"/>
      <c r="F1487" s="1"/>
      <c r="G1487" s="1"/>
      <c r="H1487" s="1"/>
      <c r="I1487" s="1"/>
      <c r="J1487" s="1"/>
    </row>
    <row r="1488" spans="5:10">
      <c r="E1488" s="1"/>
      <c r="F1488" s="1"/>
      <c r="G1488" s="1"/>
      <c r="H1488" s="1"/>
      <c r="I1488" s="1"/>
      <c r="J1488" s="1"/>
    </row>
    <row r="1489" spans="5:10">
      <c r="E1489" s="1"/>
      <c r="F1489" s="1"/>
      <c r="G1489" s="1"/>
      <c r="H1489" s="1"/>
      <c r="I1489" s="1"/>
      <c r="J1489" s="1"/>
    </row>
    <row r="1490" spans="5:10">
      <c r="E1490" s="1"/>
      <c r="F1490" s="1"/>
      <c r="G1490" s="1"/>
      <c r="H1490" s="1"/>
      <c r="I1490" s="1"/>
      <c r="J1490" s="1"/>
    </row>
    <row r="1491" spans="5:10">
      <c r="E1491" s="1"/>
      <c r="F1491" s="1"/>
      <c r="G1491" s="1"/>
      <c r="H1491" s="1"/>
      <c r="I1491" s="1"/>
      <c r="J1491" s="1"/>
    </row>
    <row r="1492" spans="5:10">
      <c r="E1492" s="1"/>
      <c r="F1492" s="1"/>
      <c r="G1492" s="1"/>
      <c r="H1492" s="1"/>
      <c r="I1492" s="1"/>
      <c r="J1492" s="1"/>
    </row>
    <row r="1493" spans="5:10">
      <c r="E1493" s="1"/>
      <c r="F1493" s="1"/>
      <c r="G1493" s="1"/>
      <c r="H1493" s="1"/>
      <c r="I1493" s="1"/>
      <c r="J1493" s="1"/>
    </row>
    <row r="1494" spans="5:10">
      <c r="E1494" s="1"/>
      <c r="F1494" s="1"/>
      <c r="G1494" s="1"/>
      <c r="H1494" s="1"/>
      <c r="I1494" s="1"/>
      <c r="J1494" s="1"/>
    </row>
    <row r="1495" spans="5:10">
      <c r="E1495" s="1"/>
      <c r="F1495" s="1"/>
      <c r="G1495" s="1"/>
      <c r="H1495" s="1"/>
      <c r="I1495" s="1"/>
      <c r="J1495" s="1"/>
    </row>
    <row r="1496" spans="5:10">
      <c r="E1496" s="1"/>
      <c r="F1496" s="1"/>
      <c r="G1496" s="1"/>
      <c r="H1496" s="1"/>
      <c r="I1496" s="1"/>
      <c r="J1496" s="1"/>
    </row>
    <row r="1497" spans="5:10">
      <c r="E1497" s="1"/>
      <c r="F1497" s="1"/>
      <c r="G1497" s="1"/>
      <c r="H1497" s="1"/>
      <c r="I1497" s="1"/>
      <c r="J1497" s="1"/>
    </row>
    <row r="1498" spans="5:10">
      <c r="E1498" s="1"/>
      <c r="F1498" s="1"/>
      <c r="G1498" s="1"/>
      <c r="H1498" s="1"/>
      <c r="I1498" s="1"/>
      <c r="J1498" s="1"/>
    </row>
    <row r="1499" spans="5:10">
      <c r="E1499" s="1"/>
      <c r="F1499" s="1"/>
      <c r="G1499" s="1"/>
      <c r="H1499" s="1"/>
      <c r="I1499" s="1"/>
      <c r="J1499" s="1"/>
    </row>
    <row r="1500" spans="5:10">
      <c r="E1500" s="1"/>
      <c r="F1500" s="1"/>
      <c r="G1500" s="1"/>
      <c r="H1500" s="1"/>
      <c r="I1500" s="1"/>
      <c r="J1500" s="1"/>
    </row>
    <row r="1501" spans="5:10">
      <c r="E1501" s="1"/>
      <c r="F1501" s="1"/>
      <c r="G1501" s="1"/>
      <c r="H1501" s="1"/>
      <c r="I1501" s="1"/>
      <c r="J1501" s="1"/>
    </row>
    <row r="1502" spans="5:10">
      <c r="E1502" s="1"/>
      <c r="F1502" s="1"/>
      <c r="G1502" s="1"/>
      <c r="H1502" s="1"/>
      <c r="I1502" s="1"/>
      <c r="J1502" s="1"/>
    </row>
    <row r="1503" spans="5:10">
      <c r="E1503" s="1"/>
      <c r="F1503" s="1"/>
      <c r="G1503" s="1"/>
      <c r="H1503" s="1"/>
      <c r="I1503" s="1"/>
      <c r="J1503" s="1"/>
    </row>
    <row r="1504" spans="5:10">
      <c r="E1504" s="1"/>
      <c r="F1504" s="1"/>
      <c r="G1504" s="1"/>
      <c r="H1504" s="1"/>
      <c r="I1504" s="1"/>
      <c r="J1504" s="1"/>
    </row>
    <row r="1505" spans="5:10">
      <c r="E1505" s="1"/>
      <c r="F1505" s="1"/>
      <c r="G1505" s="1"/>
      <c r="H1505" s="1"/>
      <c r="I1505" s="1"/>
      <c r="J1505" s="1"/>
    </row>
    <row r="1506" spans="5:10">
      <c r="E1506" s="1"/>
      <c r="F1506" s="1"/>
      <c r="G1506" s="1"/>
      <c r="H1506" s="1"/>
      <c r="I1506" s="1"/>
      <c r="J1506" s="1"/>
    </row>
    <row r="1507" spans="5:10">
      <c r="E1507" s="1"/>
      <c r="F1507" s="1"/>
      <c r="G1507" s="1"/>
      <c r="H1507" s="1"/>
      <c r="I1507" s="1"/>
      <c r="J1507" s="1"/>
    </row>
    <row r="1508" spans="5:10">
      <c r="E1508" s="1"/>
      <c r="F1508" s="1"/>
      <c r="G1508" s="1"/>
      <c r="H1508" s="1"/>
      <c r="I1508" s="1"/>
      <c r="J1508" s="1"/>
    </row>
    <row r="1509" spans="5:10">
      <c r="E1509" s="1"/>
      <c r="F1509" s="1"/>
      <c r="G1509" s="1"/>
      <c r="H1509" s="1"/>
      <c r="I1509" s="1"/>
      <c r="J1509" s="1"/>
    </row>
    <row r="1510" spans="5:10">
      <c r="E1510" s="1"/>
      <c r="F1510" s="1"/>
      <c r="G1510" s="1"/>
      <c r="H1510" s="1"/>
      <c r="I1510" s="1"/>
      <c r="J1510" s="1"/>
    </row>
    <row r="1511" spans="5:10">
      <c r="E1511" s="1"/>
      <c r="F1511" s="1"/>
      <c r="G1511" s="1"/>
      <c r="H1511" s="1"/>
      <c r="I1511" s="1"/>
      <c r="J1511" s="1"/>
    </row>
    <row r="1512" spans="5:10">
      <c r="E1512" s="1"/>
      <c r="F1512" s="1"/>
      <c r="G1512" s="1"/>
      <c r="H1512" s="1"/>
      <c r="I1512" s="1"/>
      <c r="J1512" s="1"/>
    </row>
    <row r="1513" spans="5:10">
      <c r="E1513" s="1"/>
      <c r="F1513" s="1"/>
      <c r="G1513" s="1"/>
      <c r="H1513" s="1"/>
      <c r="I1513" s="1"/>
      <c r="J1513" s="1"/>
    </row>
    <row r="1514" spans="5:10">
      <c r="E1514" s="1"/>
      <c r="F1514" s="1"/>
      <c r="G1514" s="1"/>
      <c r="H1514" s="1"/>
      <c r="I1514" s="1"/>
      <c r="J1514" s="1"/>
    </row>
    <row r="1515" spans="5:10">
      <c r="E1515" s="1"/>
      <c r="F1515" s="1"/>
      <c r="G1515" s="1"/>
      <c r="H1515" s="1"/>
      <c r="I1515" s="1"/>
      <c r="J1515" s="1"/>
    </row>
    <row r="1516" spans="5:10">
      <c r="E1516" s="1"/>
      <c r="F1516" s="1"/>
      <c r="G1516" s="1"/>
      <c r="H1516" s="1"/>
      <c r="I1516" s="1"/>
      <c r="J1516" s="1"/>
    </row>
    <row r="1517" spans="5:10">
      <c r="E1517" s="1"/>
      <c r="F1517" s="1"/>
      <c r="G1517" s="1"/>
      <c r="H1517" s="1"/>
      <c r="I1517" s="1"/>
      <c r="J1517" s="1"/>
    </row>
    <row r="1518" spans="5:10">
      <c r="E1518" s="1"/>
      <c r="F1518" s="1"/>
      <c r="G1518" s="1"/>
      <c r="H1518" s="1"/>
      <c r="I1518" s="1"/>
      <c r="J1518" s="1"/>
    </row>
    <row r="1519" spans="5:10">
      <c r="E1519" s="1"/>
      <c r="F1519" s="1"/>
      <c r="G1519" s="1"/>
      <c r="H1519" s="1"/>
      <c r="I1519" s="1"/>
      <c r="J1519" s="1"/>
    </row>
    <row r="1520" spans="5:10">
      <c r="E1520" s="1"/>
      <c r="F1520" s="1"/>
      <c r="G1520" s="1"/>
      <c r="H1520" s="1"/>
      <c r="I1520" s="1"/>
      <c r="J1520" s="1"/>
    </row>
    <row r="1521" spans="5:10">
      <c r="E1521" s="1"/>
      <c r="F1521" s="1"/>
      <c r="G1521" s="1"/>
      <c r="H1521" s="1"/>
      <c r="I1521" s="1"/>
      <c r="J1521" s="1"/>
    </row>
    <row r="1522" spans="5:10">
      <c r="E1522" s="1"/>
      <c r="F1522" s="1"/>
      <c r="G1522" s="1"/>
      <c r="H1522" s="1"/>
      <c r="I1522" s="1"/>
      <c r="J1522" s="1"/>
    </row>
    <row r="1523" spans="5:10">
      <c r="E1523" s="1"/>
      <c r="F1523" s="1"/>
      <c r="G1523" s="1"/>
      <c r="H1523" s="1"/>
      <c r="I1523" s="1"/>
      <c r="J1523" s="1"/>
    </row>
    <row r="1524" spans="5:10">
      <c r="E1524" s="1"/>
      <c r="F1524" s="1"/>
      <c r="G1524" s="1"/>
      <c r="H1524" s="1"/>
      <c r="I1524" s="1"/>
      <c r="J1524" s="1"/>
    </row>
    <row r="1525" spans="5:10">
      <c r="E1525" s="1"/>
      <c r="F1525" s="1"/>
      <c r="G1525" s="1"/>
      <c r="H1525" s="1"/>
      <c r="I1525" s="1"/>
      <c r="J1525" s="1"/>
    </row>
    <row r="1526" spans="5:10">
      <c r="E1526" s="1"/>
      <c r="F1526" s="1"/>
      <c r="G1526" s="1"/>
      <c r="H1526" s="1"/>
      <c r="I1526" s="1"/>
      <c r="J1526" s="1"/>
    </row>
    <row r="1527" spans="5:10">
      <c r="E1527" s="1"/>
      <c r="F1527" s="1"/>
      <c r="G1527" s="1"/>
      <c r="H1527" s="1"/>
      <c r="I1527" s="1"/>
      <c r="J1527" s="1"/>
    </row>
    <row r="1528" spans="5:10">
      <c r="E1528" s="1"/>
      <c r="F1528" s="1"/>
      <c r="G1528" s="1"/>
      <c r="H1528" s="1"/>
      <c r="I1528" s="1"/>
      <c r="J1528" s="1"/>
    </row>
    <row r="1529" spans="5:10">
      <c r="E1529" s="1"/>
      <c r="F1529" s="1"/>
      <c r="G1529" s="1"/>
      <c r="H1529" s="1"/>
      <c r="I1529" s="1"/>
      <c r="J1529" s="1"/>
    </row>
    <row r="1530" spans="5:10">
      <c r="E1530" s="1"/>
      <c r="F1530" s="1"/>
      <c r="G1530" s="1"/>
      <c r="H1530" s="1"/>
      <c r="I1530" s="1"/>
      <c r="J1530" s="1"/>
    </row>
    <row r="1531" spans="5:10">
      <c r="E1531" s="1"/>
      <c r="F1531" s="1"/>
      <c r="G1531" s="1"/>
      <c r="H1531" s="1"/>
      <c r="I1531" s="1"/>
      <c r="J1531" s="1"/>
    </row>
    <row r="1532" spans="5:10">
      <c r="E1532" s="1"/>
      <c r="F1532" s="1"/>
      <c r="G1532" s="1"/>
      <c r="H1532" s="1"/>
      <c r="I1532" s="1"/>
      <c r="J1532" s="1"/>
    </row>
    <row r="1533" spans="5:10">
      <c r="E1533" s="1"/>
      <c r="F1533" s="1"/>
      <c r="G1533" s="1"/>
      <c r="H1533" s="1"/>
      <c r="I1533" s="1"/>
      <c r="J1533" s="1"/>
    </row>
    <row r="1534" spans="5:10">
      <c r="E1534" s="1"/>
      <c r="F1534" s="1"/>
      <c r="G1534" s="1"/>
      <c r="H1534" s="1"/>
      <c r="I1534" s="1"/>
      <c r="J1534" s="1"/>
    </row>
    <row r="1535" spans="5:10">
      <c r="E1535" s="1"/>
      <c r="F1535" s="1"/>
      <c r="G1535" s="1"/>
      <c r="H1535" s="1"/>
      <c r="I1535" s="1"/>
      <c r="J1535" s="1"/>
    </row>
    <row r="1536" spans="5:10">
      <c r="E1536" s="1"/>
      <c r="F1536" s="1"/>
      <c r="G1536" s="1"/>
      <c r="H1536" s="1"/>
      <c r="I1536" s="1"/>
      <c r="J1536" s="1"/>
    </row>
    <row r="1537" spans="5:10">
      <c r="E1537" s="1"/>
      <c r="F1537" s="1"/>
      <c r="G1537" s="1"/>
      <c r="H1537" s="1"/>
      <c r="I1537" s="1"/>
      <c r="J1537" s="1"/>
    </row>
    <row r="1538" spans="5:10">
      <c r="E1538" s="1"/>
      <c r="F1538" s="1"/>
      <c r="G1538" s="1"/>
      <c r="H1538" s="1"/>
      <c r="I1538" s="1"/>
      <c r="J1538" s="1"/>
    </row>
    <row r="1539" spans="5:10">
      <c r="E1539" s="1"/>
      <c r="F1539" s="1"/>
      <c r="G1539" s="1"/>
      <c r="H1539" s="1"/>
      <c r="I1539" s="1"/>
      <c r="J1539" s="1"/>
    </row>
    <row r="1540" spans="5:10">
      <c r="E1540" s="1"/>
      <c r="F1540" s="1"/>
      <c r="G1540" s="1"/>
      <c r="H1540" s="1"/>
      <c r="I1540" s="1"/>
      <c r="J1540" s="1"/>
    </row>
    <row r="1541" spans="5:10">
      <c r="E1541" s="1"/>
      <c r="F1541" s="1"/>
      <c r="G1541" s="1"/>
      <c r="H1541" s="1"/>
      <c r="I1541" s="1"/>
      <c r="J1541" s="1"/>
    </row>
    <row r="1542" spans="5:10">
      <c r="E1542" s="1"/>
      <c r="F1542" s="1"/>
      <c r="G1542" s="1"/>
      <c r="H1542" s="1"/>
      <c r="I1542" s="1"/>
      <c r="J1542" s="1"/>
    </row>
    <row r="1543" spans="5:10">
      <c r="E1543" s="1"/>
      <c r="F1543" s="1"/>
      <c r="G1543" s="1"/>
      <c r="H1543" s="1"/>
      <c r="I1543" s="1"/>
      <c r="J1543" s="1"/>
    </row>
    <row r="1544" spans="5:10">
      <c r="E1544" s="1"/>
      <c r="F1544" s="1"/>
      <c r="G1544" s="1"/>
      <c r="H1544" s="1"/>
      <c r="I1544" s="1"/>
      <c r="J1544" s="1"/>
    </row>
    <row r="1545" spans="5:10">
      <c r="E1545" s="1"/>
      <c r="F1545" s="1"/>
      <c r="G1545" s="1"/>
      <c r="H1545" s="1"/>
      <c r="I1545" s="1"/>
      <c r="J1545" s="1"/>
    </row>
    <row r="1546" spans="5:10">
      <c r="E1546" s="1"/>
      <c r="F1546" s="1"/>
      <c r="G1546" s="1"/>
      <c r="H1546" s="1"/>
      <c r="I1546" s="1"/>
      <c r="J1546" s="1"/>
    </row>
    <row r="1547" spans="5:10">
      <c r="E1547" s="1"/>
      <c r="F1547" s="1"/>
      <c r="G1547" s="1"/>
      <c r="H1547" s="1"/>
      <c r="I1547" s="1"/>
      <c r="J1547" s="1"/>
    </row>
    <row r="1548" spans="5:10">
      <c r="E1548" s="1"/>
      <c r="F1548" s="1"/>
      <c r="G1548" s="1"/>
      <c r="H1548" s="1"/>
      <c r="I1548" s="1"/>
      <c r="J1548" s="1"/>
    </row>
    <row r="1549" spans="5:10">
      <c r="E1549" s="1"/>
      <c r="F1549" s="1"/>
      <c r="G1549" s="1"/>
      <c r="H1549" s="1"/>
      <c r="I1549" s="1"/>
      <c r="J1549" s="1"/>
    </row>
    <row r="1550" spans="5:10">
      <c r="E1550" s="1"/>
      <c r="F1550" s="1"/>
      <c r="G1550" s="1"/>
      <c r="H1550" s="1"/>
      <c r="I1550" s="1"/>
      <c r="J1550" s="1"/>
    </row>
    <row r="1551" spans="5:10">
      <c r="E1551" s="1"/>
      <c r="F1551" s="1"/>
      <c r="G1551" s="1"/>
      <c r="H1551" s="1"/>
      <c r="I1551" s="1"/>
      <c r="J1551" s="1"/>
    </row>
    <row r="1552" spans="5:10">
      <c r="E1552" s="1"/>
      <c r="F1552" s="1"/>
      <c r="G1552" s="1"/>
      <c r="H1552" s="1"/>
      <c r="I1552" s="1"/>
      <c r="J1552" s="1"/>
    </row>
    <row r="1553" spans="5:10">
      <c r="E1553" s="1"/>
      <c r="F1553" s="1"/>
      <c r="G1553" s="1"/>
      <c r="H1553" s="1"/>
      <c r="I1553" s="1"/>
      <c r="J1553" s="1"/>
    </row>
    <row r="1554" spans="5:10">
      <c r="E1554" s="1"/>
      <c r="F1554" s="1"/>
      <c r="G1554" s="1"/>
      <c r="H1554" s="1"/>
      <c r="I1554" s="1"/>
      <c r="J1554" s="1"/>
    </row>
    <row r="1555" spans="5:10">
      <c r="E1555" s="1"/>
      <c r="F1555" s="1"/>
      <c r="G1555" s="1"/>
      <c r="H1555" s="1"/>
      <c r="I1555" s="1"/>
      <c r="J1555" s="1"/>
    </row>
    <row r="1556" spans="5:10">
      <c r="E1556" s="1"/>
      <c r="F1556" s="1"/>
      <c r="G1556" s="1"/>
      <c r="H1556" s="1"/>
      <c r="I1556" s="1"/>
      <c r="J1556" s="1"/>
    </row>
    <row r="1557" spans="5:10">
      <c r="E1557" s="1"/>
      <c r="F1557" s="1"/>
      <c r="G1557" s="1"/>
      <c r="H1557" s="1"/>
      <c r="I1557" s="1"/>
      <c r="J1557" s="1"/>
    </row>
    <row r="1558" spans="5:10">
      <c r="E1558" s="1"/>
      <c r="F1558" s="1"/>
      <c r="G1558" s="1"/>
      <c r="H1558" s="1"/>
      <c r="I1558" s="1"/>
      <c r="J1558" s="1"/>
    </row>
    <row r="1559" spans="5:10">
      <c r="E1559" s="1"/>
      <c r="F1559" s="1"/>
      <c r="G1559" s="1"/>
      <c r="H1559" s="1"/>
      <c r="I1559" s="1"/>
      <c r="J1559" s="1"/>
    </row>
    <row r="1560" spans="5:10">
      <c r="E1560" s="1"/>
      <c r="F1560" s="1"/>
      <c r="G1560" s="1"/>
      <c r="H1560" s="1"/>
      <c r="I1560" s="1"/>
      <c r="J1560" s="1"/>
    </row>
    <row r="1561" spans="5:10">
      <c r="E1561" s="1"/>
      <c r="F1561" s="1"/>
      <c r="G1561" s="1"/>
      <c r="H1561" s="1"/>
      <c r="I1561" s="1"/>
      <c r="J1561" s="1"/>
    </row>
    <row r="1562" spans="5:10">
      <c r="E1562" s="1"/>
      <c r="F1562" s="1"/>
      <c r="G1562" s="1"/>
      <c r="H1562" s="1"/>
      <c r="I1562" s="1"/>
      <c r="J1562" s="1"/>
    </row>
    <row r="1563" spans="5:10">
      <c r="E1563" s="1"/>
      <c r="F1563" s="1"/>
      <c r="G1563" s="1"/>
      <c r="H1563" s="1"/>
      <c r="I1563" s="1"/>
      <c r="J1563" s="1"/>
    </row>
    <row r="1564" spans="5:10">
      <c r="E1564" s="1"/>
      <c r="F1564" s="1"/>
      <c r="G1564" s="1"/>
      <c r="H1564" s="1"/>
      <c r="I1564" s="1"/>
      <c r="J1564" s="1"/>
    </row>
    <row r="1565" spans="5:10">
      <c r="E1565" s="1"/>
      <c r="F1565" s="1"/>
      <c r="G1565" s="1"/>
      <c r="H1565" s="1"/>
      <c r="I1565" s="1"/>
      <c r="J1565" s="1"/>
    </row>
    <row r="1566" spans="5:10">
      <c r="E1566" s="1"/>
      <c r="F1566" s="1"/>
      <c r="G1566" s="1"/>
      <c r="H1566" s="1"/>
      <c r="I1566" s="1"/>
      <c r="J1566" s="1"/>
    </row>
    <row r="1567" spans="5:10">
      <c r="E1567" s="1"/>
      <c r="F1567" s="1"/>
      <c r="G1567" s="1"/>
      <c r="H1567" s="1"/>
      <c r="I1567" s="1"/>
      <c r="J1567" s="1"/>
    </row>
    <row r="1568" spans="5:10">
      <c r="E1568" s="1"/>
      <c r="F1568" s="1"/>
      <c r="G1568" s="1"/>
      <c r="H1568" s="1"/>
      <c r="I1568" s="1"/>
      <c r="J1568" s="1"/>
    </row>
    <row r="1569" spans="5:10">
      <c r="E1569" s="1"/>
      <c r="F1569" s="1"/>
      <c r="G1569" s="1"/>
      <c r="H1569" s="1"/>
      <c r="I1569" s="1"/>
      <c r="J1569" s="1"/>
    </row>
    <row r="1570" spans="5:10">
      <c r="E1570" s="1"/>
      <c r="F1570" s="1"/>
      <c r="G1570" s="1"/>
      <c r="H1570" s="1"/>
      <c r="I1570" s="1"/>
      <c r="J1570" s="1"/>
    </row>
    <row r="1571" spans="5:10">
      <c r="E1571" s="1"/>
      <c r="F1571" s="1"/>
      <c r="G1571" s="1"/>
      <c r="H1571" s="1"/>
      <c r="I1571" s="1"/>
      <c r="J1571" s="1"/>
    </row>
    <row r="1572" spans="5:10">
      <c r="E1572" s="1"/>
      <c r="F1572" s="1"/>
      <c r="G1572" s="1"/>
      <c r="H1572" s="1"/>
      <c r="I1572" s="1"/>
      <c r="J1572" s="1"/>
    </row>
    <row r="1573" spans="5:10">
      <c r="E1573" s="1"/>
      <c r="F1573" s="1"/>
      <c r="G1573" s="1"/>
      <c r="H1573" s="1"/>
      <c r="I1573" s="1"/>
      <c r="J1573" s="1"/>
    </row>
    <row r="1574" spans="5:10">
      <c r="E1574" s="1"/>
      <c r="F1574" s="1"/>
      <c r="G1574" s="1"/>
      <c r="H1574" s="1"/>
      <c r="I1574" s="1"/>
      <c r="J1574" s="1"/>
    </row>
    <row r="1575" spans="5:10">
      <c r="E1575" s="1"/>
      <c r="F1575" s="1"/>
      <c r="G1575" s="1"/>
      <c r="H1575" s="1"/>
      <c r="I1575" s="1"/>
      <c r="J1575" s="1"/>
    </row>
    <row r="1576" spans="5:10">
      <c r="E1576" s="1"/>
      <c r="F1576" s="1"/>
      <c r="G1576" s="1"/>
      <c r="H1576" s="1"/>
      <c r="I1576" s="1"/>
      <c r="J1576" s="1"/>
    </row>
    <row r="1577" spans="5:10">
      <c r="E1577" s="1"/>
      <c r="F1577" s="1"/>
      <c r="G1577" s="1"/>
      <c r="H1577" s="1"/>
      <c r="I1577" s="1"/>
      <c r="J1577" s="1"/>
    </row>
    <row r="1578" spans="5:10">
      <c r="E1578" s="1"/>
      <c r="F1578" s="1"/>
      <c r="G1578" s="1"/>
      <c r="H1578" s="1"/>
      <c r="I1578" s="1"/>
      <c r="J1578" s="1"/>
    </row>
    <row r="1579" spans="5:10">
      <c r="E1579" s="1"/>
      <c r="F1579" s="1"/>
      <c r="G1579" s="1"/>
      <c r="H1579" s="1"/>
      <c r="I1579" s="1"/>
      <c r="J1579" s="1"/>
    </row>
    <row r="1580" spans="5:10">
      <c r="E1580" s="1"/>
      <c r="F1580" s="1"/>
      <c r="G1580" s="1"/>
      <c r="H1580" s="1"/>
      <c r="I1580" s="1"/>
      <c r="J1580" s="1"/>
    </row>
    <row r="1581" spans="5:10">
      <c r="E1581" s="1"/>
      <c r="F1581" s="1"/>
      <c r="G1581" s="1"/>
      <c r="H1581" s="1"/>
      <c r="I1581" s="1"/>
      <c r="J1581" s="1"/>
    </row>
    <row r="1582" spans="5:10">
      <c r="E1582" s="1"/>
      <c r="F1582" s="1"/>
      <c r="G1582" s="1"/>
      <c r="H1582" s="1"/>
      <c r="I1582" s="1"/>
      <c r="J1582" s="1"/>
    </row>
    <row r="1583" spans="5:10">
      <c r="E1583" s="1"/>
      <c r="F1583" s="1"/>
      <c r="G1583" s="1"/>
      <c r="H1583" s="1"/>
      <c r="I1583" s="1"/>
      <c r="J1583" s="1"/>
    </row>
    <row r="1584" spans="5:10">
      <c r="E1584" s="1"/>
      <c r="F1584" s="1"/>
      <c r="G1584" s="1"/>
      <c r="H1584" s="1"/>
      <c r="I1584" s="1"/>
      <c r="J1584" s="1"/>
    </row>
    <row r="1585" spans="5:10">
      <c r="E1585" s="1"/>
      <c r="F1585" s="1"/>
      <c r="G1585" s="1"/>
      <c r="H1585" s="1"/>
      <c r="I1585" s="1"/>
      <c r="J1585" s="1"/>
    </row>
    <row r="1586" spans="5:10">
      <c r="E1586" s="1"/>
      <c r="F1586" s="1"/>
      <c r="G1586" s="1"/>
      <c r="H1586" s="1"/>
      <c r="I1586" s="1"/>
      <c r="J1586" s="1"/>
    </row>
    <row r="1587" spans="5:10">
      <c r="E1587" s="1"/>
      <c r="F1587" s="1"/>
      <c r="G1587" s="1"/>
      <c r="H1587" s="1"/>
      <c r="I1587" s="1"/>
      <c r="J1587" s="1"/>
    </row>
    <row r="1588" spans="5:10">
      <c r="E1588" s="1"/>
      <c r="F1588" s="1"/>
      <c r="G1588" s="1"/>
      <c r="H1588" s="1"/>
      <c r="I1588" s="1"/>
      <c r="J1588" s="1"/>
    </row>
    <row r="1589" spans="5:10">
      <c r="E1589" s="1"/>
      <c r="F1589" s="1"/>
      <c r="G1589" s="1"/>
      <c r="H1589" s="1"/>
      <c r="I1589" s="1"/>
      <c r="J1589" s="1"/>
    </row>
    <row r="1590" spans="5:10">
      <c r="E1590" s="1"/>
      <c r="F1590" s="1"/>
      <c r="G1590" s="1"/>
      <c r="H1590" s="1"/>
      <c r="I1590" s="1"/>
      <c r="J1590" s="1"/>
    </row>
    <row r="1591" spans="5:10">
      <c r="E1591" s="1"/>
      <c r="F1591" s="1"/>
      <c r="G1591" s="1"/>
      <c r="H1591" s="1"/>
      <c r="I1591" s="1"/>
      <c r="J1591" s="1"/>
    </row>
    <row r="1592" spans="5:10">
      <c r="E1592" s="1"/>
      <c r="F1592" s="1"/>
      <c r="G1592" s="1"/>
      <c r="H1592" s="1"/>
      <c r="I1592" s="1"/>
      <c r="J1592" s="1"/>
    </row>
    <row r="1593" spans="5:10">
      <c r="E1593" s="1"/>
      <c r="F1593" s="1"/>
      <c r="G1593" s="1"/>
      <c r="H1593" s="1"/>
      <c r="I1593" s="1"/>
      <c r="J1593" s="1"/>
    </row>
    <row r="1594" spans="5:10">
      <c r="E1594" s="1"/>
      <c r="F1594" s="1"/>
      <c r="G1594" s="1"/>
      <c r="H1594" s="1"/>
      <c r="I1594" s="1"/>
      <c r="J1594" s="1"/>
    </row>
    <row r="1595" spans="5:10">
      <c r="E1595" s="1"/>
      <c r="F1595" s="1"/>
      <c r="G1595" s="1"/>
      <c r="H1595" s="1"/>
      <c r="I1595" s="1"/>
      <c r="J1595" s="1"/>
    </row>
    <row r="1596" spans="5:10">
      <c r="E1596" s="1"/>
      <c r="F1596" s="1"/>
      <c r="G1596" s="1"/>
      <c r="H1596" s="1"/>
      <c r="I1596" s="1"/>
      <c r="J1596" s="1"/>
    </row>
    <row r="1597" spans="5:10">
      <c r="E1597" s="1"/>
      <c r="F1597" s="1"/>
      <c r="G1597" s="1"/>
      <c r="H1597" s="1"/>
      <c r="I1597" s="1"/>
      <c r="J1597" s="1"/>
    </row>
    <row r="1598" spans="5:10">
      <c r="E1598" s="1"/>
      <c r="F1598" s="1"/>
      <c r="G1598" s="1"/>
      <c r="H1598" s="1"/>
      <c r="I1598" s="1"/>
      <c r="J1598" s="1"/>
    </row>
    <row r="1599" spans="5:10">
      <c r="E1599" s="1"/>
      <c r="F1599" s="1"/>
      <c r="G1599" s="1"/>
      <c r="H1599" s="1"/>
      <c r="I1599" s="1"/>
      <c r="J1599" s="1"/>
    </row>
    <row r="1600" spans="5:10">
      <c r="E1600" s="1"/>
      <c r="F1600" s="1"/>
      <c r="G1600" s="1"/>
      <c r="H1600" s="1"/>
      <c r="I1600" s="1"/>
      <c r="J1600" s="1"/>
    </row>
    <row r="1601" spans="5:10">
      <c r="E1601" s="1"/>
      <c r="F1601" s="1"/>
      <c r="G1601" s="1"/>
      <c r="H1601" s="1"/>
      <c r="I1601" s="1"/>
      <c r="J1601" s="1"/>
    </row>
  </sheetData>
  <customSheetViews>
    <customSheetView guid="{81E5D7E7-16ED-4014-84DC-4F821D3604F8}" showPageBreaks="1" showGridLines="0" printArea="1" view="pageBreakPreview">
      <selection activeCell="H4" sqref="H4:H5"/>
      <rowBreaks count="1" manualBreakCount="1">
        <brk id="29" max="21" man="1"/>
      </rowBreaks>
      <pageMargins left="0" right="0" top="0" bottom="0" header="0" footer="0"/>
      <printOptions horizontalCentered="1" verticalCentered="1"/>
      <headerFooter alignWithMargins="0"/>
    </customSheetView>
  </customSheetViews>
  <mergeCells count="30">
    <mergeCell ref="B22:V22"/>
    <mergeCell ref="S3:S4"/>
    <mergeCell ref="E3:E4"/>
    <mergeCell ref="G3:G4"/>
    <mergeCell ref="P3:R3"/>
    <mergeCell ref="J3:J4"/>
    <mergeCell ref="L3:L4"/>
    <mergeCell ref="H3:H4"/>
    <mergeCell ref="N3:N4"/>
    <mergeCell ref="K3:K4"/>
    <mergeCell ref="A1:V1"/>
    <mergeCell ref="A2:A4"/>
    <mergeCell ref="B2:D2"/>
    <mergeCell ref="E2:J2"/>
    <mergeCell ref="K2:O2"/>
    <mergeCell ref="C3:C4"/>
    <mergeCell ref="V2:V4"/>
    <mergeCell ref="B3:B4"/>
    <mergeCell ref="T3:U4"/>
    <mergeCell ref="P2:U2"/>
    <mergeCell ref="O3:O4"/>
    <mergeCell ref="I3:I4"/>
    <mergeCell ref="D3:D4"/>
    <mergeCell ref="M3:M4"/>
    <mergeCell ref="F3:F4"/>
    <mergeCell ref="S27:V27"/>
    <mergeCell ref="B23:V23"/>
    <mergeCell ref="B24:V24"/>
    <mergeCell ref="B25:V25"/>
    <mergeCell ref="B26:V26"/>
  </mergeCells>
  <phoneticPr fontId="13" type="noConversion"/>
  <hyperlinks>
    <hyperlink ref="S27" location="Content!A1" display="Back to Content Page" xr:uid="{2A01A667-6EDA-484E-ACFF-3B8316147E1A}"/>
  </hyperlinks>
  <printOptions horizontalCentered="1" verticalCentered="1"/>
  <pageMargins left="0.5" right="0.5" top="0" bottom="0" header="0" footer="0"/>
  <headerFooter alignWithMargins="0"/>
  <rowBreaks count="1" manualBreakCount="1">
    <brk id="27" max="21" man="1"/>
  </rowBreaks>
  <ignoredErrors>
    <ignoredError sqref="A21" numberStoredAsText="1"/>
  </ignoredErrors>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X91"/>
  <sheetViews>
    <sheetView showGridLines="0" view="pageBreakPreview" zoomScaleNormal="100" zoomScaleSheetLayoutView="100" workbookViewId="0">
      <selection activeCell="O12" sqref="O12"/>
    </sheetView>
  </sheetViews>
  <sheetFormatPr defaultColWidth="8.85546875" defaultRowHeight="12.75"/>
  <cols>
    <col min="1" max="1" width="7.140625" style="160" customWidth="1"/>
    <col min="2" max="2" width="6.85546875" style="160" customWidth="1"/>
    <col min="3" max="3" width="5.85546875" style="160" customWidth="1"/>
    <col min="4" max="4" width="8.85546875" style="160" customWidth="1"/>
    <col min="5" max="6" width="8" style="160" customWidth="1"/>
    <col min="7" max="7" width="8.5703125" style="160" bestFit="1" customWidth="1"/>
    <col min="8" max="15" width="8" style="160" customWidth="1"/>
    <col min="16" max="16" width="7.5703125" style="160" customWidth="1"/>
    <col min="17" max="17" width="8" style="160" customWidth="1"/>
    <col min="18" max="18" width="8.5703125" style="160" customWidth="1"/>
    <col min="19" max="19" width="7.140625" style="160" customWidth="1"/>
    <col min="20" max="20" width="8.85546875" style="160"/>
    <col min="21" max="21" width="10.140625" style="160" customWidth="1"/>
    <col min="22" max="16384" width="8.85546875" style="160"/>
  </cols>
  <sheetData>
    <row r="2" spans="2:23" s="159" customFormat="1" ht="24.95" customHeight="1">
      <c r="B2" s="1248" t="s">
        <v>322</v>
      </c>
      <c r="C2" s="1248"/>
      <c r="D2" s="1248"/>
      <c r="E2" s="1248"/>
      <c r="F2" s="1248"/>
      <c r="G2" s="1248"/>
      <c r="H2" s="1248"/>
      <c r="I2" s="1248"/>
      <c r="J2" s="1248"/>
      <c r="K2" s="1248"/>
      <c r="L2" s="1248"/>
      <c r="M2" s="1248"/>
      <c r="N2" s="1248"/>
      <c r="O2" s="1248"/>
      <c r="P2" s="1248"/>
      <c r="Q2" s="1248"/>
      <c r="R2" s="1248"/>
    </row>
    <row r="3" spans="2:23" ht="7.5" customHeight="1">
      <c r="F3" s="161"/>
    </row>
    <row r="4" spans="2:23" s="5" customFormat="1" ht="20.100000000000001" customHeight="1">
      <c r="B4" s="1492" t="s">
        <v>302</v>
      </c>
      <c r="C4" s="1493" t="s">
        <v>157</v>
      </c>
      <c r="D4" s="1494" t="s">
        <v>90</v>
      </c>
      <c r="E4" s="1495"/>
      <c r="F4" s="1496"/>
      <c r="G4" s="1494" t="s">
        <v>91</v>
      </c>
      <c r="H4" s="1495"/>
      <c r="I4" s="1495"/>
      <c r="J4" s="1495"/>
      <c r="K4" s="1495"/>
      <c r="L4" s="1496"/>
      <c r="M4" s="1494" t="s">
        <v>323</v>
      </c>
      <c r="N4" s="1495"/>
      <c r="O4" s="1495"/>
      <c r="P4" s="1495"/>
      <c r="Q4" s="1496"/>
      <c r="R4" s="1497" t="s">
        <v>305</v>
      </c>
    </row>
    <row r="5" spans="2:23" s="6" customFormat="1" ht="13.5">
      <c r="B5" s="1249"/>
      <c r="C5" s="1498"/>
      <c r="D5" s="1499" t="s">
        <v>324</v>
      </c>
      <c r="E5" s="1500" t="s">
        <v>325</v>
      </c>
      <c r="F5" s="162" t="s">
        <v>98</v>
      </c>
      <c r="G5" s="1501" t="s">
        <v>306</v>
      </c>
      <c r="H5" s="1502" t="s">
        <v>307</v>
      </c>
      <c r="I5" s="1502" t="s">
        <v>326</v>
      </c>
      <c r="J5" s="1502" t="s">
        <v>308</v>
      </c>
      <c r="K5" s="1503"/>
      <c r="L5" s="1504" t="s">
        <v>98</v>
      </c>
      <c r="M5" s="1502" t="s">
        <v>306</v>
      </c>
      <c r="N5" s="1502" t="s">
        <v>307</v>
      </c>
      <c r="O5" s="1502" t="s">
        <v>327</v>
      </c>
      <c r="P5" s="1503" t="s">
        <v>308</v>
      </c>
      <c r="Q5" s="1504" t="s">
        <v>98</v>
      </c>
      <c r="R5" s="1246"/>
      <c r="S5" s="82" t="s">
        <v>328</v>
      </c>
    </row>
    <row r="6" spans="2:23" s="79" customFormat="1" ht="12" customHeight="1">
      <c r="B6" s="257">
        <v>1960</v>
      </c>
      <c r="C6" s="1505" t="s">
        <v>163</v>
      </c>
      <c r="D6" s="258">
        <v>139932</v>
      </c>
      <c r="E6" s="258">
        <v>143104</v>
      </c>
      <c r="F6" s="1506">
        <f t="shared" ref="F6:F15" si="0">SUM(D6,E6)</f>
        <v>283036</v>
      </c>
      <c r="G6" s="258">
        <v>26300</v>
      </c>
      <c r="H6" s="258">
        <v>24623</v>
      </c>
      <c r="I6" s="259" t="s">
        <v>313</v>
      </c>
      <c r="J6" s="260" t="s">
        <v>313</v>
      </c>
      <c r="K6" s="260" t="s">
        <v>313</v>
      </c>
      <c r="L6" s="1507">
        <f t="shared" ref="L6:L13" si="1">SUM(G6,H6,I6,J6)</f>
        <v>50923</v>
      </c>
      <c r="M6" s="258">
        <v>1298</v>
      </c>
      <c r="N6" s="258">
        <v>3830</v>
      </c>
      <c r="O6" s="260" t="s">
        <v>313</v>
      </c>
      <c r="P6" s="259" t="s">
        <v>313</v>
      </c>
      <c r="Q6" s="1507">
        <f t="shared" ref="Q6:Q15" si="2">SUM(M6,N6)</f>
        <v>5128</v>
      </c>
      <c r="R6" s="258">
        <f t="shared" ref="R6:R13" si="3">SUM(F6,L6,Q6)</f>
        <v>339087</v>
      </c>
    </row>
    <row r="7" spans="2:23" s="6" customFormat="1" ht="12" customHeight="1">
      <c r="B7" s="261"/>
      <c r="C7" s="1508" t="s">
        <v>329</v>
      </c>
      <c r="D7" s="262">
        <v>61636</v>
      </c>
      <c r="E7" s="262">
        <v>63430</v>
      </c>
      <c r="F7" s="1509">
        <f t="shared" si="0"/>
        <v>125066</v>
      </c>
      <c r="G7" s="262">
        <v>8484</v>
      </c>
      <c r="H7" s="262">
        <v>11607</v>
      </c>
      <c r="I7" s="263" t="s">
        <v>313</v>
      </c>
      <c r="J7" s="263" t="s">
        <v>313</v>
      </c>
      <c r="K7" s="263" t="s">
        <v>313</v>
      </c>
      <c r="L7" s="1510">
        <f t="shared" si="1"/>
        <v>20091</v>
      </c>
      <c r="M7" s="262">
        <v>330</v>
      </c>
      <c r="N7" s="262">
        <v>1442</v>
      </c>
      <c r="O7" s="260" t="s">
        <v>313</v>
      </c>
      <c r="P7" s="263" t="s">
        <v>313</v>
      </c>
      <c r="Q7" s="1510">
        <f t="shared" si="2"/>
        <v>1772</v>
      </c>
      <c r="R7" s="262">
        <f t="shared" si="3"/>
        <v>146929</v>
      </c>
      <c r="S7" s="147">
        <f>R7/(R6-R7)</f>
        <v>0.76462598486662015</v>
      </c>
    </row>
    <row r="8" spans="2:23" s="79" customFormat="1" ht="12" customHeight="1">
      <c r="B8" s="257">
        <v>1970</v>
      </c>
      <c r="C8" s="1505" t="s">
        <v>163</v>
      </c>
      <c r="D8" s="258">
        <v>233692</v>
      </c>
      <c r="E8" s="258">
        <v>129150</v>
      </c>
      <c r="F8" s="1506">
        <f t="shared" si="0"/>
        <v>362842</v>
      </c>
      <c r="G8" s="258">
        <v>97997</v>
      </c>
      <c r="H8" s="258">
        <v>35408</v>
      </c>
      <c r="I8" s="259" t="s">
        <v>313</v>
      </c>
      <c r="J8" s="259" t="s">
        <v>313</v>
      </c>
      <c r="K8" s="259" t="s">
        <v>313</v>
      </c>
      <c r="L8" s="1507">
        <f t="shared" si="1"/>
        <v>133405</v>
      </c>
      <c r="M8" s="258">
        <v>5877</v>
      </c>
      <c r="N8" s="258">
        <v>3991</v>
      </c>
      <c r="O8" s="260" t="s">
        <v>313</v>
      </c>
      <c r="P8" s="259" t="s">
        <v>313</v>
      </c>
      <c r="Q8" s="1507">
        <f t="shared" si="2"/>
        <v>9868</v>
      </c>
      <c r="R8" s="258">
        <f t="shared" si="3"/>
        <v>506115</v>
      </c>
      <c r="T8" s="80"/>
      <c r="U8" s="81"/>
      <c r="V8" s="81"/>
      <c r="W8" s="81"/>
    </row>
    <row r="9" spans="2:23" s="6" customFormat="1" ht="12" customHeight="1">
      <c r="B9" s="261"/>
      <c r="C9" s="1508" t="s">
        <v>329</v>
      </c>
      <c r="D9" s="262">
        <v>108947</v>
      </c>
      <c r="E9" s="262">
        <v>60472</v>
      </c>
      <c r="F9" s="1509">
        <f t="shared" si="0"/>
        <v>169419</v>
      </c>
      <c r="G9" s="262">
        <v>46472</v>
      </c>
      <c r="H9" s="262">
        <v>18830</v>
      </c>
      <c r="I9" s="263" t="s">
        <v>313</v>
      </c>
      <c r="J9" s="263" t="s">
        <v>313</v>
      </c>
      <c r="K9" s="263" t="s">
        <v>313</v>
      </c>
      <c r="L9" s="1510">
        <f t="shared" si="1"/>
        <v>65302</v>
      </c>
      <c r="M9" s="262">
        <v>2664</v>
      </c>
      <c r="N9" s="262">
        <v>1627</v>
      </c>
      <c r="O9" s="260" t="s">
        <v>313</v>
      </c>
      <c r="P9" s="263" t="s">
        <v>313</v>
      </c>
      <c r="Q9" s="1510">
        <f t="shared" si="2"/>
        <v>4291</v>
      </c>
      <c r="R9" s="262">
        <f t="shared" si="3"/>
        <v>239012</v>
      </c>
      <c r="S9" s="147">
        <f>R9/(R8-R9)</f>
        <v>0.8948308330494229</v>
      </c>
    </row>
    <row r="10" spans="2:23" s="79" customFormat="1" ht="12" customHeight="1">
      <c r="B10" s="257">
        <v>1980</v>
      </c>
      <c r="C10" s="1505" t="s">
        <v>163</v>
      </c>
      <c r="D10" s="258">
        <v>214187</v>
      </c>
      <c r="E10" s="258">
        <v>77323</v>
      </c>
      <c r="F10" s="1506">
        <f t="shared" si="0"/>
        <v>291510</v>
      </c>
      <c r="G10" s="258">
        <v>115185</v>
      </c>
      <c r="H10" s="258">
        <v>40348</v>
      </c>
      <c r="I10" s="259" t="s">
        <v>313</v>
      </c>
      <c r="J10" s="259" t="s">
        <v>313</v>
      </c>
      <c r="K10" s="259" t="s">
        <v>313</v>
      </c>
      <c r="L10" s="1507">
        <f t="shared" si="1"/>
        <v>155533</v>
      </c>
      <c r="M10" s="258">
        <v>9826</v>
      </c>
      <c r="N10" s="258">
        <v>6446</v>
      </c>
      <c r="O10" s="260" t="s">
        <v>313</v>
      </c>
      <c r="P10" s="259" t="s">
        <v>313</v>
      </c>
      <c r="Q10" s="1507">
        <f t="shared" si="2"/>
        <v>16272</v>
      </c>
      <c r="R10" s="258">
        <f t="shared" si="3"/>
        <v>463315</v>
      </c>
    </row>
    <row r="11" spans="2:23" s="6" customFormat="1" ht="12.75" customHeight="1">
      <c r="B11" s="261"/>
      <c r="C11" s="1508" t="s">
        <v>329</v>
      </c>
      <c r="D11" s="262">
        <v>101232</v>
      </c>
      <c r="E11" s="262">
        <v>37971</v>
      </c>
      <c r="F11" s="1509">
        <f t="shared" si="0"/>
        <v>139203</v>
      </c>
      <c r="G11" s="262">
        <v>57734</v>
      </c>
      <c r="H11" s="262">
        <v>21034</v>
      </c>
      <c r="I11" s="263" t="s">
        <v>313</v>
      </c>
      <c r="J11" s="263" t="s">
        <v>313</v>
      </c>
      <c r="K11" s="263" t="s">
        <v>313</v>
      </c>
      <c r="L11" s="1510">
        <f t="shared" si="1"/>
        <v>78768</v>
      </c>
      <c r="M11" s="262">
        <v>5799</v>
      </c>
      <c r="N11" s="262">
        <v>3819</v>
      </c>
      <c r="O11" s="260" t="s">
        <v>313</v>
      </c>
      <c r="P11" s="263" t="s">
        <v>313</v>
      </c>
      <c r="Q11" s="1510">
        <f t="shared" si="2"/>
        <v>9618</v>
      </c>
      <c r="R11" s="262">
        <f t="shared" si="3"/>
        <v>227589</v>
      </c>
      <c r="S11" s="147">
        <f>R11/(R10-R11)</f>
        <v>0.96548110942365284</v>
      </c>
    </row>
    <row r="12" spans="2:23" s="79" customFormat="1" ht="12" customHeight="1">
      <c r="B12" s="257">
        <v>1990</v>
      </c>
      <c r="C12" s="1505" t="s">
        <v>163</v>
      </c>
      <c r="D12" s="258">
        <v>195994</v>
      </c>
      <c r="E12" s="258">
        <v>61763</v>
      </c>
      <c r="F12" s="1506">
        <f>SUM(D12,E12)</f>
        <v>257757</v>
      </c>
      <c r="G12" s="258">
        <v>116693</v>
      </c>
      <c r="H12" s="258">
        <v>35589</v>
      </c>
      <c r="I12" s="259" t="s">
        <v>313</v>
      </c>
      <c r="J12" s="258">
        <v>8260</v>
      </c>
      <c r="K12" s="263" t="s">
        <v>313</v>
      </c>
      <c r="L12" s="1507">
        <f t="shared" si="1"/>
        <v>160542</v>
      </c>
      <c r="M12" s="258">
        <v>21107</v>
      </c>
      <c r="N12" s="258">
        <v>8107</v>
      </c>
      <c r="O12" s="260" t="s">
        <v>313</v>
      </c>
      <c r="P12" s="259" t="s">
        <v>313</v>
      </c>
      <c r="Q12" s="1507">
        <f>SUM(M12,N12)</f>
        <v>29214</v>
      </c>
      <c r="R12" s="258">
        <f t="shared" si="3"/>
        <v>447513</v>
      </c>
    </row>
    <row r="13" spans="2:23" s="6" customFormat="1" ht="12" customHeight="1">
      <c r="B13" s="261"/>
      <c r="C13" s="1508" t="s">
        <v>329</v>
      </c>
      <c r="D13" s="262">
        <v>91747</v>
      </c>
      <c r="E13" s="262">
        <v>30437</v>
      </c>
      <c r="F13" s="1509">
        <f>SUM(D13,E13)</f>
        <v>122184</v>
      </c>
      <c r="G13" s="262">
        <v>56741</v>
      </c>
      <c r="H13" s="262">
        <v>20036</v>
      </c>
      <c r="I13" s="263" t="s">
        <v>313</v>
      </c>
      <c r="J13" s="262">
        <v>1654</v>
      </c>
      <c r="K13" s="263" t="s">
        <v>313</v>
      </c>
      <c r="L13" s="1510">
        <f t="shared" si="1"/>
        <v>78431</v>
      </c>
      <c r="M13" s="262">
        <v>12110</v>
      </c>
      <c r="N13" s="262">
        <v>4268</v>
      </c>
      <c r="O13" s="260" t="s">
        <v>313</v>
      </c>
      <c r="P13" s="263" t="s">
        <v>313</v>
      </c>
      <c r="Q13" s="1510">
        <f>SUM(M13,N13)</f>
        <v>16378</v>
      </c>
      <c r="R13" s="262">
        <f t="shared" si="3"/>
        <v>216993</v>
      </c>
      <c r="S13" s="147">
        <f>R13/(R12-R13)</f>
        <v>0.94131962519521084</v>
      </c>
    </row>
    <row r="14" spans="2:23" s="81" customFormat="1" ht="12" customHeight="1">
      <c r="B14" s="264">
        <v>2000</v>
      </c>
      <c r="C14" s="1505" t="s">
        <v>163</v>
      </c>
      <c r="D14" s="258">
        <v>223272</v>
      </c>
      <c r="E14" s="258">
        <v>82433</v>
      </c>
      <c r="F14" s="1506">
        <f t="shared" si="0"/>
        <v>305705</v>
      </c>
      <c r="G14" s="1511">
        <v>110154</v>
      </c>
      <c r="H14" s="258">
        <v>27902</v>
      </c>
      <c r="I14" s="258">
        <v>25262</v>
      </c>
      <c r="J14" s="258">
        <v>12087</v>
      </c>
      <c r="K14" s="263" t="s">
        <v>313</v>
      </c>
      <c r="L14" s="1507">
        <f t="shared" ref="L14:L15" si="4">SUM(G14,H14,I14,J14)</f>
        <v>175405</v>
      </c>
      <c r="M14" s="258">
        <v>16452</v>
      </c>
      <c r="N14" s="258">
        <v>8352</v>
      </c>
      <c r="O14" s="260" t="s">
        <v>313</v>
      </c>
      <c r="P14" s="259" t="s">
        <v>313</v>
      </c>
      <c r="Q14" s="1507">
        <f t="shared" si="2"/>
        <v>24804</v>
      </c>
      <c r="R14" s="258">
        <f t="shared" ref="R14:R15" si="5">SUM(F14,L14,Q14)</f>
        <v>505914</v>
      </c>
    </row>
    <row r="15" spans="2:23" s="6" customFormat="1" ht="12" customHeight="1">
      <c r="B15" s="261"/>
      <c r="C15" s="1508" t="s">
        <v>329</v>
      </c>
      <c r="D15" s="262">
        <v>106443</v>
      </c>
      <c r="E15" s="262">
        <v>40964</v>
      </c>
      <c r="F15" s="1509">
        <f t="shared" si="0"/>
        <v>147407</v>
      </c>
      <c r="G15" s="1512">
        <v>50805</v>
      </c>
      <c r="H15" s="262">
        <v>13659</v>
      </c>
      <c r="I15" s="262">
        <v>14075</v>
      </c>
      <c r="J15" s="262">
        <v>5315</v>
      </c>
      <c r="K15" s="263" t="s">
        <v>313</v>
      </c>
      <c r="L15" s="1510">
        <f t="shared" si="4"/>
        <v>83854</v>
      </c>
      <c r="M15" s="262">
        <v>9141</v>
      </c>
      <c r="N15" s="262">
        <v>4365</v>
      </c>
      <c r="O15" s="260" t="s">
        <v>313</v>
      </c>
      <c r="P15" s="263" t="s">
        <v>313</v>
      </c>
      <c r="Q15" s="1510">
        <f t="shared" si="2"/>
        <v>13506</v>
      </c>
      <c r="R15" s="262">
        <f t="shared" si="5"/>
        <v>244767</v>
      </c>
      <c r="S15" s="147">
        <f>R15/(R14-R15)</f>
        <v>0.93727670622293191</v>
      </c>
    </row>
    <row r="16" spans="2:23" s="6" customFormat="1" ht="12.75" customHeight="1">
      <c r="B16" s="264">
        <v>2010</v>
      </c>
      <c r="C16" s="1513" t="s">
        <v>163</v>
      </c>
      <c r="D16" s="258">
        <v>189999</v>
      </c>
      <c r="E16" s="265">
        <v>73907</v>
      </c>
      <c r="F16" s="1506">
        <f t="shared" ref="F16:F27" si="6">SUM(D16,E16)</f>
        <v>263906</v>
      </c>
      <c r="G16" s="258">
        <v>155033</v>
      </c>
      <c r="H16" s="258">
        <v>42934</v>
      </c>
      <c r="I16" s="258">
        <v>13260</v>
      </c>
      <c r="J16" s="258">
        <v>1953</v>
      </c>
      <c r="K16" s="258">
        <v>1208</v>
      </c>
      <c r="L16" s="1506">
        <f t="shared" ref="L16:L39" si="7">SUM(G16,H16,I16,J16,K16)</f>
        <v>214388</v>
      </c>
      <c r="M16" s="258">
        <v>19440</v>
      </c>
      <c r="N16" s="258">
        <v>6877</v>
      </c>
      <c r="O16" s="258">
        <v>5717</v>
      </c>
      <c r="P16" s="258">
        <v>386</v>
      </c>
      <c r="Q16" s="1506">
        <f t="shared" ref="Q16:Q33" si="8">SUM(M16,N16,O16,P16)</f>
        <v>32420</v>
      </c>
      <c r="R16" s="258">
        <f t="shared" ref="R16:R33" si="9">SUM(F16,L16,Q16)</f>
        <v>510714</v>
      </c>
    </row>
    <row r="17" spans="2:19" s="6" customFormat="1" ht="12" customHeight="1">
      <c r="B17" s="264"/>
      <c r="C17" s="1514" t="s">
        <v>329</v>
      </c>
      <c r="D17" s="262">
        <v>90030</v>
      </c>
      <c r="E17" s="266">
        <v>37507</v>
      </c>
      <c r="F17" s="1509">
        <f t="shared" si="6"/>
        <v>127537</v>
      </c>
      <c r="G17" s="262">
        <v>74437</v>
      </c>
      <c r="H17" s="262">
        <v>21661</v>
      </c>
      <c r="I17" s="262">
        <v>5824</v>
      </c>
      <c r="J17" s="262">
        <v>945</v>
      </c>
      <c r="K17" s="262">
        <v>412</v>
      </c>
      <c r="L17" s="1509">
        <f t="shared" si="7"/>
        <v>103279</v>
      </c>
      <c r="M17" s="262">
        <v>11100</v>
      </c>
      <c r="N17" s="262">
        <v>3816</v>
      </c>
      <c r="O17" s="262">
        <v>2717</v>
      </c>
      <c r="P17" s="266">
        <v>136</v>
      </c>
      <c r="Q17" s="1509">
        <f t="shared" si="8"/>
        <v>17769</v>
      </c>
      <c r="R17" s="1512">
        <f t="shared" si="9"/>
        <v>248585</v>
      </c>
      <c r="S17" s="147">
        <f>R17/(R16-R17)</f>
        <v>0.94833078369810286</v>
      </c>
    </row>
    <row r="18" spans="2:19" s="6" customFormat="1" ht="12.75" customHeight="1">
      <c r="B18" s="244"/>
      <c r="C18" s="1515"/>
      <c r="D18" s="1516" t="s">
        <v>306</v>
      </c>
      <c r="E18" s="1517" t="s">
        <v>307</v>
      </c>
      <c r="F18" s="1518" t="s">
        <v>98</v>
      </c>
      <c r="G18" s="1517" t="s">
        <v>330</v>
      </c>
      <c r="H18" s="1517" t="s">
        <v>331</v>
      </c>
      <c r="I18" s="1517" t="s">
        <v>308</v>
      </c>
      <c r="J18" s="1517" t="s">
        <v>332</v>
      </c>
      <c r="K18" s="1517" t="s">
        <v>333</v>
      </c>
      <c r="L18" s="1518" t="s">
        <v>98</v>
      </c>
      <c r="M18" s="1517" t="s">
        <v>330</v>
      </c>
      <c r="N18" s="1517" t="s">
        <v>307</v>
      </c>
      <c r="O18" s="1517" t="s">
        <v>308</v>
      </c>
      <c r="P18" s="1517" t="s">
        <v>310</v>
      </c>
      <c r="Q18" s="1518" t="s">
        <v>98</v>
      </c>
      <c r="R18" s="126"/>
    </row>
    <row r="19" spans="2:19" s="6" customFormat="1" ht="15.75" customHeight="1">
      <c r="B19" s="244"/>
      <c r="C19" s="1515"/>
      <c r="D19" s="494"/>
      <c r="E19" s="460"/>
      <c r="F19" s="1519"/>
      <c r="G19" s="460"/>
      <c r="H19" s="460"/>
      <c r="I19" s="460"/>
      <c r="J19" s="460" t="s">
        <v>334</v>
      </c>
      <c r="K19" s="460"/>
      <c r="L19" s="1519"/>
      <c r="M19" s="460"/>
      <c r="N19" s="460"/>
      <c r="O19" s="460"/>
      <c r="P19" s="460" t="s">
        <v>334</v>
      </c>
      <c r="Q19" s="1520"/>
      <c r="R19" s="126"/>
    </row>
    <row r="20" spans="2:19" s="6" customFormat="1" ht="12" customHeight="1">
      <c r="B20" s="103">
        <v>2012</v>
      </c>
      <c r="C20" s="1521" t="s">
        <v>163</v>
      </c>
      <c r="D20" s="127">
        <v>180829</v>
      </c>
      <c r="E20" s="127">
        <v>71906</v>
      </c>
      <c r="F20" s="1522">
        <f t="shared" si="6"/>
        <v>252735</v>
      </c>
      <c r="G20" s="127">
        <v>143943</v>
      </c>
      <c r="H20" s="127">
        <v>41620</v>
      </c>
      <c r="I20" s="127">
        <v>13024</v>
      </c>
      <c r="J20" s="127">
        <v>2465</v>
      </c>
      <c r="K20" s="127">
        <v>1468</v>
      </c>
      <c r="L20" s="1522">
        <f t="shared" si="7"/>
        <v>202520</v>
      </c>
      <c r="M20" s="127">
        <v>19035</v>
      </c>
      <c r="N20" s="127">
        <v>6618</v>
      </c>
      <c r="O20" s="127">
        <v>5811</v>
      </c>
      <c r="P20" s="127">
        <v>623</v>
      </c>
      <c r="Q20" s="1522">
        <f t="shared" si="8"/>
        <v>32087</v>
      </c>
      <c r="R20" s="127">
        <f t="shared" si="9"/>
        <v>487342</v>
      </c>
    </row>
    <row r="21" spans="2:19" s="6" customFormat="1" ht="10.5" customHeight="1">
      <c r="B21" s="103"/>
      <c r="C21" s="1515" t="s">
        <v>329</v>
      </c>
      <c r="D21" s="126">
        <v>85837</v>
      </c>
      <c r="E21" s="126">
        <v>36617</v>
      </c>
      <c r="F21" s="1523">
        <f t="shared" si="6"/>
        <v>122454</v>
      </c>
      <c r="G21" s="126">
        <v>69240</v>
      </c>
      <c r="H21" s="126">
        <v>21119</v>
      </c>
      <c r="I21" s="126">
        <v>5723</v>
      </c>
      <c r="J21" s="126">
        <v>1119</v>
      </c>
      <c r="K21" s="126">
        <v>522</v>
      </c>
      <c r="L21" s="1523">
        <f t="shared" si="7"/>
        <v>97723</v>
      </c>
      <c r="M21" s="126">
        <v>10834</v>
      </c>
      <c r="N21" s="126">
        <v>3536</v>
      </c>
      <c r="O21" s="126">
        <v>2809</v>
      </c>
      <c r="P21" s="126">
        <v>332</v>
      </c>
      <c r="Q21" s="1523">
        <f t="shared" si="8"/>
        <v>17511</v>
      </c>
      <c r="R21" s="126">
        <f t="shared" si="9"/>
        <v>237688</v>
      </c>
      <c r="S21" s="147">
        <f>R21/(R20-R21)</f>
        <v>0.95206966441555108</v>
      </c>
    </row>
    <row r="22" spans="2:19" s="81" customFormat="1" ht="12">
      <c r="B22" s="103">
        <v>2013</v>
      </c>
      <c r="C22" s="1521" t="s">
        <v>163</v>
      </c>
      <c r="D22" s="127">
        <v>173721</v>
      </c>
      <c r="E22" s="127">
        <v>70324</v>
      </c>
      <c r="F22" s="1522">
        <f t="shared" si="6"/>
        <v>244045</v>
      </c>
      <c r="G22" s="127">
        <v>139542</v>
      </c>
      <c r="H22" s="127">
        <v>40456</v>
      </c>
      <c r="I22" s="127">
        <v>12759</v>
      </c>
      <c r="J22" s="127">
        <v>2693</v>
      </c>
      <c r="K22" s="127">
        <v>1715</v>
      </c>
      <c r="L22" s="1522">
        <f t="shared" si="7"/>
        <v>197165</v>
      </c>
      <c r="M22" s="127">
        <v>19109</v>
      </c>
      <c r="N22" s="127">
        <v>6545</v>
      </c>
      <c r="O22" s="127">
        <v>5881</v>
      </c>
      <c r="P22" s="127">
        <v>630</v>
      </c>
      <c r="Q22" s="1522">
        <f t="shared" si="8"/>
        <v>32165</v>
      </c>
      <c r="R22" s="127">
        <f t="shared" si="9"/>
        <v>473375</v>
      </c>
    </row>
    <row r="23" spans="2:19" s="6" customFormat="1" ht="11.25" customHeight="1">
      <c r="B23" s="103"/>
      <c r="C23" s="1515" t="s">
        <v>329</v>
      </c>
      <c r="D23" s="126">
        <v>82692</v>
      </c>
      <c r="E23" s="126">
        <v>35930</v>
      </c>
      <c r="F23" s="1523">
        <f t="shared" si="6"/>
        <v>118622</v>
      </c>
      <c r="G23" s="126">
        <v>67269</v>
      </c>
      <c r="H23" s="126">
        <v>20512</v>
      </c>
      <c r="I23" s="126">
        <v>5619</v>
      </c>
      <c r="J23" s="126">
        <v>1200</v>
      </c>
      <c r="K23" s="126">
        <v>617</v>
      </c>
      <c r="L23" s="1523">
        <f t="shared" si="7"/>
        <v>95217</v>
      </c>
      <c r="M23" s="126">
        <v>10797</v>
      </c>
      <c r="N23" s="126">
        <v>3456</v>
      </c>
      <c r="O23" s="126">
        <v>2874</v>
      </c>
      <c r="P23" s="126">
        <v>328</v>
      </c>
      <c r="Q23" s="1523">
        <f t="shared" si="8"/>
        <v>17455</v>
      </c>
      <c r="R23" s="1524">
        <f t="shared" si="9"/>
        <v>231294</v>
      </c>
      <c r="S23" s="147">
        <f>R23/(R22-R23)</f>
        <v>0.95544053436659626</v>
      </c>
    </row>
    <row r="24" spans="2:19" s="6" customFormat="1" ht="10.5" customHeight="1">
      <c r="B24" s="103">
        <v>2014</v>
      </c>
      <c r="C24" s="1521" t="s">
        <v>163</v>
      </c>
      <c r="D24" s="127">
        <v>171975</v>
      </c>
      <c r="E24" s="127">
        <v>69708</v>
      </c>
      <c r="F24" s="1522">
        <f t="shared" si="6"/>
        <v>241683</v>
      </c>
      <c r="G24" s="127">
        <v>133011</v>
      </c>
      <c r="H24" s="127">
        <v>39537</v>
      </c>
      <c r="I24" s="127">
        <v>12585</v>
      </c>
      <c r="J24" s="127">
        <v>2698</v>
      </c>
      <c r="K24" s="127">
        <v>2165</v>
      </c>
      <c r="L24" s="1522">
        <f t="shared" si="7"/>
        <v>189996</v>
      </c>
      <c r="M24" s="127">
        <v>18755</v>
      </c>
      <c r="N24" s="127">
        <v>6278</v>
      </c>
      <c r="O24" s="127">
        <v>5908</v>
      </c>
      <c r="P24" s="127">
        <v>672</v>
      </c>
      <c r="Q24" s="1522">
        <f t="shared" si="8"/>
        <v>31613</v>
      </c>
      <c r="R24" s="127">
        <f t="shared" si="9"/>
        <v>463292</v>
      </c>
    </row>
    <row r="25" spans="2:19" s="6" customFormat="1" ht="11.25" customHeight="1">
      <c r="B25" s="103"/>
      <c r="C25" s="1515" t="s">
        <v>329</v>
      </c>
      <c r="D25" s="126">
        <v>81912</v>
      </c>
      <c r="E25" s="126">
        <v>35791</v>
      </c>
      <c r="F25" s="1523">
        <f t="shared" si="6"/>
        <v>117703</v>
      </c>
      <c r="G25" s="126">
        <v>64023</v>
      </c>
      <c r="H25" s="126">
        <v>20034</v>
      </c>
      <c r="I25" s="126">
        <v>5585</v>
      </c>
      <c r="J25" s="126">
        <v>1211</v>
      </c>
      <c r="K25" s="126">
        <v>783</v>
      </c>
      <c r="L25" s="1523">
        <f t="shared" si="7"/>
        <v>91636</v>
      </c>
      <c r="M25" s="126">
        <v>10474</v>
      </c>
      <c r="N25" s="126">
        <v>3330</v>
      </c>
      <c r="O25" s="126">
        <v>2870</v>
      </c>
      <c r="P25" s="126">
        <v>361</v>
      </c>
      <c r="Q25" s="1523">
        <f t="shared" si="8"/>
        <v>17035</v>
      </c>
      <c r="R25" s="126">
        <f t="shared" si="9"/>
        <v>226374</v>
      </c>
      <c r="S25" s="147">
        <f>R25/(R24-R25)</f>
        <v>0.95549515022075149</v>
      </c>
    </row>
    <row r="26" spans="2:19" s="6" customFormat="1" ht="12">
      <c r="B26" s="244">
        <v>2015</v>
      </c>
      <c r="C26" s="1521" t="s">
        <v>163</v>
      </c>
      <c r="D26" s="1525">
        <v>169972</v>
      </c>
      <c r="E26" s="245">
        <v>69130</v>
      </c>
      <c r="F26" s="1522">
        <f t="shared" si="6"/>
        <v>239102</v>
      </c>
      <c r="G26" s="1525">
        <v>129667</v>
      </c>
      <c r="H26" s="127">
        <v>38557</v>
      </c>
      <c r="I26" s="127">
        <v>12399</v>
      </c>
      <c r="J26" s="127">
        <v>2670</v>
      </c>
      <c r="K26" s="245">
        <v>2562</v>
      </c>
      <c r="L26" s="1522">
        <f t="shared" si="7"/>
        <v>185855</v>
      </c>
      <c r="M26" s="1525">
        <v>17476</v>
      </c>
      <c r="N26" s="127">
        <v>5659</v>
      </c>
      <c r="O26" s="127">
        <v>5717</v>
      </c>
      <c r="P26" s="245">
        <v>707</v>
      </c>
      <c r="Q26" s="1522">
        <f t="shared" si="8"/>
        <v>29559</v>
      </c>
      <c r="R26" s="127">
        <f t="shared" si="9"/>
        <v>454516</v>
      </c>
    </row>
    <row r="27" spans="2:19" s="6" customFormat="1" ht="12">
      <c r="B27" s="244"/>
      <c r="C27" s="1515" t="s">
        <v>329</v>
      </c>
      <c r="D27" s="1524">
        <v>81087</v>
      </c>
      <c r="E27" s="246">
        <v>35521</v>
      </c>
      <c r="F27" s="1523">
        <f t="shared" si="6"/>
        <v>116608</v>
      </c>
      <c r="G27" s="1524">
        <v>62573</v>
      </c>
      <c r="H27" s="126">
        <v>19488</v>
      </c>
      <c r="I27" s="126">
        <v>5552</v>
      </c>
      <c r="J27" s="126">
        <v>1200</v>
      </c>
      <c r="K27" s="246">
        <v>908</v>
      </c>
      <c r="L27" s="1523">
        <f t="shared" si="7"/>
        <v>89721</v>
      </c>
      <c r="M27" s="1524">
        <v>9722</v>
      </c>
      <c r="N27" s="126">
        <v>3085</v>
      </c>
      <c r="O27" s="126">
        <v>2775</v>
      </c>
      <c r="P27" s="246">
        <v>385</v>
      </c>
      <c r="Q27" s="1523">
        <f t="shared" si="8"/>
        <v>15967</v>
      </c>
      <c r="R27" s="1524">
        <f t="shared" si="9"/>
        <v>222296</v>
      </c>
      <c r="S27" s="147">
        <f>R27/(R26-R27)</f>
        <v>0.95726466281973988</v>
      </c>
    </row>
    <row r="28" spans="2:19" s="6" customFormat="1" ht="12">
      <c r="B28" s="244">
        <v>2016</v>
      </c>
      <c r="C28" s="1521" t="s">
        <v>163</v>
      </c>
      <c r="D28" s="1525">
        <v>169389</v>
      </c>
      <c r="E28" s="245">
        <v>68751</v>
      </c>
      <c r="F28" s="1522">
        <f t="shared" ref="F28:F39" si="10">SUM(D28:E28)</f>
        <v>238140</v>
      </c>
      <c r="G28" s="1525">
        <v>124645</v>
      </c>
      <c r="H28" s="127">
        <v>37482</v>
      </c>
      <c r="I28" s="127">
        <v>12067</v>
      </c>
      <c r="J28" s="127">
        <v>2665</v>
      </c>
      <c r="K28" s="245">
        <v>2894</v>
      </c>
      <c r="L28" s="1522">
        <f t="shared" si="7"/>
        <v>179753</v>
      </c>
      <c r="M28" s="1525">
        <v>16763</v>
      </c>
      <c r="N28" s="127">
        <v>5308</v>
      </c>
      <c r="O28" s="127">
        <v>5669</v>
      </c>
      <c r="P28" s="245">
        <v>702</v>
      </c>
      <c r="Q28" s="1522">
        <f t="shared" si="8"/>
        <v>28442</v>
      </c>
      <c r="R28" s="1525">
        <f t="shared" si="9"/>
        <v>446335</v>
      </c>
      <c r="S28" s="147"/>
    </row>
    <row r="29" spans="2:19" s="6" customFormat="1" ht="12">
      <c r="B29" s="244"/>
      <c r="C29" s="1515" t="s">
        <v>329</v>
      </c>
      <c r="D29" s="1524">
        <v>80871</v>
      </c>
      <c r="E29" s="246">
        <v>35287</v>
      </c>
      <c r="F29" s="1523">
        <f t="shared" si="10"/>
        <v>116158</v>
      </c>
      <c r="G29" s="1524">
        <v>60464</v>
      </c>
      <c r="H29" s="126">
        <v>19032</v>
      </c>
      <c r="I29" s="126">
        <v>5478</v>
      </c>
      <c r="J29" s="126">
        <v>1158</v>
      </c>
      <c r="K29" s="126">
        <v>1027</v>
      </c>
      <c r="L29" s="1523">
        <f t="shared" si="7"/>
        <v>87159</v>
      </c>
      <c r="M29" s="126">
        <v>9329</v>
      </c>
      <c r="N29" s="126">
        <v>2893</v>
      </c>
      <c r="O29" s="126">
        <v>2766</v>
      </c>
      <c r="P29" s="246">
        <v>381</v>
      </c>
      <c r="Q29" s="1523">
        <f t="shared" si="8"/>
        <v>15369</v>
      </c>
      <c r="R29" s="1524">
        <f t="shared" si="9"/>
        <v>218686</v>
      </c>
      <c r="S29" s="147">
        <f>R29/(R28-R29)</f>
        <v>0.96062798430917773</v>
      </c>
    </row>
    <row r="30" spans="2:19" s="6" customFormat="1" ht="12">
      <c r="B30" s="103">
        <v>2017</v>
      </c>
      <c r="C30" s="1521" t="s">
        <v>163</v>
      </c>
      <c r="D30" s="127">
        <v>167732</v>
      </c>
      <c r="E30" s="127">
        <v>68022</v>
      </c>
      <c r="F30" s="1522">
        <f t="shared" si="10"/>
        <v>235754</v>
      </c>
      <c r="G30" s="127">
        <v>117148</v>
      </c>
      <c r="H30" s="127">
        <v>36607</v>
      </c>
      <c r="I30" s="127">
        <v>11856</v>
      </c>
      <c r="J30" s="127">
        <v>2651</v>
      </c>
      <c r="K30" s="127">
        <v>2918</v>
      </c>
      <c r="L30" s="1522">
        <f t="shared" si="7"/>
        <v>171180</v>
      </c>
      <c r="M30" s="127">
        <v>17269</v>
      </c>
      <c r="N30" s="127">
        <v>5410</v>
      </c>
      <c r="O30" s="127">
        <v>5862</v>
      </c>
      <c r="P30" s="127">
        <v>711</v>
      </c>
      <c r="Q30" s="1522">
        <f t="shared" si="8"/>
        <v>29252</v>
      </c>
      <c r="R30" s="127">
        <f t="shared" si="9"/>
        <v>436186</v>
      </c>
      <c r="S30" s="147"/>
    </row>
    <row r="31" spans="2:19" s="6" customFormat="1" ht="12">
      <c r="B31" s="103"/>
      <c r="C31" s="1515" t="s">
        <v>329</v>
      </c>
      <c r="D31" s="126">
        <v>80179</v>
      </c>
      <c r="E31" s="126">
        <v>34895</v>
      </c>
      <c r="F31" s="1523">
        <f t="shared" si="10"/>
        <v>115074</v>
      </c>
      <c r="G31" s="126">
        <v>56821</v>
      </c>
      <c r="H31" s="126">
        <v>18597</v>
      </c>
      <c r="I31" s="126">
        <v>5407</v>
      </c>
      <c r="J31" s="126">
        <v>1144</v>
      </c>
      <c r="K31" s="126">
        <v>1014</v>
      </c>
      <c r="L31" s="1523">
        <f t="shared" si="7"/>
        <v>82983</v>
      </c>
      <c r="M31" s="126">
        <v>9656</v>
      </c>
      <c r="N31" s="126">
        <v>2892</v>
      </c>
      <c r="O31" s="126">
        <v>2836</v>
      </c>
      <c r="P31" s="126">
        <v>375</v>
      </c>
      <c r="Q31" s="1523">
        <f t="shared" si="8"/>
        <v>15759</v>
      </c>
      <c r="R31" s="126">
        <f t="shared" si="9"/>
        <v>213816</v>
      </c>
      <c r="S31" s="147">
        <f>R31/(R30-R31)</f>
        <v>0.9615325808337456</v>
      </c>
    </row>
    <row r="32" spans="2:19" s="6" customFormat="1" ht="12">
      <c r="B32" s="103">
        <v>2018</v>
      </c>
      <c r="C32" s="1521" t="s">
        <v>163</v>
      </c>
      <c r="D32" s="127">
        <v>166848</v>
      </c>
      <c r="E32" s="127">
        <v>67566</v>
      </c>
      <c r="F32" s="1522">
        <f t="shared" si="10"/>
        <v>234414</v>
      </c>
      <c r="G32" s="127">
        <v>111951</v>
      </c>
      <c r="H32" s="127">
        <v>35912</v>
      </c>
      <c r="I32" s="127">
        <v>11862</v>
      </c>
      <c r="J32" s="127">
        <v>2664</v>
      </c>
      <c r="K32" s="127">
        <v>2735</v>
      </c>
      <c r="L32" s="1522">
        <f t="shared" si="7"/>
        <v>165124</v>
      </c>
      <c r="M32" s="127">
        <v>15908</v>
      </c>
      <c r="N32" s="127">
        <v>6203</v>
      </c>
      <c r="O32" s="127">
        <v>6197</v>
      </c>
      <c r="P32" s="127">
        <v>704</v>
      </c>
      <c r="Q32" s="1522">
        <f t="shared" si="8"/>
        <v>29012</v>
      </c>
      <c r="R32" s="127">
        <f t="shared" si="9"/>
        <v>428550</v>
      </c>
      <c r="S32" s="147"/>
    </row>
    <row r="33" spans="2:23" s="6" customFormat="1" ht="12">
      <c r="B33" s="103"/>
      <c r="C33" s="1515" t="s">
        <v>329</v>
      </c>
      <c r="D33" s="126">
        <v>79810</v>
      </c>
      <c r="E33" s="126">
        <v>34663</v>
      </c>
      <c r="F33" s="1523">
        <f t="shared" si="10"/>
        <v>114473</v>
      </c>
      <c r="G33" s="126">
        <v>54539</v>
      </c>
      <c r="H33" s="126">
        <v>18225</v>
      </c>
      <c r="I33" s="126">
        <v>5405</v>
      </c>
      <c r="J33" s="126">
        <v>1178</v>
      </c>
      <c r="K33" s="126">
        <v>921</v>
      </c>
      <c r="L33" s="1523">
        <f t="shared" si="7"/>
        <v>80268</v>
      </c>
      <c r="M33" s="126">
        <v>8791</v>
      </c>
      <c r="N33" s="126">
        <v>3323</v>
      </c>
      <c r="O33" s="126">
        <v>3012</v>
      </c>
      <c r="P33" s="126">
        <v>377</v>
      </c>
      <c r="Q33" s="1523">
        <f t="shared" si="8"/>
        <v>15503</v>
      </c>
      <c r="R33" s="126">
        <f t="shared" si="9"/>
        <v>210244</v>
      </c>
      <c r="S33" s="147">
        <f>R33/(R32-R33)</f>
        <v>0.96307018588586668</v>
      </c>
    </row>
    <row r="34" spans="2:23" s="6" customFormat="1" ht="12">
      <c r="B34" s="244">
        <v>2019</v>
      </c>
      <c r="C34" s="1521" t="s">
        <v>163</v>
      </c>
      <c r="D34" s="1525">
        <v>167672</v>
      </c>
      <c r="E34" s="245">
        <v>67367</v>
      </c>
      <c r="F34" s="1522">
        <f t="shared" si="10"/>
        <v>235039</v>
      </c>
      <c r="G34" s="1525">
        <v>108825</v>
      </c>
      <c r="H34" s="127">
        <v>35728</v>
      </c>
      <c r="I34" s="127">
        <v>11819</v>
      </c>
      <c r="J34" s="127">
        <v>2688</v>
      </c>
      <c r="K34" s="245">
        <v>2771</v>
      </c>
      <c r="L34" s="1522">
        <f t="shared" si="7"/>
        <v>161831</v>
      </c>
      <c r="M34" s="1525">
        <v>14122</v>
      </c>
      <c r="N34" s="127">
        <v>6443</v>
      </c>
      <c r="O34" s="127">
        <v>6272</v>
      </c>
      <c r="P34" s="245">
        <v>695</v>
      </c>
      <c r="Q34" s="1522">
        <f t="shared" ref="Q34:Q39" si="11">SUM(M34,N34,O34,P34)</f>
        <v>27532</v>
      </c>
      <c r="R34" s="1525">
        <f t="shared" ref="R34:R39" si="12">SUM(F34,L34,Q34)</f>
        <v>424402</v>
      </c>
      <c r="S34" s="147"/>
    </row>
    <row r="35" spans="2:23" s="6" customFormat="1" ht="12">
      <c r="B35" s="244"/>
      <c r="C35" s="1515" t="s">
        <v>164</v>
      </c>
      <c r="D35" s="1524">
        <v>80311</v>
      </c>
      <c r="E35" s="126">
        <v>34428</v>
      </c>
      <c r="F35" s="1523">
        <f t="shared" si="10"/>
        <v>114739</v>
      </c>
      <c r="G35" s="126">
        <v>53049</v>
      </c>
      <c r="H35" s="126">
        <v>18078</v>
      </c>
      <c r="I35" s="126">
        <v>5378</v>
      </c>
      <c r="J35" s="126">
        <v>1165</v>
      </c>
      <c r="K35" s="126">
        <v>946</v>
      </c>
      <c r="L35" s="1523">
        <f t="shared" si="7"/>
        <v>78616</v>
      </c>
      <c r="M35" s="126">
        <v>7796</v>
      </c>
      <c r="N35" s="126">
        <v>3459</v>
      </c>
      <c r="O35" s="126">
        <v>3075</v>
      </c>
      <c r="P35" s="126">
        <v>381</v>
      </c>
      <c r="Q35" s="1523">
        <f t="shared" si="11"/>
        <v>14711</v>
      </c>
      <c r="R35" s="126">
        <f t="shared" si="12"/>
        <v>208066</v>
      </c>
      <c r="S35" s="147">
        <f>R35/(R34-R35)</f>
        <v>0.96177242807484653</v>
      </c>
      <c r="U35" s="6" t="s">
        <v>335</v>
      </c>
      <c r="V35" s="6" t="s">
        <v>336</v>
      </c>
      <c r="W35" s="6" t="s">
        <v>337</v>
      </c>
    </row>
    <row r="36" spans="2:23" s="6" customFormat="1" ht="12">
      <c r="B36" s="103">
        <v>2020</v>
      </c>
      <c r="C36" s="1521" t="s">
        <v>163</v>
      </c>
      <c r="D36" s="1525">
        <v>165547</v>
      </c>
      <c r="E36" s="245">
        <v>67103</v>
      </c>
      <c r="F36" s="1522">
        <f t="shared" si="10"/>
        <v>232650</v>
      </c>
      <c r="G36" s="1525">
        <v>108803</v>
      </c>
      <c r="H36" s="127">
        <v>35836</v>
      </c>
      <c r="I36" s="127">
        <v>11924</v>
      </c>
      <c r="J36" s="127">
        <v>2738</v>
      </c>
      <c r="K36" s="245">
        <v>2770</v>
      </c>
      <c r="L36" s="1522">
        <f t="shared" si="7"/>
        <v>162071</v>
      </c>
      <c r="M36" s="1525">
        <v>13295</v>
      </c>
      <c r="N36" s="127">
        <v>5942</v>
      </c>
      <c r="O36" s="127">
        <v>6036</v>
      </c>
      <c r="P36" s="245">
        <v>732</v>
      </c>
      <c r="Q36" s="1522">
        <f t="shared" si="11"/>
        <v>26005</v>
      </c>
      <c r="R36" s="127">
        <f t="shared" si="12"/>
        <v>420726</v>
      </c>
      <c r="S36" s="147"/>
      <c r="U36" s="166">
        <f>F36-'22'!O35</f>
        <v>-1232</v>
      </c>
      <c r="V36" s="166">
        <f>L36-'23'!AB33</f>
        <v>-660</v>
      </c>
      <c r="W36" s="166">
        <f>Q36-'24'!N31</f>
        <v>0</v>
      </c>
    </row>
    <row r="37" spans="2:23" s="6" customFormat="1" ht="14.25" customHeight="1">
      <c r="B37" s="103"/>
      <c r="C37" s="1515" t="s">
        <v>164</v>
      </c>
      <c r="D37" s="1524">
        <v>79328</v>
      </c>
      <c r="E37" s="246">
        <v>34265</v>
      </c>
      <c r="F37" s="1523">
        <f t="shared" si="10"/>
        <v>113593</v>
      </c>
      <c r="G37" s="1524">
        <v>53174</v>
      </c>
      <c r="H37" s="126">
        <v>18097</v>
      </c>
      <c r="I37" s="126">
        <v>5463</v>
      </c>
      <c r="J37" s="126">
        <v>1201</v>
      </c>
      <c r="K37" s="246">
        <v>960</v>
      </c>
      <c r="L37" s="1523">
        <f t="shared" si="7"/>
        <v>78895</v>
      </c>
      <c r="M37" s="1524">
        <v>7347</v>
      </c>
      <c r="N37" s="126">
        <v>3138</v>
      </c>
      <c r="O37" s="126">
        <v>2923</v>
      </c>
      <c r="P37" s="246">
        <v>375</v>
      </c>
      <c r="Q37" s="1523">
        <f t="shared" si="11"/>
        <v>13783</v>
      </c>
      <c r="R37" s="1524">
        <f t="shared" si="12"/>
        <v>206271</v>
      </c>
      <c r="S37" s="147">
        <f>R37/(R36-R37)</f>
        <v>0.96183814786318811</v>
      </c>
      <c r="U37" s="166">
        <f>F37-'22'!O36</f>
        <v>-743</v>
      </c>
      <c r="V37" s="166">
        <f>L37-'23'!AB34</f>
        <v>-496</v>
      </c>
      <c r="W37" s="166">
        <f>Q37-'24'!N32</f>
        <v>0</v>
      </c>
    </row>
    <row r="38" spans="2:23" s="6" customFormat="1" ht="14.25" customHeight="1">
      <c r="B38" s="103">
        <v>2021</v>
      </c>
      <c r="C38" s="1521" t="s">
        <v>163</v>
      </c>
      <c r="D38" s="127">
        <v>166856</v>
      </c>
      <c r="E38" s="127">
        <v>67026</v>
      </c>
      <c r="F38" s="1522">
        <f t="shared" si="10"/>
        <v>233882</v>
      </c>
      <c r="G38" s="127">
        <v>109172</v>
      </c>
      <c r="H38" s="127">
        <v>36037</v>
      </c>
      <c r="I38" s="127">
        <v>11961</v>
      </c>
      <c r="J38" s="127">
        <v>2758</v>
      </c>
      <c r="K38" s="127">
        <v>2803</v>
      </c>
      <c r="L38" s="1522">
        <f t="shared" si="7"/>
        <v>162731</v>
      </c>
      <c r="M38" s="127">
        <v>12960</v>
      </c>
      <c r="N38" s="127">
        <v>5757</v>
      </c>
      <c r="O38" s="127">
        <v>5883</v>
      </c>
      <c r="P38" s="127">
        <v>749</v>
      </c>
      <c r="Q38" s="1522">
        <f t="shared" si="11"/>
        <v>25349</v>
      </c>
      <c r="R38" s="127">
        <f t="shared" si="12"/>
        <v>421962</v>
      </c>
      <c r="S38" s="147"/>
      <c r="U38" s="166"/>
      <c r="V38" s="166"/>
      <c r="W38" s="166"/>
    </row>
    <row r="39" spans="2:23" s="6" customFormat="1" ht="14.25" customHeight="1">
      <c r="B39" s="461"/>
      <c r="C39" s="1526" t="s">
        <v>164</v>
      </c>
      <c r="D39" s="462">
        <v>80127</v>
      </c>
      <c r="E39" s="462">
        <v>34209</v>
      </c>
      <c r="F39" s="1527">
        <f t="shared" si="10"/>
        <v>114336</v>
      </c>
      <c r="G39" s="462">
        <v>53478</v>
      </c>
      <c r="H39" s="462">
        <v>18192</v>
      </c>
      <c r="I39" s="462">
        <v>5503</v>
      </c>
      <c r="J39" s="462">
        <v>1211</v>
      </c>
      <c r="K39" s="462">
        <v>1007</v>
      </c>
      <c r="L39" s="1527">
        <f t="shared" si="7"/>
        <v>79391</v>
      </c>
      <c r="M39" s="462">
        <v>7111</v>
      </c>
      <c r="N39" s="462">
        <v>3006</v>
      </c>
      <c r="O39" s="462">
        <v>2871</v>
      </c>
      <c r="P39" s="462">
        <v>378</v>
      </c>
      <c r="Q39" s="1527">
        <f t="shared" si="11"/>
        <v>13366</v>
      </c>
      <c r="R39" s="495">
        <f t="shared" si="12"/>
        <v>207093</v>
      </c>
      <c r="S39" s="147">
        <f>R39/(R38-R39)</f>
        <v>0.96381050779777444</v>
      </c>
      <c r="U39" s="166"/>
      <c r="V39" s="166"/>
      <c r="W39" s="166"/>
    </row>
    <row r="40" spans="2:23" s="6" customFormat="1" ht="11.25" customHeight="1">
      <c r="B40" s="83" t="s">
        <v>338</v>
      </c>
      <c r="C40" s="7" t="s">
        <v>339</v>
      </c>
      <c r="D40" s="5"/>
      <c r="E40" s="5"/>
      <c r="F40" s="5"/>
      <c r="G40" s="78"/>
      <c r="H40" s="5"/>
      <c r="I40" s="9"/>
      <c r="J40" s="5"/>
      <c r="K40" s="5"/>
      <c r="L40" s="5"/>
      <c r="M40" s="5"/>
      <c r="N40" s="5"/>
      <c r="O40" s="5"/>
      <c r="P40" s="5"/>
      <c r="Q40" s="5"/>
      <c r="R40" s="5"/>
    </row>
    <row r="41" spans="2:23" ht="11.25" customHeight="1">
      <c r="B41" s="6"/>
      <c r="C41" s="7" t="s">
        <v>340</v>
      </c>
      <c r="D41" s="6"/>
      <c r="E41" s="6"/>
      <c r="F41" s="6"/>
      <c r="G41" s="6"/>
      <c r="H41" s="6"/>
      <c r="I41" s="6"/>
      <c r="J41" s="6"/>
      <c r="K41" s="6"/>
      <c r="L41" s="6"/>
      <c r="M41" s="6"/>
      <c r="N41" s="6"/>
      <c r="O41" s="6"/>
      <c r="P41" s="6"/>
      <c r="Q41" s="6"/>
      <c r="R41" s="6"/>
    </row>
    <row r="42" spans="2:23" ht="15.75" customHeight="1">
      <c r="B42" s="6"/>
      <c r="C42" s="1250" t="s">
        <v>341</v>
      </c>
      <c r="D42" s="1250"/>
      <c r="E42" s="1250"/>
      <c r="F42" s="1250"/>
      <c r="G42" s="1250"/>
      <c r="H42" s="1250"/>
      <c r="I42" s="1250"/>
      <c r="J42" s="1250"/>
      <c r="K42" s="1250"/>
      <c r="L42" s="1250"/>
      <c r="M42" s="1250"/>
      <c r="N42" s="1250"/>
      <c r="O42" s="1250"/>
      <c r="P42" s="1250"/>
      <c r="Q42" s="1250"/>
      <c r="R42" s="1250"/>
      <c r="S42" s="1250"/>
      <c r="T42" s="1250"/>
      <c r="U42" s="1250"/>
      <c r="V42" s="1250"/>
      <c r="W42" s="1250"/>
    </row>
    <row r="43" spans="2:23" ht="26.25" customHeight="1">
      <c r="B43" s="1247" t="s">
        <v>342</v>
      </c>
      <c r="C43" s="1247"/>
      <c r="D43" s="1247"/>
      <c r="E43" s="1247"/>
      <c r="F43" s="1247"/>
      <c r="G43" s="1247"/>
      <c r="H43" s="1247"/>
      <c r="I43" s="1247"/>
      <c r="J43" s="1247"/>
      <c r="K43" s="1247"/>
      <c r="L43" s="1247"/>
      <c r="M43" s="1247"/>
      <c r="N43" s="1247"/>
      <c r="O43" s="1247"/>
      <c r="P43" s="1247"/>
      <c r="Q43" s="1247"/>
      <c r="R43" s="1247"/>
      <c r="T43" s="80"/>
      <c r="U43" s="79"/>
      <c r="V43" s="79"/>
      <c r="W43" s="79"/>
    </row>
    <row r="44" spans="2:23" ht="29.25" customHeight="1">
      <c r="B44" s="163"/>
      <c r="C44" s="163"/>
      <c r="D44" s="163"/>
      <c r="E44" s="163"/>
      <c r="F44" s="163"/>
      <c r="G44" s="163"/>
      <c r="H44" s="163"/>
      <c r="I44" s="163"/>
      <c r="J44" s="163"/>
      <c r="K44" s="163"/>
      <c r="L44" s="163"/>
      <c r="M44" s="163"/>
      <c r="N44" s="163"/>
      <c r="O44" s="163"/>
      <c r="P44" s="163"/>
      <c r="Q44" s="163"/>
      <c r="R44" s="163"/>
      <c r="T44" s="8"/>
      <c r="U44" s="7"/>
      <c r="V44" s="7"/>
      <c r="W44" s="7"/>
    </row>
    <row r="45" spans="2:23">
      <c r="T45" s="80"/>
      <c r="U45" s="79" t="s">
        <v>90</v>
      </c>
      <c r="V45" s="79" t="s">
        <v>91</v>
      </c>
      <c r="W45" s="79" t="s">
        <v>304</v>
      </c>
    </row>
    <row r="46" spans="2:23">
      <c r="T46" s="6"/>
      <c r="U46" s="166"/>
      <c r="V46" s="166"/>
      <c r="W46" s="166"/>
    </row>
    <row r="47" spans="2:23">
      <c r="T47" s="160">
        <v>2012</v>
      </c>
      <c r="U47" s="167">
        <f>F20</f>
        <v>252735</v>
      </c>
      <c r="V47" s="167">
        <f>L20</f>
        <v>202520</v>
      </c>
      <c r="W47" s="167">
        <f>Q20</f>
        <v>32087</v>
      </c>
    </row>
    <row r="48" spans="2:23">
      <c r="T48" s="164">
        <v>2013</v>
      </c>
      <c r="U48" s="168">
        <f>F22</f>
        <v>244045</v>
      </c>
      <c r="V48" s="167">
        <f>L22</f>
        <v>197165</v>
      </c>
      <c r="W48" s="167">
        <f>Q22</f>
        <v>32165</v>
      </c>
    </row>
    <row r="49" spans="20:24">
      <c r="T49" s="160">
        <v>2014</v>
      </c>
      <c r="U49" s="168">
        <f>F24</f>
        <v>241683</v>
      </c>
      <c r="V49" s="167">
        <f>L24</f>
        <v>189996</v>
      </c>
      <c r="W49" s="167">
        <f>Q24</f>
        <v>31613</v>
      </c>
    </row>
    <row r="50" spans="20:24">
      <c r="T50" s="160">
        <v>2015</v>
      </c>
      <c r="U50" s="168">
        <f>F26</f>
        <v>239102</v>
      </c>
      <c r="V50" s="167">
        <f>L26</f>
        <v>185855</v>
      </c>
      <c r="W50" s="167">
        <f>Q26</f>
        <v>29559</v>
      </c>
    </row>
    <row r="51" spans="20:24">
      <c r="T51" s="160">
        <v>2016</v>
      </c>
      <c r="U51" s="168">
        <f>F28</f>
        <v>238140</v>
      </c>
      <c r="V51" s="167">
        <f>L28</f>
        <v>179753</v>
      </c>
      <c r="W51" s="167">
        <f>Q28</f>
        <v>28442</v>
      </c>
      <c r="X51" s="100"/>
    </row>
    <row r="52" spans="20:24">
      <c r="T52" s="160">
        <v>2017</v>
      </c>
      <c r="U52" s="168">
        <f>F30</f>
        <v>235754</v>
      </c>
      <c r="V52" s="167">
        <f>L30</f>
        <v>171180</v>
      </c>
      <c r="W52" s="167">
        <f>Q30</f>
        <v>29252</v>
      </c>
    </row>
    <row r="53" spans="20:24">
      <c r="T53" s="160">
        <v>2018</v>
      </c>
      <c r="U53" s="168">
        <f>F32</f>
        <v>234414</v>
      </c>
      <c r="V53" s="167">
        <f>L32</f>
        <v>165124</v>
      </c>
      <c r="W53" s="167">
        <f>Q32</f>
        <v>29012</v>
      </c>
    </row>
    <row r="54" spans="20:24">
      <c r="T54" s="160">
        <v>2019</v>
      </c>
      <c r="U54" s="168">
        <f>F34</f>
        <v>235039</v>
      </c>
      <c r="V54" s="167">
        <f>L34</f>
        <v>161831</v>
      </c>
      <c r="W54" s="167">
        <f>Q34</f>
        <v>27532</v>
      </c>
    </row>
    <row r="55" spans="20:24">
      <c r="T55" s="160">
        <v>2020</v>
      </c>
      <c r="U55" s="168">
        <f>F36</f>
        <v>232650</v>
      </c>
      <c r="V55" s="167">
        <f>L36</f>
        <v>162071</v>
      </c>
      <c r="W55" s="167">
        <f>Q36</f>
        <v>26005</v>
      </c>
      <c r="X55" s="100"/>
    </row>
    <row r="56" spans="20:24">
      <c r="T56" s="160">
        <v>2021</v>
      </c>
      <c r="U56" s="168">
        <f>F38</f>
        <v>233882</v>
      </c>
      <c r="V56" s="167">
        <f>L38</f>
        <v>162731</v>
      </c>
      <c r="W56" s="167">
        <f>Q38</f>
        <v>25349</v>
      </c>
    </row>
    <row r="57" spans="20:24" ht="13.5" customHeight="1"/>
    <row r="58" spans="20:24" ht="15.75" customHeight="1"/>
    <row r="59" spans="20:24" ht="15.75" customHeight="1"/>
    <row r="62" spans="20:24" ht="14.1" customHeight="1"/>
    <row r="77" spans="9:9">
      <c r="I77" s="165"/>
    </row>
    <row r="79" spans="9:9" ht="14.1" customHeight="1"/>
    <row r="91" ht="14.1" customHeight="1"/>
  </sheetData>
  <customSheetViews>
    <customSheetView guid="{81E5D7E7-16ED-4014-84DC-4F821D3604F8}" showPageBreaks="1" showGridLines="0" printArea="1" state="hidden" view="pageBreakPreview">
      <selection activeCell="O12" sqref="O12"/>
      <rowBreaks count="1" manualBreakCount="1">
        <brk id="42" min="1" max="17" man="1"/>
      </rowBreaks>
      <pageMargins left="0" right="0" top="0" bottom="0" header="0" footer="0"/>
      <printOptions horizontalCentered="1"/>
      <headerFooter alignWithMargins="0"/>
    </customSheetView>
  </customSheetViews>
  <mergeCells count="9">
    <mergeCell ref="M4:Q4"/>
    <mergeCell ref="R4:R5"/>
    <mergeCell ref="B43:R43"/>
    <mergeCell ref="B2:R2"/>
    <mergeCell ref="B4:B5"/>
    <mergeCell ref="C4:C5"/>
    <mergeCell ref="D4:F4"/>
    <mergeCell ref="G4:L4"/>
    <mergeCell ref="C42:W42"/>
  </mergeCells>
  <phoneticPr fontId="13" type="noConversion"/>
  <printOptions horizontalCentered="1"/>
  <pageMargins left="0.98425196850393704" right="0" top="0.98425196850393704" bottom="0.35433070866141736" header="0" footer="0"/>
  <pageSetup orientation="portrait" r:id="rId1"/>
  <headerFooter alignWithMargins="0"/>
  <rowBreaks count="1" manualBreakCount="1">
    <brk id="42" min="1" max="17"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0810B-3852-44C0-B762-DE4F16506DCB}">
  <dimension ref="A1:V54"/>
  <sheetViews>
    <sheetView showGridLines="0" zoomScaleNormal="100" zoomScaleSheetLayoutView="100" workbookViewId="0">
      <selection sqref="A1:Q1"/>
    </sheetView>
  </sheetViews>
  <sheetFormatPr defaultColWidth="8.85546875" defaultRowHeight="12.75"/>
  <cols>
    <col min="1" max="1" width="8.5703125" style="160" customWidth="1"/>
    <col min="2" max="2" width="8.5703125" style="165" customWidth="1"/>
    <col min="3" max="17" width="9.140625" style="160" customWidth="1"/>
    <col min="18" max="18" width="7.140625" style="160" customWidth="1"/>
    <col min="19" max="22" width="11.42578125" style="160" customWidth="1"/>
    <col min="23" max="16384" width="8.85546875" style="160"/>
  </cols>
  <sheetData>
    <row r="1" spans="1:22" s="159" customFormat="1" ht="22.5" customHeight="1">
      <c r="A1" s="1528" t="s">
        <v>343</v>
      </c>
      <c r="B1" s="1529"/>
      <c r="C1" s="1529"/>
      <c r="D1" s="1529"/>
      <c r="E1" s="1529"/>
      <c r="F1" s="1529"/>
      <c r="G1" s="1529"/>
      <c r="H1" s="1529"/>
      <c r="I1" s="1529"/>
      <c r="J1" s="1529"/>
      <c r="K1" s="1529"/>
      <c r="L1" s="1529"/>
      <c r="M1" s="1529"/>
      <c r="N1" s="1529"/>
      <c r="O1" s="1529"/>
      <c r="P1" s="1529"/>
      <c r="Q1" s="1530"/>
      <c r="R1" s="285"/>
      <c r="S1" s="285"/>
      <c r="T1" s="285"/>
      <c r="U1" s="285"/>
      <c r="V1" s="285"/>
    </row>
    <row r="2" spans="1:22" s="5" customFormat="1" ht="18.75" customHeight="1">
      <c r="A2" s="1531" t="s">
        <v>302</v>
      </c>
      <c r="B2" s="1531" t="s">
        <v>157</v>
      </c>
      <c r="C2" s="1532" t="s">
        <v>90</v>
      </c>
      <c r="D2" s="1533"/>
      <c r="E2" s="1534"/>
      <c r="F2" s="1532" t="s">
        <v>91</v>
      </c>
      <c r="G2" s="1533"/>
      <c r="H2" s="1533"/>
      <c r="I2" s="1533"/>
      <c r="J2" s="1533"/>
      <c r="K2" s="1534"/>
      <c r="L2" s="1532" t="s">
        <v>304</v>
      </c>
      <c r="M2" s="1533"/>
      <c r="N2" s="1533"/>
      <c r="O2" s="1533"/>
      <c r="P2" s="1534"/>
      <c r="Q2" s="1535" t="s">
        <v>305</v>
      </c>
      <c r="R2" s="285"/>
      <c r="S2" s="285"/>
      <c r="T2" s="285"/>
      <c r="U2" s="285"/>
      <c r="V2" s="285"/>
    </row>
    <row r="3" spans="1:22" s="5" customFormat="1" ht="18.75" customHeight="1">
      <c r="A3" s="1536"/>
      <c r="B3" s="1536"/>
      <c r="C3" s="1537" t="s">
        <v>324</v>
      </c>
      <c r="D3" s="1538" t="s">
        <v>325</v>
      </c>
      <c r="E3" s="286" t="s">
        <v>98</v>
      </c>
      <c r="F3" s="1539" t="s">
        <v>330</v>
      </c>
      <c r="G3" s="1540" t="s">
        <v>331</v>
      </c>
      <c r="H3" s="1540" t="s">
        <v>308</v>
      </c>
      <c r="I3" s="1541" t="s">
        <v>344</v>
      </c>
      <c r="J3" s="1540" t="s">
        <v>313</v>
      </c>
      <c r="K3" s="286" t="s">
        <v>98</v>
      </c>
      <c r="L3" s="1540" t="s">
        <v>330</v>
      </c>
      <c r="M3" s="1540" t="s">
        <v>331</v>
      </c>
      <c r="N3" s="1542" t="s">
        <v>313</v>
      </c>
      <c r="O3" s="1543" t="s">
        <v>345</v>
      </c>
      <c r="P3" s="286" t="s">
        <v>98</v>
      </c>
      <c r="Q3" s="1544"/>
      <c r="R3" s="287"/>
      <c r="S3" s="285"/>
      <c r="T3" s="285"/>
      <c r="U3" s="285"/>
      <c r="V3" s="285"/>
    </row>
    <row r="4" spans="1:22" s="79" customFormat="1" ht="13.5" customHeight="1">
      <c r="A4" s="1545">
        <v>1960</v>
      </c>
      <c r="B4" s="1546" t="s">
        <v>163</v>
      </c>
      <c r="C4" s="599">
        <v>139932</v>
      </c>
      <c r="D4" s="599">
        <v>143104</v>
      </c>
      <c r="E4" s="1547">
        <f t="shared" ref="E4:E23" si="0">SUM(C4,D4)</f>
        <v>283036</v>
      </c>
      <c r="F4" s="599">
        <v>26300</v>
      </c>
      <c r="G4" s="599">
        <v>24623</v>
      </c>
      <c r="H4" s="735" t="s">
        <v>313</v>
      </c>
      <c r="I4" s="736" t="s">
        <v>313</v>
      </c>
      <c r="J4" s="735" t="s">
        <v>313</v>
      </c>
      <c r="K4" s="1548">
        <f>SUM(F4:J4)</f>
        <v>50923</v>
      </c>
      <c r="L4" s="599">
        <v>1298</v>
      </c>
      <c r="M4" s="599">
        <v>3830</v>
      </c>
      <c r="N4" s="736" t="s">
        <v>313</v>
      </c>
      <c r="O4" s="735" t="s">
        <v>313</v>
      </c>
      <c r="P4" s="1548">
        <f t="shared" ref="P4:P13" si="1">SUM(L4,M4)</f>
        <v>5128</v>
      </c>
      <c r="Q4" s="399">
        <f t="shared" ref="Q4:Q31" si="2">SUM(E4,K4,P4)</f>
        <v>339087</v>
      </c>
      <c r="R4" s="288"/>
      <c r="S4" s="288"/>
      <c r="T4" s="288"/>
      <c r="U4" s="288"/>
      <c r="V4" s="288"/>
    </row>
    <row r="5" spans="1:22" s="6" customFormat="1" ht="11.25" customHeight="1">
      <c r="A5" s="1549"/>
      <c r="B5" s="1550" t="s">
        <v>164</v>
      </c>
      <c r="C5" s="737">
        <v>61636</v>
      </c>
      <c r="D5" s="737">
        <v>63430</v>
      </c>
      <c r="E5" s="1551">
        <f t="shared" si="0"/>
        <v>125066</v>
      </c>
      <c r="F5" s="737">
        <v>8484</v>
      </c>
      <c r="G5" s="737">
        <v>11607</v>
      </c>
      <c r="H5" s="738" t="s">
        <v>313</v>
      </c>
      <c r="I5" s="738" t="s">
        <v>313</v>
      </c>
      <c r="J5" s="738" t="s">
        <v>313</v>
      </c>
      <c r="K5" s="1552">
        <f t="shared" ref="K5:K16" si="3">SUM(F5:J5)</f>
        <v>20091</v>
      </c>
      <c r="L5" s="737">
        <v>330</v>
      </c>
      <c r="M5" s="737">
        <v>1442</v>
      </c>
      <c r="N5" s="736" t="s">
        <v>313</v>
      </c>
      <c r="O5" s="738" t="s">
        <v>313</v>
      </c>
      <c r="P5" s="1552">
        <f t="shared" si="1"/>
        <v>1772</v>
      </c>
      <c r="Q5" s="400">
        <f t="shared" si="2"/>
        <v>146929</v>
      </c>
      <c r="R5" s="289"/>
      <c r="S5" s="160"/>
      <c r="T5" s="160"/>
      <c r="U5" s="160"/>
      <c r="V5" s="160"/>
    </row>
    <row r="6" spans="1:22" s="79" customFormat="1" ht="11.25" customHeight="1">
      <c r="A6" s="1545">
        <v>1970</v>
      </c>
      <c r="B6" s="1546" t="s">
        <v>163</v>
      </c>
      <c r="C6" s="599">
        <v>233692</v>
      </c>
      <c r="D6" s="599">
        <v>129150</v>
      </c>
      <c r="E6" s="1547">
        <f t="shared" si="0"/>
        <v>362842</v>
      </c>
      <c r="F6" s="599">
        <v>97997</v>
      </c>
      <c r="G6" s="599">
        <v>35408</v>
      </c>
      <c r="H6" s="735" t="s">
        <v>313</v>
      </c>
      <c r="I6" s="735" t="s">
        <v>313</v>
      </c>
      <c r="J6" s="735" t="s">
        <v>313</v>
      </c>
      <c r="K6" s="1548">
        <f t="shared" si="3"/>
        <v>133405</v>
      </c>
      <c r="L6" s="599">
        <v>5877</v>
      </c>
      <c r="M6" s="599">
        <v>3991</v>
      </c>
      <c r="N6" s="736" t="s">
        <v>313</v>
      </c>
      <c r="O6" s="735" t="s">
        <v>313</v>
      </c>
      <c r="P6" s="1548">
        <f t="shared" si="1"/>
        <v>9868</v>
      </c>
      <c r="Q6" s="399">
        <f t="shared" si="2"/>
        <v>506115</v>
      </c>
      <c r="R6" s="288"/>
      <c r="S6" s="290"/>
      <c r="T6" s="291"/>
      <c r="U6" s="291"/>
      <c r="V6" s="291"/>
    </row>
    <row r="7" spans="1:22" s="6" customFormat="1" ht="11.25" customHeight="1">
      <c r="A7" s="1549"/>
      <c r="B7" s="1550" t="s">
        <v>164</v>
      </c>
      <c r="C7" s="737">
        <v>108947</v>
      </c>
      <c r="D7" s="737">
        <v>60472</v>
      </c>
      <c r="E7" s="1551">
        <f t="shared" si="0"/>
        <v>169419</v>
      </c>
      <c r="F7" s="737">
        <v>46472</v>
      </c>
      <c r="G7" s="737">
        <v>18830</v>
      </c>
      <c r="H7" s="738" t="s">
        <v>313</v>
      </c>
      <c r="I7" s="738" t="s">
        <v>313</v>
      </c>
      <c r="J7" s="738" t="s">
        <v>313</v>
      </c>
      <c r="K7" s="1552">
        <f t="shared" si="3"/>
        <v>65302</v>
      </c>
      <c r="L7" s="737">
        <v>2664</v>
      </c>
      <c r="M7" s="737">
        <v>1627</v>
      </c>
      <c r="N7" s="736" t="s">
        <v>313</v>
      </c>
      <c r="O7" s="738" t="s">
        <v>313</v>
      </c>
      <c r="P7" s="1552">
        <f t="shared" si="1"/>
        <v>4291</v>
      </c>
      <c r="Q7" s="400">
        <f t="shared" si="2"/>
        <v>239012</v>
      </c>
      <c r="R7" s="289"/>
      <c r="S7" s="160"/>
      <c r="T7" s="160"/>
      <c r="U7" s="160"/>
      <c r="V7" s="160"/>
    </row>
    <row r="8" spans="1:22" s="79" customFormat="1" ht="11.25" customHeight="1">
      <c r="A8" s="1545">
        <v>1980</v>
      </c>
      <c r="B8" s="1546" t="s">
        <v>163</v>
      </c>
      <c r="C8" s="599">
        <v>214187</v>
      </c>
      <c r="D8" s="599">
        <v>77323</v>
      </c>
      <c r="E8" s="1547">
        <f t="shared" si="0"/>
        <v>291510</v>
      </c>
      <c r="F8" s="599">
        <v>115185</v>
      </c>
      <c r="G8" s="599">
        <v>40348</v>
      </c>
      <c r="H8" s="735" t="s">
        <v>313</v>
      </c>
      <c r="I8" s="735" t="s">
        <v>313</v>
      </c>
      <c r="J8" s="735" t="s">
        <v>313</v>
      </c>
      <c r="K8" s="1548">
        <f t="shared" si="3"/>
        <v>155533</v>
      </c>
      <c r="L8" s="599">
        <v>9826</v>
      </c>
      <c r="M8" s="599">
        <v>6446</v>
      </c>
      <c r="N8" s="736" t="s">
        <v>313</v>
      </c>
      <c r="O8" s="735" t="s">
        <v>313</v>
      </c>
      <c r="P8" s="1548">
        <f t="shared" si="1"/>
        <v>16272</v>
      </c>
      <c r="Q8" s="399">
        <f t="shared" si="2"/>
        <v>463315</v>
      </c>
      <c r="R8" s="288"/>
      <c r="S8" s="288"/>
      <c r="T8" s="288"/>
      <c r="U8" s="288"/>
      <c r="V8" s="288"/>
    </row>
    <row r="9" spans="1:22" s="6" customFormat="1" ht="11.25" customHeight="1">
      <c r="A9" s="1549"/>
      <c r="B9" s="1550" t="s">
        <v>164</v>
      </c>
      <c r="C9" s="737">
        <v>101232</v>
      </c>
      <c r="D9" s="737">
        <v>37971</v>
      </c>
      <c r="E9" s="1551">
        <f t="shared" si="0"/>
        <v>139203</v>
      </c>
      <c r="F9" s="737">
        <v>57734</v>
      </c>
      <c r="G9" s="737">
        <v>21034</v>
      </c>
      <c r="H9" s="738" t="s">
        <v>313</v>
      </c>
      <c r="I9" s="738" t="s">
        <v>313</v>
      </c>
      <c r="J9" s="738" t="s">
        <v>313</v>
      </c>
      <c r="K9" s="1552">
        <f t="shared" si="3"/>
        <v>78768</v>
      </c>
      <c r="L9" s="737">
        <v>5799</v>
      </c>
      <c r="M9" s="737">
        <v>3819</v>
      </c>
      <c r="N9" s="736" t="s">
        <v>313</v>
      </c>
      <c r="O9" s="738" t="s">
        <v>313</v>
      </c>
      <c r="P9" s="1552">
        <f t="shared" si="1"/>
        <v>9618</v>
      </c>
      <c r="Q9" s="400">
        <f t="shared" si="2"/>
        <v>227589</v>
      </c>
      <c r="R9" s="289"/>
      <c r="S9" s="160"/>
      <c r="T9" s="160"/>
      <c r="U9" s="160"/>
      <c r="V9" s="160"/>
    </row>
    <row r="10" spans="1:22" s="79" customFormat="1" ht="11.25" customHeight="1">
      <c r="A10" s="1545">
        <v>1990</v>
      </c>
      <c r="B10" s="1546" t="s">
        <v>163</v>
      </c>
      <c r="C10" s="599">
        <v>195994</v>
      </c>
      <c r="D10" s="599">
        <v>61763</v>
      </c>
      <c r="E10" s="1547">
        <f>SUM(C10,D10)</f>
        <v>257757</v>
      </c>
      <c r="F10" s="599">
        <v>116693</v>
      </c>
      <c r="G10" s="599">
        <v>35589</v>
      </c>
      <c r="H10" s="599">
        <v>8260</v>
      </c>
      <c r="I10" s="735" t="s">
        <v>313</v>
      </c>
      <c r="J10" s="735" t="s">
        <v>313</v>
      </c>
      <c r="K10" s="1548">
        <f t="shared" si="3"/>
        <v>160542</v>
      </c>
      <c r="L10" s="599">
        <v>21107</v>
      </c>
      <c r="M10" s="599">
        <v>8107</v>
      </c>
      <c r="N10" s="736" t="s">
        <v>313</v>
      </c>
      <c r="O10" s="735" t="s">
        <v>313</v>
      </c>
      <c r="P10" s="1548">
        <f>SUM(L10,M10)</f>
        <v>29214</v>
      </c>
      <c r="Q10" s="399">
        <f t="shared" si="2"/>
        <v>447513</v>
      </c>
      <c r="R10" s="288"/>
      <c r="S10" s="288"/>
      <c r="T10" s="288"/>
      <c r="U10" s="288"/>
      <c r="V10" s="288"/>
    </row>
    <row r="11" spans="1:22" s="6" customFormat="1" ht="11.25" customHeight="1">
      <c r="A11" s="1549"/>
      <c r="B11" s="1550" t="s">
        <v>164</v>
      </c>
      <c r="C11" s="737">
        <v>91747</v>
      </c>
      <c r="D11" s="737">
        <v>30437</v>
      </c>
      <c r="E11" s="1551">
        <f>SUM(C11,D11)</f>
        <v>122184</v>
      </c>
      <c r="F11" s="737">
        <v>56741</v>
      </c>
      <c r="G11" s="737">
        <v>20036</v>
      </c>
      <c r="H11" s="737">
        <v>1654</v>
      </c>
      <c r="I11" s="738" t="s">
        <v>313</v>
      </c>
      <c r="J11" s="738" t="s">
        <v>313</v>
      </c>
      <c r="K11" s="1552">
        <f t="shared" si="3"/>
        <v>78431</v>
      </c>
      <c r="L11" s="737">
        <v>12110</v>
      </c>
      <c r="M11" s="737">
        <v>4268</v>
      </c>
      <c r="N11" s="736" t="s">
        <v>313</v>
      </c>
      <c r="O11" s="738" t="s">
        <v>313</v>
      </c>
      <c r="P11" s="1552">
        <f>SUM(L11,M11)</f>
        <v>16378</v>
      </c>
      <c r="Q11" s="400">
        <f t="shared" si="2"/>
        <v>216993</v>
      </c>
      <c r="R11" s="289"/>
      <c r="S11" s="160"/>
      <c r="T11" s="160"/>
      <c r="U11" s="160"/>
      <c r="V11" s="160"/>
    </row>
    <row r="12" spans="1:22" s="81" customFormat="1" ht="11.25" customHeight="1">
      <c r="A12" s="1549">
        <v>2000</v>
      </c>
      <c r="B12" s="1546" t="s">
        <v>163</v>
      </c>
      <c r="C12" s="599">
        <v>223272</v>
      </c>
      <c r="D12" s="599">
        <v>82433</v>
      </c>
      <c r="E12" s="1547">
        <f t="shared" si="0"/>
        <v>305705</v>
      </c>
      <c r="F12" s="1553">
        <v>110154</v>
      </c>
      <c r="G12" s="599">
        <v>27902</v>
      </c>
      <c r="H12" s="599">
        <v>12087</v>
      </c>
      <c r="I12" s="639">
        <v>25262</v>
      </c>
      <c r="J12" s="397" t="s">
        <v>313</v>
      </c>
      <c r="K12" s="1548">
        <f>SUM(F12:J12)</f>
        <v>175405</v>
      </c>
      <c r="L12" s="599">
        <v>16452</v>
      </c>
      <c r="M12" s="599">
        <v>8352</v>
      </c>
      <c r="N12" s="736" t="s">
        <v>313</v>
      </c>
      <c r="O12" s="735" t="s">
        <v>313</v>
      </c>
      <c r="P12" s="1548">
        <f t="shared" si="1"/>
        <v>24804</v>
      </c>
      <c r="Q12" s="399">
        <f t="shared" si="2"/>
        <v>505914</v>
      </c>
      <c r="R12" s="291"/>
      <c r="S12" s="291"/>
      <c r="T12" s="291"/>
      <c r="U12" s="291"/>
      <c r="V12" s="291"/>
    </row>
    <row r="13" spans="1:22" s="6" customFormat="1" ht="11.25" customHeight="1">
      <c r="A13" s="1549"/>
      <c r="B13" s="1550" t="s">
        <v>164</v>
      </c>
      <c r="C13" s="737">
        <v>106443</v>
      </c>
      <c r="D13" s="737">
        <v>40964</v>
      </c>
      <c r="E13" s="1551">
        <f t="shared" si="0"/>
        <v>147407</v>
      </c>
      <c r="F13" s="1554">
        <v>50805</v>
      </c>
      <c r="G13" s="737">
        <v>13659</v>
      </c>
      <c r="H13" s="737">
        <v>5315</v>
      </c>
      <c r="I13" s="739">
        <v>14075</v>
      </c>
      <c r="J13" s="398" t="s">
        <v>313</v>
      </c>
      <c r="K13" s="1552">
        <f t="shared" si="3"/>
        <v>83854</v>
      </c>
      <c r="L13" s="737">
        <v>9141</v>
      </c>
      <c r="M13" s="737">
        <v>4365</v>
      </c>
      <c r="N13" s="736" t="s">
        <v>313</v>
      </c>
      <c r="O13" s="738" t="s">
        <v>313</v>
      </c>
      <c r="P13" s="1552">
        <f t="shared" si="1"/>
        <v>13506</v>
      </c>
      <c r="Q13" s="400">
        <f t="shared" si="2"/>
        <v>244767</v>
      </c>
      <c r="R13" s="289"/>
      <c r="S13" s="160"/>
      <c r="T13" s="160"/>
      <c r="U13" s="160"/>
      <c r="V13" s="160"/>
    </row>
    <row r="14" spans="1:22" s="6" customFormat="1" ht="30" customHeight="1">
      <c r="A14" s="1555"/>
      <c r="B14" s="292"/>
      <c r="C14" s="1537" t="s">
        <v>324</v>
      </c>
      <c r="D14" s="1538" t="s">
        <v>325</v>
      </c>
      <c r="E14" s="286" t="s">
        <v>98</v>
      </c>
      <c r="F14" s="1539" t="s">
        <v>330</v>
      </c>
      <c r="G14" s="1540" t="s">
        <v>331</v>
      </c>
      <c r="H14" s="1540" t="s">
        <v>308</v>
      </c>
      <c r="I14" s="1541" t="s">
        <v>346</v>
      </c>
      <c r="J14" s="1540" t="s">
        <v>310</v>
      </c>
      <c r="K14" s="286" t="s">
        <v>98</v>
      </c>
      <c r="L14" s="1540" t="s">
        <v>330</v>
      </c>
      <c r="M14" s="1540" t="s">
        <v>331</v>
      </c>
      <c r="N14" s="1540" t="s">
        <v>308</v>
      </c>
      <c r="O14" s="1541" t="s">
        <v>346</v>
      </c>
      <c r="P14" s="286" t="s">
        <v>98</v>
      </c>
      <c r="Q14" s="740"/>
      <c r="R14" s="289"/>
      <c r="S14" s="160"/>
      <c r="T14" s="160"/>
      <c r="U14" s="160"/>
      <c r="V14" s="160"/>
    </row>
    <row r="15" spans="1:22" s="6" customFormat="1" ht="13.5" customHeight="1">
      <c r="A15" s="1549">
        <v>2010</v>
      </c>
      <c r="B15" s="1546" t="s">
        <v>163</v>
      </c>
      <c r="C15" s="599">
        <v>189999</v>
      </c>
      <c r="D15" s="399">
        <v>73907</v>
      </c>
      <c r="E15" s="1547">
        <f t="shared" si="0"/>
        <v>263906</v>
      </c>
      <c r="F15" s="599">
        <v>155033</v>
      </c>
      <c r="G15" s="599">
        <v>42934</v>
      </c>
      <c r="H15" s="599">
        <v>13260</v>
      </c>
      <c r="I15" s="599">
        <v>1953</v>
      </c>
      <c r="J15" s="599">
        <v>1208</v>
      </c>
      <c r="K15" s="1548">
        <f t="shared" si="3"/>
        <v>214388</v>
      </c>
      <c r="L15" s="599">
        <v>19440</v>
      </c>
      <c r="M15" s="599">
        <v>6877</v>
      </c>
      <c r="N15" s="599">
        <v>5717</v>
      </c>
      <c r="O15" s="599">
        <v>386</v>
      </c>
      <c r="P15" s="1547">
        <f t="shared" ref="P15:P31" si="4">SUM(L15,M15,N15,O15)</f>
        <v>32420</v>
      </c>
      <c r="Q15" s="399">
        <f t="shared" si="2"/>
        <v>510714</v>
      </c>
      <c r="R15" s="160"/>
      <c r="S15" s="160"/>
      <c r="T15" s="160"/>
      <c r="U15" s="160"/>
      <c r="V15" s="160"/>
    </row>
    <row r="16" spans="1:22" s="6" customFormat="1" ht="11.25" customHeight="1">
      <c r="A16" s="1549"/>
      <c r="B16" s="1550" t="s">
        <v>164</v>
      </c>
      <c r="C16" s="737">
        <v>90030</v>
      </c>
      <c r="D16" s="400">
        <v>37507</v>
      </c>
      <c r="E16" s="1551">
        <f t="shared" si="0"/>
        <v>127537</v>
      </c>
      <c r="F16" s="737">
        <v>74437</v>
      </c>
      <c r="G16" s="737">
        <v>21661</v>
      </c>
      <c r="H16" s="737">
        <v>5824</v>
      </c>
      <c r="I16" s="737">
        <v>945</v>
      </c>
      <c r="J16" s="737">
        <v>412</v>
      </c>
      <c r="K16" s="1552">
        <f t="shared" si="3"/>
        <v>103279</v>
      </c>
      <c r="L16" s="737">
        <v>11100</v>
      </c>
      <c r="M16" s="737">
        <v>3816</v>
      </c>
      <c r="N16" s="737">
        <v>2717</v>
      </c>
      <c r="O16" s="400">
        <v>136</v>
      </c>
      <c r="P16" s="1551">
        <f t="shared" si="4"/>
        <v>17769</v>
      </c>
      <c r="Q16" s="1551">
        <f t="shared" si="2"/>
        <v>248585</v>
      </c>
      <c r="R16" s="289"/>
      <c r="S16" s="160"/>
      <c r="T16" s="160"/>
      <c r="U16" s="160"/>
      <c r="V16" s="160"/>
    </row>
    <row r="17" spans="1:22" s="6" customFormat="1" ht="11.25" customHeight="1">
      <c r="A17" s="1556"/>
      <c r="B17" s="1555"/>
      <c r="C17" s="741"/>
      <c r="D17" s="741"/>
      <c r="E17" s="1557"/>
      <c r="F17" s="741"/>
      <c r="G17" s="741"/>
      <c r="H17" s="741"/>
      <c r="I17" s="741"/>
      <c r="J17" s="741"/>
      <c r="K17" s="741"/>
      <c r="L17" s="741"/>
      <c r="M17" s="741"/>
      <c r="N17" s="741"/>
      <c r="O17" s="741"/>
      <c r="P17" s="1557"/>
      <c r="Q17" s="402"/>
      <c r="R17" s="289"/>
      <c r="S17" s="160"/>
      <c r="T17" s="160"/>
      <c r="U17" s="160"/>
      <c r="V17" s="160"/>
    </row>
    <row r="18" spans="1:22" s="81" customFormat="1" ht="11.25" customHeight="1">
      <c r="A18" s="1556">
        <v>2013</v>
      </c>
      <c r="B18" s="1558" t="s">
        <v>163</v>
      </c>
      <c r="C18" s="742">
        <v>173721</v>
      </c>
      <c r="D18" s="742">
        <v>70324</v>
      </c>
      <c r="E18" s="1559">
        <f>SUM(C18,D18)</f>
        <v>244045</v>
      </c>
      <c r="F18" s="742">
        <v>139542</v>
      </c>
      <c r="G18" s="742">
        <v>40456</v>
      </c>
      <c r="H18" s="742">
        <v>12759</v>
      </c>
      <c r="I18" s="742">
        <v>2693</v>
      </c>
      <c r="J18" s="742">
        <v>1715</v>
      </c>
      <c r="K18" s="1559">
        <f t="shared" ref="K18:K31" si="5">SUM(F18,G18,H18,I18,J18)</f>
        <v>197165</v>
      </c>
      <c r="L18" s="742">
        <v>19109</v>
      </c>
      <c r="M18" s="742">
        <v>6545</v>
      </c>
      <c r="N18" s="742">
        <v>5881</v>
      </c>
      <c r="O18" s="742">
        <v>630</v>
      </c>
      <c r="P18" s="1559">
        <f t="shared" si="4"/>
        <v>32165</v>
      </c>
      <c r="Q18" s="401">
        <f t="shared" si="2"/>
        <v>473375</v>
      </c>
      <c r="R18" s="291"/>
      <c r="S18" s="291"/>
      <c r="T18" s="291"/>
      <c r="U18" s="291"/>
      <c r="V18" s="291"/>
    </row>
    <row r="19" spans="1:22" s="6" customFormat="1" ht="11.25" customHeight="1">
      <c r="A19" s="1556"/>
      <c r="B19" s="1555" t="s">
        <v>164</v>
      </c>
      <c r="C19" s="741">
        <v>82692</v>
      </c>
      <c r="D19" s="741">
        <v>35930</v>
      </c>
      <c r="E19" s="1557">
        <f t="shared" si="0"/>
        <v>118622</v>
      </c>
      <c r="F19" s="741">
        <v>67269</v>
      </c>
      <c r="G19" s="741">
        <v>20512</v>
      </c>
      <c r="H19" s="741">
        <v>5619</v>
      </c>
      <c r="I19" s="741">
        <v>1200</v>
      </c>
      <c r="J19" s="741">
        <v>617</v>
      </c>
      <c r="K19" s="1557">
        <f t="shared" si="5"/>
        <v>95217</v>
      </c>
      <c r="L19" s="741">
        <v>10797</v>
      </c>
      <c r="M19" s="741">
        <v>3456</v>
      </c>
      <c r="N19" s="741">
        <v>2874</v>
      </c>
      <c r="O19" s="741">
        <v>328</v>
      </c>
      <c r="P19" s="1557">
        <f t="shared" si="4"/>
        <v>17455</v>
      </c>
      <c r="Q19" s="1557">
        <f t="shared" si="2"/>
        <v>231294</v>
      </c>
      <c r="R19" s="289"/>
      <c r="S19" s="160"/>
      <c r="T19" s="160"/>
      <c r="U19" s="160"/>
      <c r="V19" s="160"/>
    </row>
    <row r="20" spans="1:22" s="6" customFormat="1" ht="11.25" customHeight="1">
      <c r="A20" s="1556">
        <v>2014</v>
      </c>
      <c r="B20" s="1558" t="s">
        <v>163</v>
      </c>
      <c r="C20" s="742">
        <v>171975</v>
      </c>
      <c r="D20" s="742">
        <v>69708</v>
      </c>
      <c r="E20" s="1559">
        <f t="shared" si="0"/>
        <v>241683</v>
      </c>
      <c r="F20" s="742">
        <v>133011</v>
      </c>
      <c r="G20" s="742">
        <v>39537</v>
      </c>
      <c r="H20" s="742">
        <v>12585</v>
      </c>
      <c r="I20" s="742">
        <v>2698</v>
      </c>
      <c r="J20" s="742">
        <v>2165</v>
      </c>
      <c r="K20" s="1559">
        <f t="shared" si="5"/>
        <v>189996</v>
      </c>
      <c r="L20" s="742">
        <v>18755</v>
      </c>
      <c r="M20" s="742">
        <v>6278</v>
      </c>
      <c r="N20" s="742">
        <v>5908</v>
      </c>
      <c r="O20" s="742">
        <v>672</v>
      </c>
      <c r="P20" s="1559">
        <f t="shared" si="4"/>
        <v>31613</v>
      </c>
      <c r="Q20" s="401">
        <f t="shared" si="2"/>
        <v>463292</v>
      </c>
      <c r="R20" s="160"/>
      <c r="S20" s="160"/>
      <c r="T20" s="160"/>
      <c r="U20" s="160"/>
      <c r="V20" s="160"/>
    </row>
    <row r="21" spans="1:22" s="6" customFormat="1" ht="11.25" customHeight="1">
      <c r="A21" s="1556"/>
      <c r="B21" s="1555" t="s">
        <v>164</v>
      </c>
      <c r="C21" s="741">
        <v>81912</v>
      </c>
      <c r="D21" s="741">
        <v>35791</v>
      </c>
      <c r="E21" s="1557">
        <f t="shared" si="0"/>
        <v>117703</v>
      </c>
      <c r="F21" s="741">
        <v>64023</v>
      </c>
      <c r="G21" s="741">
        <v>20034</v>
      </c>
      <c r="H21" s="741">
        <v>5585</v>
      </c>
      <c r="I21" s="741">
        <v>1211</v>
      </c>
      <c r="J21" s="741">
        <v>783</v>
      </c>
      <c r="K21" s="1557">
        <f t="shared" si="5"/>
        <v>91636</v>
      </c>
      <c r="L21" s="741">
        <v>10474</v>
      </c>
      <c r="M21" s="741">
        <v>3330</v>
      </c>
      <c r="N21" s="741">
        <v>2870</v>
      </c>
      <c r="O21" s="741">
        <v>361</v>
      </c>
      <c r="P21" s="1557">
        <f t="shared" si="4"/>
        <v>17035</v>
      </c>
      <c r="Q21" s="402">
        <f t="shared" si="2"/>
        <v>226374</v>
      </c>
      <c r="R21" s="289"/>
      <c r="S21" s="160"/>
      <c r="T21" s="160"/>
      <c r="U21" s="160"/>
      <c r="V21" s="160"/>
    </row>
    <row r="22" spans="1:22" s="6" customFormat="1" ht="11.25" customHeight="1">
      <c r="A22" s="1556">
        <v>2015</v>
      </c>
      <c r="B22" s="1558" t="s">
        <v>163</v>
      </c>
      <c r="C22" s="1560">
        <v>169972</v>
      </c>
      <c r="D22" s="401">
        <v>69130</v>
      </c>
      <c r="E22" s="1559">
        <f t="shared" si="0"/>
        <v>239102</v>
      </c>
      <c r="F22" s="1560">
        <v>129667</v>
      </c>
      <c r="G22" s="742">
        <v>38557</v>
      </c>
      <c r="H22" s="742">
        <v>12399</v>
      </c>
      <c r="I22" s="742">
        <v>2670</v>
      </c>
      <c r="J22" s="401">
        <v>2562</v>
      </c>
      <c r="K22" s="1559">
        <f t="shared" si="5"/>
        <v>185855</v>
      </c>
      <c r="L22" s="1560">
        <v>17476</v>
      </c>
      <c r="M22" s="742">
        <v>5659</v>
      </c>
      <c r="N22" s="742">
        <v>5717</v>
      </c>
      <c r="O22" s="401">
        <v>707</v>
      </c>
      <c r="P22" s="1559">
        <f t="shared" si="4"/>
        <v>29559</v>
      </c>
      <c r="Q22" s="401">
        <f t="shared" si="2"/>
        <v>454516</v>
      </c>
      <c r="R22" s="160"/>
      <c r="S22" s="160"/>
      <c r="T22" s="160"/>
      <c r="U22" s="160"/>
      <c r="V22" s="160"/>
    </row>
    <row r="23" spans="1:22" s="6" customFormat="1" ht="11.25" customHeight="1">
      <c r="A23" s="1556"/>
      <c r="B23" s="1555" t="s">
        <v>164</v>
      </c>
      <c r="C23" s="1561">
        <v>81087</v>
      </c>
      <c r="D23" s="402">
        <v>35521</v>
      </c>
      <c r="E23" s="1557">
        <f t="shared" si="0"/>
        <v>116608</v>
      </c>
      <c r="F23" s="1561">
        <v>62573</v>
      </c>
      <c r="G23" s="741">
        <v>19488</v>
      </c>
      <c r="H23" s="741">
        <v>5552</v>
      </c>
      <c r="I23" s="741">
        <v>1200</v>
      </c>
      <c r="J23" s="402">
        <v>908</v>
      </c>
      <c r="K23" s="1557">
        <f t="shared" si="5"/>
        <v>89721</v>
      </c>
      <c r="L23" s="1561">
        <v>9722</v>
      </c>
      <c r="M23" s="741">
        <v>3085</v>
      </c>
      <c r="N23" s="741">
        <v>2775</v>
      </c>
      <c r="O23" s="402">
        <v>385</v>
      </c>
      <c r="P23" s="1557">
        <f t="shared" si="4"/>
        <v>15967</v>
      </c>
      <c r="Q23" s="1557">
        <f t="shared" si="2"/>
        <v>222296</v>
      </c>
      <c r="R23" s="289"/>
      <c r="S23" s="160"/>
      <c r="T23" s="160"/>
      <c r="U23" s="160"/>
      <c r="V23" s="160"/>
    </row>
    <row r="24" spans="1:22" s="6" customFormat="1" ht="11.25" customHeight="1">
      <c r="A24" s="1556">
        <v>2016</v>
      </c>
      <c r="B24" s="1558" t="s">
        <v>163</v>
      </c>
      <c r="C24" s="1560">
        <v>169389</v>
      </c>
      <c r="D24" s="401">
        <v>68751</v>
      </c>
      <c r="E24" s="1559">
        <f t="shared" ref="E24:E31" si="6">SUM(C24:D24)</f>
        <v>238140</v>
      </c>
      <c r="F24" s="1560">
        <v>124645</v>
      </c>
      <c r="G24" s="742">
        <v>37482</v>
      </c>
      <c r="H24" s="742">
        <v>12067</v>
      </c>
      <c r="I24" s="742">
        <v>2665</v>
      </c>
      <c r="J24" s="401">
        <v>2894</v>
      </c>
      <c r="K24" s="1559">
        <f t="shared" si="5"/>
        <v>179753</v>
      </c>
      <c r="L24" s="1560">
        <v>16763</v>
      </c>
      <c r="M24" s="742">
        <v>5308</v>
      </c>
      <c r="N24" s="742">
        <v>5669</v>
      </c>
      <c r="O24" s="401">
        <v>702</v>
      </c>
      <c r="P24" s="1559">
        <f t="shared" si="4"/>
        <v>28442</v>
      </c>
      <c r="Q24" s="1559">
        <f t="shared" si="2"/>
        <v>446335</v>
      </c>
      <c r="R24" s="289"/>
      <c r="S24" s="160"/>
      <c r="T24" s="160"/>
      <c r="U24" s="160"/>
      <c r="V24" s="160"/>
    </row>
    <row r="25" spans="1:22" s="6" customFormat="1" ht="11.25" customHeight="1">
      <c r="A25" s="1556"/>
      <c r="B25" s="1555" t="s">
        <v>164</v>
      </c>
      <c r="C25" s="1561">
        <v>80871</v>
      </c>
      <c r="D25" s="402">
        <v>35287</v>
      </c>
      <c r="E25" s="1557">
        <f t="shared" si="6"/>
        <v>116158</v>
      </c>
      <c r="F25" s="1561">
        <v>60464</v>
      </c>
      <c r="G25" s="741">
        <v>19032</v>
      </c>
      <c r="H25" s="741">
        <v>5478</v>
      </c>
      <c r="I25" s="741">
        <v>1158</v>
      </c>
      <c r="J25" s="741">
        <v>1027</v>
      </c>
      <c r="K25" s="1557">
        <f t="shared" si="5"/>
        <v>87159</v>
      </c>
      <c r="L25" s="741">
        <v>9329</v>
      </c>
      <c r="M25" s="741">
        <v>2893</v>
      </c>
      <c r="N25" s="741">
        <v>2766</v>
      </c>
      <c r="O25" s="402">
        <v>381</v>
      </c>
      <c r="P25" s="1557">
        <f t="shared" si="4"/>
        <v>15369</v>
      </c>
      <c r="Q25" s="1557">
        <f t="shared" si="2"/>
        <v>218686</v>
      </c>
      <c r="R25" s="289"/>
      <c r="S25" s="160"/>
      <c r="T25" s="160"/>
      <c r="U25" s="160"/>
      <c r="V25" s="160"/>
    </row>
    <row r="26" spans="1:22" s="6" customFormat="1" ht="11.25" customHeight="1">
      <c r="A26" s="1556">
        <v>2017</v>
      </c>
      <c r="B26" s="1558" t="s">
        <v>163</v>
      </c>
      <c r="C26" s="742">
        <v>167732</v>
      </c>
      <c r="D26" s="742">
        <v>68022</v>
      </c>
      <c r="E26" s="1559">
        <f t="shared" si="6"/>
        <v>235754</v>
      </c>
      <c r="F26" s="742">
        <v>117148</v>
      </c>
      <c r="G26" s="742">
        <v>36607</v>
      </c>
      <c r="H26" s="742">
        <v>11856</v>
      </c>
      <c r="I26" s="742">
        <v>2651</v>
      </c>
      <c r="J26" s="742">
        <v>2918</v>
      </c>
      <c r="K26" s="1559">
        <f t="shared" si="5"/>
        <v>171180</v>
      </c>
      <c r="L26" s="742">
        <v>17269</v>
      </c>
      <c r="M26" s="742">
        <v>5410</v>
      </c>
      <c r="N26" s="742">
        <v>5862</v>
      </c>
      <c r="O26" s="742">
        <v>711</v>
      </c>
      <c r="P26" s="1559">
        <f t="shared" si="4"/>
        <v>29252</v>
      </c>
      <c r="Q26" s="401">
        <f t="shared" si="2"/>
        <v>436186</v>
      </c>
      <c r="R26" s="289"/>
      <c r="S26" s="160"/>
      <c r="T26" s="160"/>
      <c r="U26" s="160"/>
      <c r="V26" s="160"/>
    </row>
    <row r="27" spans="1:22" s="6" customFormat="1" ht="11.25" customHeight="1">
      <c r="A27" s="1556"/>
      <c r="B27" s="1555" t="s">
        <v>164</v>
      </c>
      <c r="C27" s="741">
        <v>80179</v>
      </c>
      <c r="D27" s="741">
        <v>34895</v>
      </c>
      <c r="E27" s="1557">
        <f t="shared" si="6"/>
        <v>115074</v>
      </c>
      <c r="F27" s="741">
        <v>56821</v>
      </c>
      <c r="G27" s="741">
        <v>18597</v>
      </c>
      <c r="H27" s="741">
        <v>5407</v>
      </c>
      <c r="I27" s="741">
        <v>1144</v>
      </c>
      <c r="J27" s="741">
        <v>1014</v>
      </c>
      <c r="K27" s="1557">
        <f t="shared" si="5"/>
        <v>82983</v>
      </c>
      <c r="L27" s="741">
        <v>9656</v>
      </c>
      <c r="M27" s="741">
        <v>2892</v>
      </c>
      <c r="N27" s="741">
        <v>2836</v>
      </c>
      <c r="O27" s="741">
        <v>375</v>
      </c>
      <c r="P27" s="1557">
        <f t="shared" si="4"/>
        <v>15759</v>
      </c>
      <c r="Q27" s="402">
        <f t="shared" si="2"/>
        <v>213816</v>
      </c>
      <c r="R27" s="289"/>
      <c r="S27" s="160"/>
      <c r="T27" s="160"/>
      <c r="U27" s="160"/>
      <c r="V27" s="160"/>
    </row>
    <row r="28" spans="1:22" s="6" customFormat="1" ht="11.25" customHeight="1">
      <c r="A28" s="1556">
        <v>2018</v>
      </c>
      <c r="B28" s="1558" t="s">
        <v>163</v>
      </c>
      <c r="C28" s="742">
        <v>166848</v>
      </c>
      <c r="D28" s="742">
        <v>67566</v>
      </c>
      <c r="E28" s="1559">
        <f t="shared" si="6"/>
        <v>234414</v>
      </c>
      <c r="F28" s="742">
        <v>111951</v>
      </c>
      <c r="G28" s="742">
        <v>35912</v>
      </c>
      <c r="H28" s="742">
        <v>11862</v>
      </c>
      <c r="I28" s="742">
        <v>2664</v>
      </c>
      <c r="J28" s="742">
        <v>2735</v>
      </c>
      <c r="K28" s="1559">
        <f t="shared" si="5"/>
        <v>165124</v>
      </c>
      <c r="L28" s="742">
        <v>15908</v>
      </c>
      <c r="M28" s="742">
        <v>6203</v>
      </c>
      <c r="N28" s="742">
        <v>6197</v>
      </c>
      <c r="O28" s="742">
        <v>704</v>
      </c>
      <c r="P28" s="1559">
        <f t="shared" si="4"/>
        <v>29012</v>
      </c>
      <c r="Q28" s="401">
        <f t="shared" si="2"/>
        <v>428550</v>
      </c>
      <c r="R28" s="289"/>
      <c r="S28" s="160"/>
      <c r="T28" s="160"/>
      <c r="U28" s="160"/>
      <c r="V28" s="160"/>
    </row>
    <row r="29" spans="1:22" s="6" customFormat="1" ht="11.25" customHeight="1">
      <c r="A29" s="1556"/>
      <c r="B29" s="1555" t="s">
        <v>164</v>
      </c>
      <c r="C29" s="741">
        <v>79810</v>
      </c>
      <c r="D29" s="741">
        <v>34663</v>
      </c>
      <c r="E29" s="1557">
        <f t="shared" si="6"/>
        <v>114473</v>
      </c>
      <c r="F29" s="741">
        <v>54539</v>
      </c>
      <c r="G29" s="741">
        <v>18225</v>
      </c>
      <c r="H29" s="741">
        <v>5405</v>
      </c>
      <c r="I29" s="741">
        <v>1178</v>
      </c>
      <c r="J29" s="741">
        <v>921</v>
      </c>
      <c r="K29" s="1557">
        <f t="shared" si="5"/>
        <v>80268</v>
      </c>
      <c r="L29" s="741">
        <v>8791</v>
      </c>
      <c r="M29" s="741">
        <v>3323</v>
      </c>
      <c r="N29" s="741">
        <v>3012</v>
      </c>
      <c r="O29" s="741">
        <v>377</v>
      </c>
      <c r="P29" s="1557">
        <f t="shared" si="4"/>
        <v>15503</v>
      </c>
      <c r="Q29" s="402">
        <f t="shared" si="2"/>
        <v>210244</v>
      </c>
      <c r="R29" s="289"/>
      <c r="S29" s="160"/>
      <c r="T29" s="160"/>
      <c r="U29" s="160"/>
      <c r="V29" s="160"/>
    </row>
    <row r="30" spans="1:22" s="6" customFormat="1" ht="11.25" customHeight="1">
      <c r="A30" s="1556">
        <v>2019</v>
      </c>
      <c r="B30" s="1558" t="s">
        <v>163</v>
      </c>
      <c r="C30" s="1560">
        <v>167672</v>
      </c>
      <c r="D30" s="401">
        <v>67367</v>
      </c>
      <c r="E30" s="1559">
        <f t="shared" si="6"/>
        <v>235039</v>
      </c>
      <c r="F30" s="1560">
        <v>108825</v>
      </c>
      <c r="G30" s="742">
        <v>35728</v>
      </c>
      <c r="H30" s="742">
        <v>11819</v>
      </c>
      <c r="I30" s="742">
        <v>2688</v>
      </c>
      <c r="J30" s="401">
        <v>2771</v>
      </c>
      <c r="K30" s="1559">
        <f t="shared" si="5"/>
        <v>161831</v>
      </c>
      <c r="L30" s="1560">
        <v>14122</v>
      </c>
      <c r="M30" s="742">
        <v>6443</v>
      </c>
      <c r="N30" s="742">
        <v>6272</v>
      </c>
      <c r="O30" s="401">
        <v>695</v>
      </c>
      <c r="P30" s="1559">
        <f t="shared" si="4"/>
        <v>27532</v>
      </c>
      <c r="Q30" s="1559">
        <f t="shared" si="2"/>
        <v>424402</v>
      </c>
      <c r="R30" s="289"/>
      <c r="S30" s="160"/>
      <c r="T30" s="160"/>
      <c r="U30" s="160"/>
      <c r="V30" s="160"/>
    </row>
    <row r="31" spans="1:22" s="6" customFormat="1" ht="11.25" customHeight="1">
      <c r="A31" s="1556"/>
      <c r="B31" s="1555" t="s">
        <v>164</v>
      </c>
      <c r="C31" s="1561">
        <v>80311</v>
      </c>
      <c r="D31" s="741">
        <v>34428</v>
      </c>
      <c r="E31" s="1557">
        <f t="shared" si="6"/>
        <v>114739</v>
      </c>
      <c r="F31" s="741">
        <v>53049</v>
      </c>
      <c r="G31" s="741">
        <v>18078</v>
      </c>
      <c r="H31" s="741">
        <v>5378</v>
      </c>
      <c r="I31" s="741">
        <v>1165</v>
      </c>
      <c r="J31" s="741">
        <v>946</v>
      </c>
      <c r="K31" s="1557">
        <f t="shared" si="5"/>
        <v>78616</v>
      </c>
      <c r="L31" s="741">
        <v>7796</v>
      </c>
      <c r="M31" s="741">
        <v>3459</v>
      </c>
      <c r="N31" s="741">
        <v>3075</v>
      </c>
      <c r="O31" s="741">
        <v>381</v>
      </c>
      <c r="P31" s="1557">
        <f t="shared" si="4"/>
        <v>14711</v>
      </c>
      <c r="Q31" s="402">
        <f t="shared" si="2"/>
        <v>208066</v>
      </c>
      <c r="R31" s="289"/>
      <c r="S31" s="160"/>
      <c r="T31" s="160"/>
      <c r="U31" s="160"/>
      <c r="V31" s="160"/>
    </row>
    <row r="32" spans="1:22" s="6" customFormat="1" ht="11.25" customHeight="1">
      <c r="A32" s="1556">
        <v>2020</v>
      </c>
      <c r="B32" s="1562" t="s">
        <v>163</v>
      </c>
      <c r="C32" s="1560">
        <v>165547</v>
      </c>
      <c r="D32" s="742">
        <v>67103</v>
      </c>
      <c r="E32" s="1559">
        <v>232650</v>
      </c>
      <c r="F32" s="742">
        <v>108803</v>
      </c>
      <c r="G32" s="742">
        <v>35836</v>
      </c>
      <c r="H32" s="742">
        <v>11924</v>
      </c>
      <c r="I32" s="742">
        <v>2738</v>
      </c>
      <c r="J32" s="742">
        <v>2770</v>
      </c>
      <c r="K32" s="1559">
        <v>162071</v>
      </c>
      <c r="L32" s="742">
        <v>13295</v>
      </c>
      <c r="M32" s="742">
        <v>5942</v>
      </c>
      <c r="N32" s="742">
        <v>6036</v>
      </c>
      <c r="O32" s="742">
        <v>732</v>
      </c>
      <c r="P32" s="1559">
        <v>26005</v>
      </c>
      <c r="Q32" s="401">
        <v>420726</v>
      </c>
      <c r="R32" s="289"/>
      <c r="S32" s="160"/>
      <c r="T32" s="160"/>
      <c r="U32" s="160"/>
      <c r="V32" s="160"/>
    </row>
    <row r="33" spans="1:22" s="6" customFormat="1" ht="11.25" customHeight="1">
      <c r="A33" s="1556"/>
      <c r="B33" s="1555" t="s">
        <v>164</v>
      </c>
      <c r="C33" s="1561">
        <v>79328</v>
      </c>
      <c r="D33" s="741">
        <v>34265</v>
      </c>
      <c r="E33" s="1557">
        <v>113593</v>
      </c>
      <c r="F33" s="741">
        <v>53174</v>
      </c>
      <c r="G33" s="741">
        <v>18097</v>
      </c>
      <c r="H33" s="741">
        <v>5463</v>
      </c>
      <c r="I33" s="741">
        <v>1201</v>
      </c>
      <c r="J33" s="741">
        <v>960</v>
      </c>
      <c r="K33" s="1557">
        <v>78895</v>
      </c>
      <c r="L33" s="741">
        <v>7347</v>
      </c>
      <c r="M33" s="741">
        <v>3138</v>
      </c>
      <c r="N33" s="741">
        <v>2923</v>
      </c>
      <c r="O33" s="741">
        <v>375</v>
      </c>
      <c r="P33" s="1557">
        <v>13783</v>
      </c>
      <c r="Q33" s="402">
        <v>206271</v>
      </c>
      <c r="R33" s="289"/>
      <c r="S33" s="160"/>
      <c r="T33" s="160"/>
      <c r="U33" s="160"/>
      <c r="V33" s="160"/>
    </row>
    <row r="34" spans="1:22" s="6" customFormat="1" ht="11.25" customHeight="1">
      <c r="A34" s="1556">
        <v>2021</v>
      </c>
      <c r="B34" s="1558" t="s">
        <v>163</v>
      </c>
      <c r="C34" s="1560">
        <v>166856</v>
      </c>
      <c r="D34" s="401">
        <v>67026</v>
      </c>
      <c r="E34" s="1559">
        <v>233882</v>
      </c>
      <c r="F34" s="1560">
        <v>109172</v>
      </c>
      <c r="G34" s="742">
        <v>36037</v>
      </c>
      <c r="H34" s="742">
        <v>11961</v>
      </c>
      <c r="I34" s="742">
        <v>2758</v>
      </c>
      <c r="J34" s="401">
        <v>2803</v>
      </c>
      <c r="K34" s="1559">
        <v>162731</v>
      </c>
      <c r="L34" s="1560">
        <v>12960</v>
      </c>
      <c r="M34" s="742">
        <v>5757</v>
      </c>
      <c r="N34" s="742">
        <v>5883</v>
      </c>
      <c r="O34" s="401">
        <v>749</v>
      </c>
      <c r="P34" s="1559">
        <v>25349</v>
      </c>
      <c r="Q34" s="401">
        <v>421962</v>
      </c>
      <c r="R34" s="289"/>
      <c r="S34" s="160"/>
      <c r="T34" s="167"/>
      <c r="U34" s="167"/>
      <c r="V34" s="167"/>
    </row>
    <row r="35" spans="1:22" s="6" customFormat="1" ht="11.25" customHeight="1">
      <c r="A35" s="1556"/>
      <c r="B35" s="1555" t="s">
        <v>164</v>
      </c>
      <c r="C35" s="1561">
        <v>80127</v>
      </c>
      <c r="D35" s="402">
        <v>34209</v>
      </c>
      <c r="E35" s="1557">
        <v>114336</v>
      </c>
      <c r="F35" s="1561">
        <v>53478</v>
      </c>
      <c r="G35" s="741">
        <v>18192</v>
      </c>
      <c r="H35" s="741">
        <v>5503</v>
      </c>
      <c r="I35" s="741">
        <v>1211</v>
      </c>
      <c r="J35" s="402">
        <v>1007</v>
      </c>
      <c r="K35" s="1557">
        <v>79391</v>
      </c>
      <c r="L35" s="1561">
        <v>7111</v>
      </c>
      <c r="M35" s="741">
        <v>3006</v>
      </c>
      <c r="N35" s="741">
        <v>2871</v>
      </c>
      <c r="O35" s="402">
        <v>378</v>
      </c>
      <c r="P35" s="1557">
        <v>13366</v>
      </c>
      <c r="Q35" s="1557">
        <v>207093</v>
      </c>
      <c r="R35" s="289"/>
      <c r="S35" s="160"/>
      <c r="T35" s="167"/>
      <c r="U35" s="167"/>
      <c r="V35" s="167"/>
    </row>
    <row r="36" spans="1:22" s="6" customFormat="1" ht="11.25" customHeight="1">
      <c r="A36" s="1556">
        <v>2022</v>
      </c>
      <c r="B36" s="1558" t="s">
        <v>163</v>
      </c>
      <c r="C36" s="742">
        <v>167907</v>
      </c>
      <c r="D36" s="742">
        <v>67209</v>
      </c>
      <c r="E36" s="1559">
        <v>235116</v>
      </c>
      <c r="F36" s="742">
        <v>108974</v>
      </c>
      <c r="G36" s="742">
        <v>35774</v>
      </c>
      <c r="H36" s="742">
        <v>11950</v>
      </c>
      <c r="I36" s="742">
        <v>2738</v>
      </c>
      <c r="J36" s="742">
        <v>2772</v>
      </c>
      <c r="K36" s="1559">
        <v>162208</v>
      </c>
      <c r="L36" s="742">
        <v>12965</v>
      </c>
      <c r="M36" s="742">
        <v>5667</v>
      </c>
      <c r="N36" s="742">
        <v>5826</v>
      </c>
      <c r="O36" s="742">
        <v>773</v>
      </c>
      <c r="P36" s="1559">
        <v>25231</v>
      </c>
      <c r="Q36" s="401">
        <v>422555</v>
      </c>
      <c r="R36" s="289"/>
      <c r="S36" s="160"/>
      <c r="T36" s="167"/>
      <c r="U36" s="167"/>
      <c r="V36" s="167"/>
    </row>
    <row r="37" spans="1:22" s="6" customFormat="1" ht="11.25" customHeight="1">
      <c r="A37" s="743"/>
      <c r="B37" s="1563" t="s">
        <v>164</v>
      </c>
      <c r="C37" s="463">
        <v>80782</v>
      </c>
      <c r="D37" s="463">
        <v>34240</v>
      </c>
      <c r="E37" s="1564">
        <v>115022</v>
      </c>
      <c r="F37" s="463">
        <v>53429</v>
      </c>
      <c r="G37" s="463">
        <v>17962</v>
      </c>
      <c r="H37" s="463">
        <v>5551</v>
      </c>
      <c r="I37" s="463">
        <v>1154</v>
      </c>
      <c r="J37" s="463">
        <v>1001</v>
      </c>
      <c r="K37" s="1564">
        <v>79097</v>
      </c>
      <c r="L37" s="463">
        <v>7103</v>
      </c>
      <c r="M37" s="463">
        <v>3036</v>
      </c>
      <c r="N37" s="463">
        <v>2871</v>
      </c>
      <c r="O37" s="463">
        <v>427</v>
      </c>
      <c r="P37" s="1564">
        <v>13437</v>
      </c>
      <c r="Q37" s="1564">
        <v>207556</v>
      </c>
      <c r="R37" s="289"/>
      <c r="S37" s="160"/>
      <c r="T37" s="167"/>
      <c r="U37" s="167"/>
      <c r="V37" s="167"/>
    </row>
    <row r="38" spans="1:22" s="6" customFormat="1" ht="14.45" customHeight="1">
      <c r="A38" s="1565" t="s">
        <v>75</v>
      </c>
      <c r="B38" s="1251" t="s">
        <v>318</v>
      </c>
      <c r="C38" s="1251"/>
      <c r="D38" s="1251"/>
      <c r="E38" s="1251"/>
      <c r="F38" s="1251"/>
      <c r="G38" s="1251"/>
      <c r="H38" s="1251"/>
      <c r="I38" s="1251"/>
      <c r="J38" s="1251"/>
      <c r="K38" s="1251"/>
      <c r="L38" s="1251"/>
      <c r="M38" s="1251"/>
      <c r="N38" s="1251"/>
      <c r="O38" s="1251"/>
      <c r="P38" s="1251"/>
      <c r="Q38" s="1252"/>
      <c r="R38" s="160"/>
      <c r="S38" s="160"/>
      <c r="T38" s="160"/>
      <c r="U38" s="160"/>
      <c r="V38" s="160"/>
    </row>
    <row r="39" spans="1:22" ht="14.45" customHeight="1">
      <c r="A39" s="1566" t="s">
        <v>77</v>
      </c>
      <c r="B39" s="1253" t="s">
        <v>347</v>
      </c>
      <c r="C39" s="1253"/>
      <c r="D39" s="1253"/>
      <c r="E39" s="1253"/>
      <c r="F39" s="1253"/>
      <c r="G39" s="1253"/>
      <c r="H39" s="1253"/>
      <c r="I39" s="1253"/>
      <c r="J39" s="1253"/>
      <c r="K39" s="1253"/>
      <c r="L39" s="1253"/>
      <c r="M39" s="1253"/>
      <c r="N39" s="1253"/>
      <c r="O39" s="1253"/>
      <c r="P39" s="1253"/>
      <c r="Q39" s="1254"/>
    </row>
    <row r="40" spans="1:22" ht="14.45" customHeight="1">
      <c r="A40" s="1566" t="s">
        <v>79</v>
      </c>
      <c r="B40" s="1255" t="s">
        <v>348</v>
      </c>
      <c r="C40" s="1255"/>
      <c r="D40" s="1255"/>
      <c r="E40" s="1255"/>
      <c r="F40" s="1255"/>
      <c r="G40" s="1255"/>
      <c r="H40" s="1255"/>
      <c r="I40" s="1255"/>
      <c r="J40" s="1255"/>
      <c r="K40" s="1255"/>
      <c r="L40" s="1255"/>
      <c r="M40" s="1255"/>
      <c r="N40" s="1255"/>
      <c r="O40" s="1255"/>
      <c r="P40" s="434"/>
      <c r="Q40" s="744"/>
      <c r="R40" s="434"/>
      <c r="S40" s="434"/>
      <c r="T40" s="434"/>
      <c r="U40" s="434"/>
      <c r="V40" s="434"/>
    </row>
    <row r="41" spans="1:22">
      <c r="A41" s="745"/>
      <c r="B41" s="746"/>
      <c r="C41" s="746"/>
      <c r="D41" s="746"/>
      <c r="E41" s="746"/>
      <c r="F41" s="746"/>
      <c r="G41" s="746"/>
      <c r="H41" s="746"/>
      <c r="I41" s="746"/>
      <c r="J41" s="746"/>
      <c r="K41" s="746"/>
      <c r="L41" s="746"/>
      <c r="M41" s="746"/>
      <c r="N41" s="746"/>
      <c r="O41" s="1077" t="s">
        <v>87</v>
      </c>
      <c r="P41" s="1077"/>
      <c r="Q41" s="1078"/>
      <c r="R41" s="434"/>
      <c r="S41" s="434"/>
      <c r="T41" s="434"/>
      <c r="U41" s="434"/>
      <c r="V41" s="434"/>
    </row>
    <row r="42" spans="1:22" ht="14.1" customHeight="1"/>
    <row r="54" ht="14.1" customHeight="1"/>
  </sheetData>
  <customSheetViews>
    <customSheetView guid="{81E5D7E7-16ED-4014-84DC-4F821D3604F8}" showPageBreaks="1" showGridLines="0" printArea="1" view="pageBreakPreview">
      <selection activeCell="B44" sqref="B44:V44"/>
      <rowBreaks count="1" manualBreakCount="1">
        <brk id="45" max="16" man="1"/>
      </rowBreaks>
      <pageMargins left="0" right="0" top="0" bottom="0" header="0" footer="0"/>
      <printOptions horizontalCentered="1"/>
      <headerFooter alignWithMargins="0"/>
    </customSheetView>
  </customSheetViews>
  <mergeCells count="11">
    <mergeCell ref="O41:Q41"/>
    <mergeCell ref="B38:Q38"/>
    <mergeCell ref="B39:Q39"/>
    <mergeCell ref="B40:O40"/>
    <mergeCell ref="A1:Q1"/>
    <mergeCell ref="A2:A3"/>
    <mergeCell ref="B2:B3"/>
    <mergeCell ref="C2:E2"/>
    <mergeCell ref="F2:K2"/>
    <mergeCell ref="L2:P2"/>
    <mergeCell ref="Q2:Q3"/>
  </mergeCells>
  <hyperlinks>
    <hyperlink ref="O41" location="Content!A1" display="Back to Content Page" xr:uid="{8B32C5F7-111C-49E4-96E3-3AFC4F5E26A8}"/>
  </hyperlinks>
  <printOptions horizontalCentered="1" verticalCentered="1"/>
  <pageMargins left="0.5" right="0.5" top="0" bottom="0" header="0" footer="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43"/>
  <sheetViews>
    <sheetView showGridLines="0" zoomScaleNormal="100" zoomScaleSheetLayoutView="90" workbookViewId="0">
      <selection sqref="A1:O1"/>
    </sheetView>
  </sheetViews>
  <sheetFormatPr defaultColWidth="8.85546875" defaultRowHeight="12.75"/>
  <cols>
    <col min="1" max="2" width="8.5703125" style="11" customWidth="1"/>
    <col min="3" max="15" width="10.85546875" style="11" customWidth="1"/>
    <col min="16" max="16384" width="8.85546875" style="11"/>
  </cols>
  <sheetData>
    <row r="1" spans="1:17" ht="22.5" customHeight="1">
      <c r="A1" s="1528" t="s">
        <v>349</v>
      </c>
      <c r="B1" s="1529"/>
      <c r="C1" s="1529"/>
      <c r="D1" s="1529"/>
      <c r="E1" s="1529"/>
      <c r="F1" s="1529"/>
      <c r="G1" s="1529"/>
      <c r="H1" s="1529"/>
      <c r="I1" s="1529"/>
      <c r="J1" s="1529"/>
      <c r="K1" s="1529"/>
      <c r="L1" s="1529"/>
      <c r="M1" s="1529"/>
      <c r="N1" s="1529"/>
      <c r="O1" s="1530"/>
      <c r="P1" s="10"/>
      <c r="Q1" s="10"/>
    </row>
    <row r="2" spans="1:17" s="194" customFormat="1" ht="18.75" customHeight="1">
      <c r="A2" s="1567" t="s">
        <v>302</v>
      </c>
      <c r="B2" s="1567" t="s">
        <v>157</v>
      </c>
      <c r="C2" s="1568" t="s">
        <v>138</v>
      </c>
      <c r="D2" s="1569" t="s">
        <v>139</v>
      </c>
      <c r="E2" s="1570" t="s">
        <v>140</v>
      </c>
      <c r="F2" s="1571" t="s">
        <v>141</v>
      </c>
      <c r="G2" s="1572"/>
      <c r="H2" s="1573"/>
      <c r="I2" s="1571" t="s">
        <v>142</v>
      </c>
      <c r="J2" s="1572"/>
      <c r="K2" s="1573"/>
      <c r="L2" s="1571" t="s">
        <v>143</v>
      </c>
      <c r="M2" s="1572"/>
      <c r="N2" s="1573"/>
      <c r="O2" s="1567" t="s">
        <v>98</v>
      </c>
    </row>
    <row r="3" spans="1:17" s="194" customFormat="1" ht="18.75" customHeight="1">
      <c r="A3" s="1277"/>
      <c r="B3" s="1277"/>
      <c r="C3" s="1274"/>
      <c r="D3" s="1275"/>
      <c r="E3" s="1276"/>
      <c r="F3" s="293" t="s">
        <v>350</v>
      </c>
      <c r="G3" s="465" t="s">
        <v>351</v>
      </c>
      <c r="H3" s="464" t="s">
        <v>352</v>
      </c>
      <c r="I3" s="293" t="s">
        <v>353</v>
      </c>
      <c r="J3" s="465" t="s">
        <v>351</v>
      </c>
      <c r="K3" s="464" t="s">
        <v>352</v>
      </c>
      <c r="L3" s="293" t="s">
        <v>353</v>
      </c>
      <c r="M3" s="465" t="s">
        <v>354</v>
      </c>
      <c r="N3" s="464" t="s">
        <v>352</v>
      </c>
      <c r="O3" s="1574"/>
      <c r="P3" s="111"/>
    </row>
    <row r="4" spans="1:17" s="84" customFormat="1" ht="12" customHeight="1">
      <c r="A4" s="1575">
        <v>1960</v>
      </c>
      <c r="B4" s="1576" t="s">
        <v>163</v>
      </c>
      <c r="C4" s="1577">
        <v>60049</v>
      </c>
      <c r="D4" s="747">
        <v>59052</v>
      </c>
      <c r="E4" s="294">
        <v>51087</v>
      </c>
      <c r="F4" s="1578">
        <v>43395</v>
      </c>
      <c r="G4" s="747" t="s">
        <v>355</v>
      </c>
      <c r="H4" s="294" t="s">
        <v>356</v>
      </c>
      <c r="I4" s="1578">
        <v>38241</v>
      </c>
      <c r="J4" s="747" t="s">
        <v>355</v>
      </c>
      <c r="K4" s="294" t="s">
        <v>356</v>
      </c>
      <c r="L4" s="1578">
        <v>31212</v>
      </c>
      <c r="M4" s="747" t="s">
        <v>355</v>
      </c>
      <c r="N4" s="294" t="s">
        <v>356</v>
      </c>
      <c r="O4" s="1579">
        <f t="shared" ref="O4:O9" si="0">SUM(C4,D4,E4,F4,G4,H4,I4,J4,K4,L4,M4,N4)</f>
        <v>283036</v>
      </c>
    </row>
    <row r="5" spans="1:17" s="196" customFormat="1" ht="12" customHeight="1">
      <c r="A5" s="1580"/>
      <c r="B5" s="1549" t="s">
        <v>164</v>
      </c>
      <c r="C5" s="1581">
        <v>28100</v>
      </c>
      <c r="D5" s="748">
        <v>26679</v>
      </c>
      <c r="E5" s="295">
        <v>22424</v>
      </c>
      <c r="F5" s="1582">
        <v>18594</v>
      </c>
      <c r="G5" s="748" t="s">
        <v>355</v>
      </c>
      <c r="H5" s="295" t="s">
        <v>356</v>
      </c>
      <c r="I5" s="1582">
        <v>16484</v>
      </c>
      <c r="J5" s="748" t="s">
        <v>355</v>
      </c>
      <c r="K5" s="295" t="s">
        <v>356</v>
      </c>
      <c r="L5" s="1582">
        <v>12785</v>
      </c>
      <c r="M5" s="748" t="s">
        <v>355</v>
      </c>
      <c r="N5" s="295" t="s">
        <v>356</v>
      </c>
      <c r="O5" s="1583">
        <f t="shared" si="0"/>
        <v>125066</v>
      </c>
      <c r="P5" s="195"/>
    </row>
    <row r="6" spans="1:17" s="84" customFormat="1" ht="12" customHeight="1">
      <c r="A6" s="1575">
        <v>1970</v>
      </c>
      <c r="B6" s="1576" t="s">
        <v>163</v>
      </c>
      <c r="C6" s="1577">
        <v>55557</v>
      </c>
      <c r="D6" s="747">
        <v>55070</v>
      </c>
      <c r="E6" s="294">
        <v>57585</v>
      </c>
      <c r="F6" s="1578">
        <v>59440</v>
      </c>
      <c r="G6" s="747" t="s">
        <v>355</v>
      </c>
      <c r="H6" s="294" t="s">
        <v>356</v>
      </c>
      <c r="I6" s="1578">
        <v>60272</v>
      </c>
      <c r="J6" s="747" t="s">
        <v>355</v>
      </c>
      <c r="K6" s="294" t="s">
        <v>356</v>
      </c>
      <c r="L6" s="1578">
        <v>74918</v>
      </c>
      <c r="M6" s="747" t="s">
        <v>355</v>
      </c>
      <c r="N6" s="294" t="s">
        <v>356</v>
      </c>
      <c r="O6" s="1579">
        <f t="shared" si="0"/>
        <v>362842</v>
      </c>
    </row>
    <row r="7" spans="1:17" s="196" customFormat="1" ht="12" customHeight="1">
      <c r="A7" s="1580"/>
      <c r="B7" s="1549" t="s">
        <v>164</v>
      </c>
      <c r="C7" s="1581">
        <v>26856</v>
      </c>
      <c r="D7" s="748">
        <v>26533</v>
      </c>
      <c r="E7" s="304">
        <v>27307</v>
      </c>
      <c r="F7" s="1582">
        <v>27970</v>
      </c>
      <c r="G7" s="748" t="s">
        <v>355</v>
      </c>
      <c r="H7" s="295" t="s">
        <v>356</v>
      </c>
      <c r="I7" s="1582">
        <v>28408</v>
      </c>
      <c r="J7" s="748" t="s">
        <v>355</v>
      </c>
      <c r="K7" s="295" t="s">
        <v>356</v>
      </c>
      <c r="L7" s="1582">
        <v>32345</v>
      </c>
      <c r="M7" s="748" t="s">
        <v>355</v>
      </c>
      <c r="N7" s="295" t="s">
        <v>356</v>
      </c>
      <c r="O7" s="1583">
        <f t="shared" si="0"/>
        <v>169419</v>
      </c>
      <c r="P7" s="195"/>
    </row>
    <row r="8" spans="1:17" s="84" customFormat="1" ht="12" customHeight="1">
      <c r="A8" s="1575">
        <v>1980</v>
      </c>
      <c r="B8" s="1576" t="s">
        <v>163</v>
      </c>
      <c r="C8" s="1577">
        <v>46377</v>
      </c>
      <c r="D8" s="747">
        <v>49655</v>
      </c>
      <c r="E8" s="294">
        <v>47495</v>
      </c>
      <c r="F8" s="1578">
        <v>45994</v>
      </c>
      <c r="G8" s="749">
        <v>4670</v>
      </c>
      <c r="H8" s="296">
        <v>2189</v>
      </c>
      <c r="I8" s="1578">
        <v>45374</v>
      </c>
      <c r="J8" s="750" t="s">
        <v>355</v>
      </c>
      <c r="K8" s="297" t="s">
        <v>356</v>
      </c>
      <c r="L8" s="1578">
        <v>49756</v>
      </c>
      <c r="M8" s="750" t="s">
        <v>355</v>
      </c>
      <c r="N8" s="297" t="s">
        <v>355</v>
      </c>
      <c r="O8" s="1579">
        <f t="shared" si="0"/>
        <v>291510</v>
      </c>
    </row>
    <row r="9" spans="1:17" s="196" customFormat="1" ht="12" customHeight="1">
      <c r="A9" s="1580"/>
      <c r="B9" s="1549" t="s">
        <v>164</v>
      </c>
      <c r="C9" s="1581">
        <v>22460</v>
      </c>
      <c r="D9" s="748">
        <v>23800</v>
      </c>
      <c r="E9" s="295">
        <v>22595</v>
      </c>
      <c r="F9" s="1582">
        <v>22015</v>
      </c>
      <c r="G9" s="751">
        <v>1657</v>
      </c>
      <c r="H9" s="298">
        <v>650</v>
      </c>
      <c r="I9" s="1582">
        <v>22011</v>
      </c>
      <c r="J9" s="748" t="s">
        <v>355</v>
      </c>
      <c r="K9" s="295" t="s">
        <v>355</v>
      </c>
      <c r="L9" s="1582">
        <v>24015</v>
      </c>
      <c r="M9" s="748" t="s">
        <v>355</v>
      </c>
      <c r="N9" s="295" t="s">
        <v>355</v>
      </c>
      <c r="O9" s="1583">
        <f t="shared" si="0"/>
        <v>139203</v>
      </c>
      <c r="P9" s="195"/>
    </row>
    <row r="10" spans="1:17" s="84" customFormat="1" ht="14.25">
      <c r="A10" s="1575">
        <v>1990</v>
      </c>
      <c r="B10" s="1576" t="s">
        <v>163</v>
      </c>
      <c r="C10" s="1577">
        <v>39317</v>
      </c>
      <c r="D10" s="747">
        <v>41582</v>
      </c>
      <c r="E10" s="294">
        <v>41254</v>
      </c>
      <c r="F10" s="1578">
        <v>36086</v>
      </c>
      <c r="G10" s="749">
        <v>2620</v>
      </c>
      <c r="H10" s="296">
        <v>1695</v>
      </c>
      <c r="I10" s="1578">
        <v>33444</v>
      </c>
      <c r="J10" s="752">
        <v>5155</v>
      </c>
      <c r="K10" s="296">
        <v>1643</v>
      </c>
      <c r="L10" s="1578">
        <v>32508</v>
      </c>
      <c r="M10" s="749">
        <v>3981</v>
      </c>
      <c r="N10" s="296">
        <v>2066</v>
      </c>
      <c r="O10" s="1584" t="s">
        <v>357</v>
      </c>
    </row>
    <row r="11" spans="1:17" s="196" customFormat="1" ht="12" customHeight="1">
      <c r="A11" s="1580"/>
      <c r="B11" s="1549" t="s">
        <v>164</v>
      </c>
      <c r="C11" s="1581">
        <v>18803</v>
      </c>
      <c r="D11" s="748">
        <v>19789</v>
      </c>
      <c r="E11" s="295">
        <v>19787</v>
      </c>
      <c r="F11" s="1582">
        <v>17773</v>
      </c>
      <c r="G11" s="753">
        <v>1001</v>
      </c>
      <c r="H11" s="299">
        <v>563</v>
      </c>
      <c r="I11" s="1582">
        <v>16384</v>
      </c>
      <c r="J11" s="754">
        <v>2178</v>
      </c>
      <c r="K11" s="299">
        <v>584</v>
      </c>
      <c r="L11" s="1582">
        <v>16324</v>
      </c>
      <c r="M11" s="753">
        <v>1689</v>
      </c>
      <c r="N11" s="299">
        <v>726</v>
      </c>
      <c r="O11" s="1583">
        <v>122184</v>
      </c>
      <c r="P11" s="195"/>
    </row>
    <row r="12" spans="1:17" s="197" customFormat="1" ht="12" customHeight="1">
      <c r="A12" s="1575"/>
      <c r="B12" s="1576"/>
      <c r="C12" s="1581"/>
      <c r="D12" s="748"/>
      <c r="E12" s="295"/>
      <c r="F12" s="1582"/>
      <c r="G12" s="748"/>
      <c r="H12" s="295"/>
      <c r="I12" s="1585" t="s">
        <v>358</v>
      </c>
      <c r="J12" s="1586" t="s">
        <v>359</v>
      </c>
      <c r="K12" s="1587" t="s">
        <v>360</v>
      </c>
      <c r="L12" s="1585" t="s">
        <v>361</v>
      </c>
      <c r="M12" s="1586" t="s">
        <v>359</v>
      </c>
      <c r="N12" s="1587" t="s">
        <v>360</v>
      </c>
      <c r="O12" s="1583"/>
    </row>
    <row r="13" spans="1:17" s="85" customFormat="1" ht="12" customHeight="1">
      <c r="A13" s="1575">
        <v>2000</v>
      </c>
      <c r="B13" s="1576" t="s">
        <v>163</v>
      </c>
      <c r="C13" s="750">
        <v>50204</v>
      </c>
      <c r="D13" s="750">
        <v>49844</v>
      </c>
      <c r="E13" s="294">
        <v>50019</v>
      </c>
      <c r="F13" s="755">
        <v>52116</v>
      </c>
      <c r="G13" s="750" t="s">
        <v>355</v>
      </c>
      <c r="H13" s="297" t="s">
        <v>356</v>
      </c>
      <c r="I13" s="755">
        <v>10238</v>
      </c>
      <c r="J13" s="756">
        <v>34369</v>
      </c>
      <c r="K13" s="300">
        <v>4142</v>
      </c>
      <c r="L13" s="755">
        <v>9239</v>
      </c>
      <c r="M13" s="755">
        <v>36959</v>
      </c>
      <c r="N13" s="300">
        <v>8575</v>
      </c>
      <c r="O13" s="1579">
        <f>SUM(C13,D13,E13,F13,G13,H13,I13,J13,K13,L13,M13,N13)</f>
        <v>305705</v>
      </c>
    </row>
    <row r="14" spans="1:17" s="197" customFormat="1" ht="12" customHeight="1">
      <c r="A14" s="1575"/>
      <c r="B14" s="1549" t="s">
        <v>164</v>
      </c>
      <c r="C14" s="748">
        <v>24215</v>
      </c>
      <c r="D14" s="748">
        <v>24144</v>
      </c>
      <c r="E14" s="304">
        <v>24254</v>
      </c>
      <c r="F14" s="753">
        <v>25156</v>
      </c>
      <c r="G14" s="748" t="s">
        <v>355</v>
      </c>
      <c r="H14" s="295" t="s">
        <v>356</v>
      </c>
      <c r="I14" s="753">
        <v>5639</v>
      </c>
      <c r="J14" s="754">
        <v>16238</v>
      </c>
      <c r="K14" s="299">
        <v>1558</v>
      </c>
      <c r="L14" s="753">
        <v>5170</v>
      </c>
      <c r="M14" s="753">
        <v>17757</v>
      </c>
      <c r="N14" s="299">
        <v>3276</v>
      </c>
      <c r="O14" s="1583">
        <f>SUM(C14,D14,E14,F14,G14,H14,I14,J14,K14,L14,M14,N14)</f>
        <v>147407</v>
      </c>
      <c r="P14" s="195"/>
    </row>
    <row r="15" spans="1:17" s="197" customFormat="1" ht="12" customHeight="1">
      <c r="A15" s="1575"/>
      <c r="B15" s="1549"/>
      <c r="C15" s="748"/>
      <c r="D15" s="748"/>
      <c r="E15" s="304"/>
      <c r="F15" s="753"/>
      <c r="G15" s="748"/>
      <c r="H15" s="295"/>
      <c r="I15" s="1588"/>
      <c r="J15" s="1589"/>
      <c r="K15" s="1590"/>
      <c r="L15" s="1588"/>
      <c r="M15" s="1589"/>
      <c r="N15" s="1590"/>
      <c r="O15" s="298"/>
    </row>
    <row r="16" spans="1:17" s="197" customFormat="1" ht="12" customHeight="1">
      <c r="A16" s="1575">
        <v>2010</v>
      </c>
      <c r="B16" s="1576" t="s">
        <v>163</v>
      </c>
      <c r="C16" s="1591">
        <v>39595</v>
      </c>
      <c r="D16" s="750">
        <v>42405</v>
      </c>
      <c r="E16" s="294">
        <v>43022</v>
      </c>
      <c r="F16" s="755">
        <v>48418</v>
      </c>
      <c r="G16" s="750" t="s">
        <v>355</v>
      </c>
      <c r="H16" s="297" t="s">
        <v>356</v>
      </c>
      <c r="I16" s="1592">
        <v>45141</v>
      </c>
      <c r="J16" s="1593"/>
      <c r="K16" s="1594"/>
      <c r="L16" s="1592">
        <v>45325</v>
      </c>
      <c r="M16" s="1593"/>
      <c r="N16" s="1594"/>
      <c r="O16" s="296">
        <f t="shared" ref="O16:O17" si="1">+C16+D16+E16+F16+I16+L16</f>
        <v>263906</v>
      </c>
    </row>
    <row r="17" spans="1:16" s="197" customFormat="1" ht="12" customHeight="1">
      <c r="A17" s="1575"/>
      <c r="B17" s="1549" t="s">
        <v>164</v>
      </c>
      <c r="C17" s="1595">
        <v>19274</v>
      </c>
      <c r="D17" s="748">
        <v>20635</v>
      </c>
      <c r="E17" s="304">
        <v>20798</v>
      </c>
      <c r="F17" s="753">
        <v>23224</v>
      </c>
      <c r="G17" s="748" t="s">
        <v>355</v>
      </c>
      <c r="H17" s="295" t="s">
        <v>356</v>
      </c>
      <c r="I17" s="1596">
        <v>21680</v>
      </c>
      <c r="J17" s="1272"/>
      <c r="K17" s="1273"/>
      <c r="L17" s="1596">
        <v>21926</v>
      </c>
      <c r="M17" s="1272"/>
      <c r="N17" s="1273"/>
      <c r="O17" s="1597">
        <f t="shared" si="1"/>
        <v>127537</v>
      </c>
      <c r="P17" s="195"/>
    </row>
    <row r="18" spans="1:16" s="197" customFormat="1" ht="7.5" customHeight="1">
      <c r="A18" s="1598"/>
      <c r="B18" s="1599"/>
      <c r="C18" s="757"/>
      <c r="D18" s="757"/>
      <c r="E18" s="758"/>
      <c r="F18" s="759"/>
      <c r="G18" s="757"/>
      <c r="H18" s="301"/>
      <c r="I18" s="1600"/>
      <c r="J18" s="1258"/>
      <c r="K18" s="1259"/>
      <c r="L18" s="1600"/>
      <c r="M18" s="1258"/>
      <c r="N18" s="1259"/>
      <c r="O18" s="760"/>
      <c r="P18" s="195"/>
    </row>
    <row r="19" spans="1:16" s="197" customFormat="1" ht="12" customHeight="1">
      <c r="A19" s="1598">
        <v>2013</v>
      </c>
      <c r="B19" s="1558" t="s">
        <v>163</v>
      </c>
      <c r="C19" s="761">
        <v>40168</v>
      </c>
      <c r="D19" s="761">
        <v>39407</v>
      </c>
      <c r="E19" s="762">
        <v>39273</v>
      </c>
      <c r="F19" s="1601">
        <v>39510</v>
      </c>
      <c r="G19" s="761" t="s">
        <v>355</v>
      </c>
      <c r="H19" s="302" t="s">
        <v>356</v>
      </c>
      <c r="I19" s="1602">
        <v>42384</v>
      </c>
      <c r="J19" s="1260"/>
      <c r="K19" s="1261"/>
      <c r="L19" s="1602">
        <v>43303</v>
      </c>
      <c r="M19" s="1260"/>
      <c r="N19" s="1261"/>
      <c r="O19" s="763">
        <f>C19+D19+E19+F19+I19+L19</f>
        <v>244045</v>
      </c>
      <c r="P19" s="195"/>
    </row>
    <row r="20" spans="1:16" s="197" customFormat="1" ht="12" customHeight="1">
      <c r="A20" s="1598"/>
      <c r="B20" s="1555" t="s">
        <v>164</v>
      </c>
      <c r="C20" s="757">
        <v>19566</v>
      </c>
      <c r="D20" s="757">
        <v>19232</v>
      </c>
      <c r="E20" s="758">
        <v>19013</v>
      </c>
      <c r="F20" s="1603">
        <v>19279</v>
      </c>
      <c r="G20" s="757" t="s">
        <v>355</v>
      </c>
      <c r="H20" s="301" t="s">
        <v>356</v>
      </c>
      <c r="I20" s="1600">
        <v>20652</v>
      </c>
      <c r="J20" s="1258"/>
      <c r="K20" s="1259"/>
      <c r="L20" s="1600">
        <v>20880</v>
      </c>
      <c r="M20" s="1258"/>
      <c r="N20" s="1259"/>
      <c r="O20" s="1604">
        <f>C20+D20+E20+F20+I20+L20</f>
        <v>118622</v>
      </c>
      <c r="P20" s="195"/>
    </row>
    <row r="21" spans="1:16" s="197" customFormat="1" ht="12" customHeight="1">
      <c r="A21" s="1598">
        <v>2014</v>
      </c>
      <c r="B21" s="1558" t="s">
        <v>163</v>
      </c>
      <c r="C21" s="761">
        <v>40927</v>
      </c>
      <c r="D21" s="761">
        <v>40179</v>
      </c>
      <c r="E21" s="762">
        <v>39440</v>
      </c>
      <c r="F21" s="1601">
        <v>39252</v>
      </c>
      <c r="G21" s="761" t="s">
        <v>355</v>
      </c>
      <c r="H21" s="302" t="s">
        <v>356</v>
      </c>
      <c r="I21" s="1602">
        <v>39277</v>
      </c>
      <c r="J21" s="1260"/>
      <c r="K21" s="1261"/>
      <c r="L21" s="1602">
        <v>42608</v>
      </c>
      <c r="M21" s="1260"/>
      <c r="N21" s="1261"/>
      <c r="O21" s="763">
        <f>C21+D21+E21+F21+I21+L21</f>
        <v>241683</v>
      </c>
      <c r="P21" s="195"/>
    </row>
    <row r="22" spans="1:16" s="197" customFormat="1" ht="12" customHeight="1">
      <c r="A22" s="1598"/>
      <c r="B22" s="1555" t="s">
        <v>164</v>
      </c>
      <c r="C22" s="757">
        <v>19962</v>
      </c>
      <c r="D22" s="757">
        <v>19579</v>
      </c>
      <c r="E22" s="758">
        <v>19245</v>
      </c>
      <c r="F22" s="1603">
        <v>19030</v>
      </c>
      <c r="G22" s="757" t="s">
        <v>355</v>
      </c>
      <c r="H22" s="301" t="s">
        <v>356</v>
      </c>
      <c r="I22" s="1600">
        <v>19168</v>
      </c>
      <c r="J22" s="1258"/>
      <c r="K22" s="1259"/>
      <c r="L22" s="1600">
        <v>20719</v>
      </c>
      <c r="M22" s="1258"/>
      <c r="N22" s="1259"/>
      <c r="O22" s="760">
        <f>C22+D22+E22+F22+I22+L22</f>
        <v>117703</v>
      </c>
      <c r="P22" s="195"/>
    </row>
    <row r="23" spans="1:16" s="197" customFormat="1" ht="12" customHeight="1">
      <c r="A23" s="1598">
        <v>2015</v>
      </c>
      <c r="B23" s="1558" t="s">
        <v>163</v>
      </c>
      <c r="C23" s="761">
        <v>40063</v>
      </c>
      <c r="D23" s="761">
        <v>40774</v>
      </c>
      <c r="E23" s="762">
        <v>40199</v>
      </c>
      <c r="F23" s="1601">
        <v>39461</v>
      </c>
      <c r="G23" s="761" t="s">
        <v>355</v>
      </c>
      <c r="H23" s="302" t="s">
        <v>356</v>
      </c>
      <c r="I23" s="1602">
        <v>39094</v>
      </c>
      <c r="J23" s="1260"/>
      <c r="K23" s="1261"/>
      <c r="L23" s="1602">
        <v>39511</v>
      </c>
      <c r="M23" s="1260"/>
      <c r="N23" s="1261"/>
      <c r="O23" s="763">
        <f t="shared" ref="O23:O30" si="2">C23+D23+E23+F23+I23+L23</f>
        <v>239102</v>
      </c>
      <c r="P23" s="195"/>
    </row>
    <row r="24" spans="1:16" s="197" customFormat="1" ht="12" customHeight="1">
      <c r="A24" s="1598"/>
      <c r="B24" s="1555" t="s">
        <v>164</v>
      </c>
      <c r="C24" s="757">
        <v>19633</v>
      </c>
      <c r="D24" s="757">
        <v>19912</v>
      </c>
      <c r="E24" s="758">
        <v>19592</v>
      </c>
      <c r="F24" s="1603">
        <v>19273</v>
      </c>
      <c r="G24" s="757" t="s">
        <v>355</v>
      </c>
      <c r="H24" s="301" t="s">
        <v>356</v>
      </c>
      <c r="I24" s="1600">
        <v>18964</v>
      </c>
      <c r="J24" s="1258"/>
      <c r="K24" s="1259"/>
      <c r="L24" s="1600">
        <v>19234</v>
      </c>
      <c r="M24" s="1258"/>
      <c r="N24" s="1259"/>
      <c r="O24" s="1604">
        <f t="shared" si="2"/>
        <v>116608</v>
      </c>
      <c r="P24" s="195"/>
    </row>
    <row r="25" spans="1:16" s="197" customFormat="1" ht="12" customHeight="1">
      <c r="A25" s="1598">
        <v>2016</v>
      </c>
      <c r="B25" s="1558" t="s">
        <v>163</v>
      </c>
      <c r="C25" s="761">
        <v>38904</v>
      </c>
      <c r="D25" s="761">
        <v>40077</v>
      </c>
      <c r="E25" s="762">
        <v>40733</v>
      </c>
      <c r="F25" s="1601">
        <v>40136</v>
      </c>
      <c r="G25" s="761" t="s">
        <v>355</v>
      </c>
      <c r="H25" s="302" t="s">
        <v>356</v>
      </c>
      <c r="I25" s="1602">
        <v>39252</v>
      </c>
      <c r="J25" s="1260"/>
      <c r="K25" s="1261"/>
      <c r="L25" s="1602">
        <v>39038</v>
      </c>
      <c r="M25" s="1260"/>
      <c r="N25" s="1261"/>
      <c r="O25" s="763">
        <f t="shared" si="2"/>
        <v>238140</v>
      </c>
      <c r="P25" s="195"/>
    </row>
    <row r="26" spans="1:16" s="197" customFormat="1" ht="12" customHeight="1">
      <c r="A26" s="1598"/>
      <c r="B26" s="1555" t="s">
        <v>164</v>
      </c>
      <c r="C26" s="757">
        <v>18977</v>
      </c>
      <c r="D26" s="757">
        <v>19642</v>
      </c>
      <c r="E26" s="758">
        <v>19880</v>
      </c>
      <c r="F26" s="1603">
        <v>19578</v>
      </c>
      <c r="G26" s="757" t="s">
        <v>355</v>
      </c>
      <c r="H26" s="301" t="s">
        <v>356</v>
      </c>
      <c r="I26" s="1600">
        <v>19153</v>
      </c>
      <c r="J26" s="1258"/>
      <c r="K26" s="1259"/>
      <c r="L26" s="1600">
        <v>18928</v>
      </c>
      <c r="M26" s="1258"/>
      <c r="N26" s="1259"/>
      <c r="O26" s="760">
        <f t="shared" si="2"/>
        <v>116158</v>
      </c>
      <c r="P26" s="195"/>
    </row>
    <row r="27" spans="1:16" s="197" customFormat="1" ht="12" customHeight="1">
      <c r="A27" s="1598">
        <v>2017</v>
      </c>
      <c r="B27" s="1558" t="s">
        <v>163</v>
      </c>
      <c r="C27" s="761">
        <v>36885</v>
      </c>
      <c r="D27" s="761">
        <v>38997</v>
      </c>
      <c r="E27" s="762">
        <v>40135</v>
      </c>
      <c r="F27" s="1601">
        <v>40618</v>
      </c>
      <c r="G27" s="761" t="s">
        <v>355</v>
      </c>
      <c r="H27" s="302" t="s">
        <v>356</v>
      </c>
      <c r="I27" s="1602">
        <v>39949</v>
      </c>
      <c r="J27" s="1260"/>
      <c r="K27" s="1261"/>
      <c r="L27" s="1605">
        <v>39170</v>
      </c>
      <c r="M27" s="1267"/>
      <c r="N27" s="1268"/>
      <c r="O27" s="763">
        <f t="shared" si="2"/>
        <v>235754</v>
      </c>
      <c r="P27" s="195"/>
    </row>
    <row r="28" spans="1:16" s="197" customFormat="1" ht="12" customHeight="1">
      <c r="A28" s="1598"/>
      <c r="B28" s="1555" t="s">
        <v>164</v>
      </c>
      <c r="C28" s="757">
        <v>17936</v>
      </c>
      <c r="D28" s="757">
        <v>19051</v>
      </c>
      <c r="E28" s="758">
        <v>19662</v>
      </c>
      <c r="F28" s="1603">
        <v>19843</v>
      </c>
      <c r="G28" s="757" t="s">
        <v>355</v>
      </c>
      <c r="H28" s="301" t="s">
        <v>356</v>
      </c>
      <c r="I28" s="1600">
        <v>19482</v>
      </c>
      <c r="J28" s="1258"/>
      <c r="K28" s="1259"/>
      <c r="L28" s="1606">
        <v>19100</v>
      </c>
      <c r="M28" s="1265"/>
      <c r="N28" s="1266"/>
      <c r="O28" s="306">
        <f t="shared" si="2"/>
        <v>115074</v>
      </c>
      <c r="P28" s="195"/>
    </row>
    <row r="29" spans="1:16" s="197" customFormat="1" ht="12" customHeight="1">
      <c r="A29" s="1598">
        <v>2018</v>
      </c>
      <c r="B29" s="1558" t="s">
        <v>163</v>
      </c>
      <c r="C29" s="761">
        <v>37671</v>
      </c>
      <c r="D29" s="761">
        <v>37092</v>
      </c>
      <c r="E29" s="305">
        <v>39173</v>
      </c>
      <c r="F29" s="764">
        <v>40180</v>
      </c>
      <c r="G29" s="761" t="s">
        <v>355</v>
      </c>
      <c r="H29" s="302" t="s">
        <v>356</v>
      </c>
      <c r="I29" s="1602">
        <v>40427</v>
      </c>
      <c r="J29" s="1260"/>
      <c r="K29" s="1261"/>
      <c r="L29" s="1605">
        <v>39871</v>
      </c>
      <c r="M29" s="1267"/>
      <c r="N29" s="1268"/>
      <c r="O29" s="305">
        <f t="shared" si="2"/>
        <v>234414</v>
      </c>
      <c r="P29" s="195"/>
    </row>
    <row r="30" spans="1:16" s="197" customFormat="1" ht="12" customHeight="1">
      <c r="A30" s="1598"/>
      <c r="B30" s="1555" t="s">
        <v>164</v>
      </c>
      <c r="C30" s="757">
        <v>18392</v>
      </c>
      <c r="D30" s="757">
        <v>18054</v>
      </c>
      <c r="E30" s="306">
        <v>19110</v>
      </c>
      <c r="F30" s="759">
        <v>19685</v>
      </c>
      <c r="G30" s="757" t="s">
        <v>355</v>
      </c>
      <c r="H30" s="301" t="s">
        <v>356</v>
      </c>
      <c r="I30" s="1600">
        <v>19775</v>
      </c>
      <c r="J30" s="1258"/>
      <c r="K30" s="1259"/>
      <c r="L30" s="1606">
        <v>19457</v>
      </c>
      <c r="M30" s="1265"/>
      <c r="N30" s="1266"/>
      <c r="O30" s="306">
        <f t="shared" si="2"/>
        <v>114473</v>
      </c>
      <c r="P30" s="195"/>
    </row>
    <row r="31" spans="1:16" s="197" customFormat="1" ht="12" customHeight="1">
      <c r="A31" s="1607">
        <v>2019</v>
      </c>
      <c r="B31" s="1558" t="s">
        <v>163</v>
      </c>
      <c r="C31" s="1608">
        <v>40324</v>
      </c>
      <c r="D31" s="761">
        <v>37888</v>
      </c>
      <c r="E31" s="305">
        <v>37128</v>
      </c>
      <c r="F31" s="1601">
        <v>39180</v>
      </c>
      <c r="G31" s="761" t="s">
        <v>355</v>
      </c>
      <c r="H31" s="302" t="s">
        <v>356</v>
      </c>
      <c r="I31" s="1602">
        <v>40074</v>
      </c>
      <c r="J31" s="1260"/>
      <c r="K31" s="1261"/>
      <c r="L31" s="1605">
        <v>40445</v>
      </c>
      <c r="M31" s="1267"/>
      <c r="N31" s="1268"/>
      <c r="O31" s="305">
        <f t="shared" ref="O31:O38" si="3">C31+D31+E31+F31+I31+L31</f>
        <v>235039</v>
      </c>
      <c r="P31" s="195"/>
    </row>
    <row r="32" spans="1:16" s="197" customFormat="1" ht="12" customHeight="1">
      <c r="A32" s="1607"/>
      <c r="B32" s="1555" t="s">
        <v>164</v>
      </c>
      <c r="C32" s="1609">
        <v>19616</v>
      </c>
      <c r="D32" s="757">
        <v>18516</v>
      </c>
      <c r="E32" s="306">
        <v>18091</v>
      </c>
      <c r="F32" s="1603">
        <v>19101</v>
      </c>
      <c r="G32" s="757" t="s">
        <v>355</v>
      </c>
      <c r="H32" s="301" t="s">
        <v>356</v>
      </c>
      <c r="I32" s="1600">
        <v>19631</v>
      </c>
      <c r="J32" s="1258"/>
      <c r="K32" s="1259"/>
      <c r="L32" s="1606">
        <v>19784</v>
      </c>
      <c r="M32" s="1265"/>
      <c r="N32" s="1266"/>
      <c r="O32" s="1610">
        <f t="shared" si="3"/>
        <v>114739</v>
      </c>
      <c r="P32" s="195"/>
    </row>
    <row r="33" spans="1:16" s="197" customFormat="1" ht="12" customHeight="1">
      <c r="A33" s="1607">
        <v>2020</v>
      </c>
      <c r="B33" s="1558" t="s">
        <v>163</v>
      </c>
      <c r="C33" s="1608">
        <v>37363</v>
      </c>
      <c r="D33" s="761">
        <v>40755</v>
      </c>
      <c r="E33" s="305">
        <v>38019</v>
      </c>
      <c r="F33" s="1601">
        <v>37236</v>
      </c>
      <c r="G33" s="761" t="s">
        <v>355</v>
      </c>
      <c r="H33" s="302" t="s">
        <v>356</v>
      </c>
      <c r="I33" s="1602">
        <v>39133</v>
      </c>
      <c r="J33" s="1260"/>
      <c r="K33" s="1261"/>
      <c r="L33" s="1605">
        <v>40144</v>
      </c>
      <c r="M33" s="1267"/>
      <c r="N33" s="1268"/>
      <c r="O33" s="1611">
        <f t="shared" si="3"/>
        <v>232650</v>
      </c>
      <c r="P33" s="195"/>
    </row>
    <row r="34" spans="1:16" s="197" customFormat="1" ht="12" customHeight="1">
      <c r="A34" s="1607"/>
      <c r="B34" s="1555" t="s">
        <v>164</v>
      </c>
      <c r="C34" s="1609">
        <v>18227</v>
      </c>
      <c r="D34" s="757">
        <v>19839</v>
      </c>
      <c r="E34" s="306">
        <v>18589</v>
      </c>
      <c r="F34" s="1603">
        <v>18151</v>
      </c>
      <c r="G34" s="757" t="s">
        <v>355</v>
      </c>
      <c r="H34" s="301" t="s">
        <v>356</v>
      </c>
      <c r="I34" s="1600">
        <v>19102</v>
      </c>
      <c r="J34" s="1258"/>
      <c r="K34" s="1259"/>
      <c r="L34" s="1606">
        <v>19685</v>
      </c>
      <c r="M34" s="1265"/>
      <c r="N34" s="1266"/>
      <c r="O34" s="1610">
        <f t="shared" si="3"/>
        <v>113593</v>
      </c>
      <c r="P34" s="195"/>
    </row>
    <row r="35" spans="1:16" s="197" customFormat="1" ht="12" customHeight="1">
      <c r="A35" s="1598">
        <v>2021</v>
      </c>
      <c r="B35" s="1558" t="s">
        <v>163</v>
      </c>
      <c r="C35" s="761">
        <v>40218</v>
      </c>
      <c r="D35" s="761">
        <v>37779</v>
      </c>
      <c r="E35" s="762">
        <v>41037</v>
      </c>
      <c r="F35" s="1601">
        <v>38293</v>
      </c>
      <c r="G35" s="761" t="s">
        <v>355</v>
      </c>
      <c r="H35" s="302" t="s">
        <v>356</v>
      </c>
      <c r="I35" s="1602">
        <v>37275</v>
      </c>
      <c r="J35" s="1260"/>
      <c r="K35" s="1261"/>
      <c r="L35" s="1605">
        <v>39280</v>
      </c>
      <c r="M35" s="1267"/>
      <c r="N35" s="1268"/>
      <c r="O35" s="1611">
        <f t="shared" si="3"/>
        <v>233882</v>
      </c>
      <c r="P35" s="195"/>
    </row>
    <row r="36" spans="1:16" s="197" customFormat="1" ht="12" customHeight="1">
      <c r="A36" s="1607"/>
      <c r="B36" s="1555" t="s">
        <v>164</v>
      </c>
      <c r="C36" s="757">
        <v>19807</v>
      </c>
      <c r="D36" s="757">
        <v>18428</v>
      </c>
      <c r="E36" s="306">
        <v>20004</v>
      </c>
      <c r="F36" s="759">
        <v>18720</v>
      </c>
      <c r="G36" s="757" t="s">
        <v>355</v>
      </c>
      <c r="H36" s="301" t="s">
        <v>356</v>
      </c>
      <c r="I36" s="1600">
        <v>18195</v>
      </c>
      <c r="J36" s="1258"/>
      <c r="K36" s="1259"/>
      <c r="L36" s="1606">
        <v>19182</v>
      </c>
      <c r="M36" s="1265"/>
      <c r="N36" s="1266"/>
      <c r="O36" s="306">
        <f t="shared" si="3"/>
        <v>114336</v>
      </c>
      <c r="P36" s="195"/>
    </row>
    <row r="37" spans="1:16" s="197" customFormat="1" ht="12" customHeight="1">
      <c r="A37" s="1598">
        <v>2022</v>
      </c>
      <c r="B37" s="1558" t="s">
        <v>163</v>
      </c>
      <c r="C37" s="761">
        <v>39844</v>
      </c>
      <c r="D37" s="761">
        <v>40592</v>
      </c>
      <c r="E37" s="762">
        <v>37957</v>
      </c>
      <c r="F37" s="1601">
        <v>41129</v>
      </c>
      <c r="G37" s="761" t="s">
        <v>355</v>
      </c>
      <c r="H37" s="302" t="s">
        <v>356</v>
      </c>
      <c r="I37" s="1602">
        <v>38268</v>
      </c>
      <c r="J37" s="1260"/>
      <c r="K37" s="1261"/>
      <c r="L37" s="1605">
        <v>37326</v>
      </c>
      <c r="M37" s="1267"/>
      <c r="N37" s="1268"/>
      <c r="O37" s="1611">
        <f t="shared" si="3"/>
        <v>235116</v>
      </c>
      <c r="P37" s="195"/>
    </row>
    <row r="38" spans="1:16" s="197" customFormat="1" ht="12" customHeight="1">
      <c r="A38" s="765"/>
      <c r="B38" s="1563" t="s">
        <v>164</v>
      </c>
      <c r="C38" s="466">
        <v>19517</v>
      </c>
      <c r="D38" s="466">
        <v>19971</v>
      </c>
      <c r="E38" s="467">
        <v>18531</v>
      </c>
      <c r="F38" s="303">
        <v>20054</v>
      </c>
      <c r="G38" s="466" t="s">
        <v>355</v>
      </c>
      <c r="H38" s="468" t="s">
        <v>356</v>
      </c>
      <c r="I38" s="1262">
        <v>18735</v>
      </c>
      <c r="J38" s="1263"/>
      <c r="K38" s="1264"/>
      <c r="L38" s="1269">
        <v>18214</v>
      </c>
      <c r="M38" s="1270"/>
      <c r="N38" s="1271"/>
      <c r="O38" s="1612">
        <f t="shared" si="3"/>
        <v>115022</v>
      </c>
      <c r="P38" s="195"/>
    </row>
    <row r="39" spans="1:16" s="197" customFormat="1" ht="27.75" customHeight="1">
      <c r="A39" s="1613" t="s">
        <v>75</v>
      </c>
      <c r="B39" s="1256" t="s">
        <v>362</v>
      </c>
      <c r="C39" s="1256"/>
      <c r="D39" s="1256"/>
      <c r="E39" s="1256"/>
      <c r="F39" s="1256"/>
      <c r="G39" s="1256"/>
      <c r="H39" s="1256"/>
      <c r="I39" s="1256"/>
      <c r="J39" s="1256"/>
      <c r="K39" s="1256"/>
      <c r="L39" s="1256"/>
      <c r="M39" s="1256"/>
      <c r="N39" s="1256"/>
      <c r="O39" s="1257"/>
      <c r="P39" s="12"/>
    </row>
    <row r="40" spans="1:16" s="197" customFormat="1" ht="15.75" customHeight="1">
      <c r="A40" s="1614" t="s">
        <v>77</v>
      </c>
      <c r="B40" s="1256" t="s">
        <v>363</v>
      </c>
      <c r="C40" s="1256"/>
      <c r="D40" s="1256"/>
      <c r="E40" s="1256"/>
      <c r="F40" s="1256"/>
      <c r="G40" s="1256"/>
      <c r="H40" s="1256"/>
      <c r="I40" s="1256"/>
      <c r="J40" s="1256"/>
      <c r="K40" s="1256"/>
      <c r="L40" s="1256"/>
      <c r="M40" s="1256"/>
      <c r="N40" s="1256"/>
      <c r="O40" s="1257"/>
      <c r="P40" s="12"/>
    </row>
    <row r="41" spans="1:16" s="12" customFormat="1" ht="40.5" customHeight="1">
      <c r="A41" s="1614" t="s">
        <v>79</v>
      </c>
      <c r="B41" s="1256" t="s">
        <v>364</v>
      </c>
      <c r="C41" s="1256"/>
      <c r="D41" s="1256"/>
      <c r="E41" s="1256"/>
      <c r="F41" s="1256"/>
      <c r="G41" s="1256"/>
      <c r="H41" s="1256"/>
      <c r="I41" s="1256"/>
      <c r="J41" s="1256"/>
      <c r="K41" s="1256"/>
      <c r="L41" s="1256"/>
      <c r="M41" s="1256"/>
      <c r="N41" s="1256"/>
      <c r="O41" s="1257"/>
    </row>
    <row r="42" spans="1:16" s="13" customFormat="1">
      <c r="A42" s="766"/>
      <c r="B42" s="767"/>
      <c r="C42" s="767"/>
      <c r="D42" s="767"/>
      <c r="E42" s="767"/>
      <c r="F42" s="767"/>
      <c r="G42" s="767"/>
      <c r="H42" s="767"/>
      <c r="I42" s="767"/>
      <c r="J42" s="767"/>
      <c r="K42" s="767"/>
      <c r="L42" s="767"/>
      <c r="M42" s="767"/>
      <c r="N42" s="1077" t="s">
        <v>87</v>
      </c>
      <c r="O42" s="1078"/>
      <c r="P42" s="11"/>
    </row>
    <row r="43" spans="1:16" ht="13.5" customHeight="1"/>
  </sheetData>
  <customSheetViews>
    <customSheetView guid="{81E5D7E7-16ED-4014-84DC-4F821D3604F8}" showPageBreaks="1" showGridLines="0" printArea="1" view="pageBreakPreview">
      <selection activeCell="Q28" sqref="Q28"/>
      <pageMargins left="0" right="0" top="0" bottom="0" header="0" footer="0"/>
      <headerFooter alignWithMargins="0"/>
    </customSheetView>
  </customSheetViews>
  <mergeCells count="62">
    <mergeCell ref="L29:N29"/>
    <mergeCell ref="L30:N30"/>
    <mergeCell ref="L35:N35"/>
    <mergeCell ref="L33:N33"/>
    <mergeCell ref="L34:N34"/>
    <mergeCell ref="L31:N31"/>
    <mergeCell ref="L32:N32"/>
    <mergeCell ref="L24:N24"/>
    <mergeCell ref="L25:N25"/>
    <mergeCell ref="L26:N26"/>
    <mergeCell ref="L27:N27"/>
    <mergeCell ref="L28:N28"/>
    <mergeCell ref="I15:J15"/>
    <mergeCell ref="L15:M15"/>
    <mergeCell ref="A1:O1"/>
    <mergeCell ref="A2:A3"/>
    <mergeCell ref="B2:B3"/>
    <mergeCell ref="C2:C3"/>
    <mergeCell ref="D2:D3"/>
    <mergeCell ref="E2:E3"/>
    <mergeCell ref="F2:H2"/>
    <mergeCell ref="I2:K2"/>
    <mergeCell ref="L2:N2"/>
    <mergeCell ref="O2:O3"/>
    <mergeCell ref="I19:K19"/>
    <mergeCell ref="I20:K20"/>
    <mergeCell ref="L19:N19"/>
    <mergeCell ref="L20:N20"/>
    <mergeCell ref="I16:K16"/>
    <mergeCell ref="I17:K17"/>
    <mergeCell ref="I18:K18"/>
    <mergeCell ref="L16:N16"/>
    <mergeCell ref="L17:N17"/>
    <mergeCell ref="L18:N18"/>
    <mergeCell ref="I21:K21"/>
    <mergeCell ref="I22:K22"/>
    <mergeCell ref="I23:K23"/>
    <mergeCell ref="L21:N21"/>
    <mergeCell ref="L22:N22"/>
    <mergeCell ref="L23:N23"/>
    <mergeCell ref="I24:K24"/>
    <mergeCell ref="I25:K25"/>
    <mergeCell ref="I26:K26"/>
    <mergeCell ref="I27:K27"/>
    <mergeCell ref="I35:K35"/>
    <mergeCell ref="I28:K28"/>
    <mergeCell ref="I29:K29"/>
    <mergeCell ref="I30:K30"/>
    <mergeCell ref="I33:K33"/>
    <mergeCell ref="I34:K34"/>
    <mergeCell ref="I31:K31"/>
    <mergeCell ref="I32:K32"/>
    <mergeCell ref="N42:O42"/>
    <mergeCell ref="B39:O39"/>
    <mergeCell ref="B40:O40"/>
    <mergeCell ref="B41:O41"/>
    <mergeCell ref="I36:K36"/>
    <mergeCell ref="I37:K37"/>
    <mergeCell ref="I38:K38"/>
    <mergeCell ref="L36:N36"/>
    <mergeCell ref="L37:N37"/>
    <mergeCell ref="L38:N38"/>
  </mergeCells>
  <phoneticPr fontId="13" type="noConversion"/>
  <hyperlinks>
    <hyperlink ref="N42" location="Content!A1" display="Back to Content Page" xr:uid="{61A8A3B0-ED5A-43FD-8423-DC064CDF9288}"/>
  </hyperlinks>
  <printOptions horizontalCentered="1" verticalCentered="1"/>
  <pageMargins left="0.5" right="0.5" top="0" bottom="0" header="0" footer="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J40"/>
  <sheetViews>
    <sheetView showGridLines="0" zoomScaleNormal="100" zoomScaleSheetLayoutView="100" workbookViewId="0">
      <selection sqref="A1:AB1"/>
    </sheetView>
  </sheetViews>
  <sheetFormatPr defaultColWidth="8.85546875" defaultRowHeight="12.75"/>
  <cols>
    <col min="1" max="2" width="8.5703125" style="14" customWidth="1"/>
    <col min="3" max="17" width="9.140625" style="14" customWidth="1"/>
    <col min="18" max="18" width="8.85546875" style="14"/>
    <col min="19" max="19" width="10.7109375" style="14" customWidth="1"/>
    <col min="20" max="21" width="8.85546875" style="14"/>
    <col min="22" max="22" width="8.42578125" style="14" customWidth="1"/>
    <col min="23" max="23" width="8.85546875" style="14"/>
    <col min="24" max="25" width="10" style="14" bestFit="1" customWidth="1"/>
    <col min="26" max="26" width="12.42578125" style="14" customWidth="1"/>
    <col min="27" max="16384" width="8.85546875" style="14"/>
  </cols>
  <sheetData>
    <row r="1" spans="1:31" ht="22.5" customHeight="1">
      <c r="A1" s="1528" t="s">
        <v>365</v>
      </c>
      <c r="B1" s="1529"/>
      <c r="C1" s="1529"/>
      <c r="D1" s="1529"/>
      <c r="E1" s="1529"/>
      <c r="F1" s="1529"/>
      <c r="G1" s="1529"/>
      <c r="H1" s="1529"/>
      <c r="I1" s="1529"/>
      <c r="J1" s="1529"/>
      <c r="K1" s="1529"/>
      <c r="L1" s="1529"/>
      <c r="M1" s="1529"/>
      <c r="N1" s="1529"/>
      <c r="O1" s="1529"/>
      <c r="P1" s="1529"/>
      <c r="Q1" s="1529"/>
      <c r="R1" s="1529"/>
      <c r="S1" s="1529"/>
      <c r="T1" s="1529"/>
      <c r="U1" s="1529"/>
      <c r="V1" s="1529"/>
      <c r="W1" s="1529"/>
      <c r="X1" s="1529"/>
      <c r="Y1" s="1529"/>
      <c r="Z1" s="1529"/>
      <c r="AA1" s="1529"/>
      <c r="AB1" s="1530"/>
    </row>
    <row r="2" spans="1:31" s="86" customFormat="1" ht="18.75" customHeight="1">
      <c r="A2" s="1615" t="s">
        <v>302</v>
      </c>
      <c r="B2" s="1615" t="s">
        <v>157</v>
      </c>
      <c r="C2" s="1616" t="s">
        <v>144</v>
      </c>
      <c r="D2" s="1617"/>
      <c r="E2" s="1617"/>
      <c r="F2" s="1617"/>
      <c r="G2" s="1618"/>
      <c r="H2" s="1616" t="s">
        <v>145</v>
      </c>
      <c r="I2" s="1617"/>
      <c r="J2" s="1617"/>
      <c r="K2" s="1617"/>
      <c r="L2" s="1618"/>
      <c r="M2" s="1616" t="s">
        <v>146</v>
      </c>
      <c r="N2" s="1617"/>
      <c r="O2" s="1617"/>
      <c r="P2" s="1617"/>
      <c r="Q2" s="1619"/>
      <c r="R2" s="1620" t="s">
        <v>147</v>
      </c>
      <c r="S2" s="1621"/>
      <c r="T2" s="1621"/>
      <c r="U2" s="1621"/>
      <c r="V2" s="1622"/>
      <c r="W2" s="312" t="s">
        <v>148</v>
      </c>
      <c r="X2" s="1620" t="s">
        <v>98</v>
      </c>
      <c r="Y2" s="1621"/>
      <c r="Z2" s="1621"/>
      <c r="AA2" s="1622"/>
      <c r="AB2" s="1623" t="s">
        <v>366</v>
      </c>
    </row>
    <row r="3" spans="1:31" s="86" customFormat="1" ht="20.100000000000001" customHeight="1">
      <c r="A3" s="1624"/>
      <c r="B3" s="1624"/>
      <c r="C3" s="469" t="s">
        <v>367</v>
      </c>
      <c r="D3" s="469" t="s">
        <v>172</v>
      </c>
      <c r="E3" s="470" t="s">
        <v>173</v>
      </c>
      <c r="F3" s="471" t="s">
        <v>174</v>
      </c>
      <c r="G3" s="471" t="s">
        <v>98</v>
      </c>
      <c r="H3" s="469" t="s">
        <v>367</v>
      </c>
      <c r="I3" s="469" t="s">
        <v>172</v>
      </c>
      <c r="J3" s="470" t="s">
        <v>173</v>
      </c>
      <c r="K3" s="471" t="s">
        <v>174</v>
      </c>
      <c r="L3" s="471" t="s">
        <v>98</v>
      </c>
      <c r="M3" s="469" t="s">
        <v>367</v>
      </c>
      <c r="N3" s="469" t="s">
        <v>172</v>
      </c>
      <c r="O3" s="470" t="s">
        <v>173</v>
      </c>
      <c r="P3" s="471" t="s">
        <v>174</v>
      </c>
      <c r="Q3" s="312" t="s">
        <v>98</v>
      </c>
      <c r="R3" s="469" t="s">
        <v>367</v>
      </c>
      <c r="S3" s="469" t="s">
        <v>172</v>
      </c>
      <c r="T3" s="470" t="s">
        <v>173</v>
      </c>
      <c r="U3" s="471" t="s">
        <v>174</v>
      </c>
      <c r="V3" s="1625" t="s">
        <v>98</v>
      </c>
      <c r="W3" s="1625" t="s">
        <v>173</v>
      </c>
      <c r="X3" s="469" t="s">
        <v>367</v>
      </c>
      <c r="Y3" s="469" t="s">
        <v>172</v>
      </c>
      <c r="Z3" s="470" t="s">
        <v>173</v>
      </c>
      <c r="AA3" s="471" t="s">
        <v>174</v>
      </c>
      <c r="AB3" s="1626"/>
    </row>
    <row r="4" spans="1:31" s="86" customFormat="1" ht="11.25" customHeight="1">
      <c r="A4" s="1627">
        <v>1960</v>
      </c>
      <c r="B4" s="1628" t="s">
        <v>163</v>
      </c>
      <c r="C4" s="1629" t="s">
        <v>313</v>
      </c>
      <c r="D4" s="768">
        <v>20842</v>
      </c>
      <c r="E4" s="1630" t="s">
        <v>313</v>
      </c>
      <c r="F4" s="403" t="s">
        <v>313</v>
      </c>
      <c r="G4" s="1631">
        <f>+D4</f>
        <v>20842</v>
      </c>
      <c r="H4" s="1632" t="s">
        <v>313</v>
      </c>
      <c r="I4" s="768">
        <v>13048</v>
      </c>
      <c r="J4" s="1630" t="s">
        <v>313</v>
      </c>
      <c r="K4" s="403" t="s">
        <v>313</v>
      </c>
      <c r="L4" s="361">
        <f>+I4</f>
        <v>13048</v>
      </c>
      <c r="M4" s="1632" t="s">
        <v>313</v>
      </c>
      <c r="N4" s="768">
        <v>9333</v>
      </c>
      <c r="O4" s="1630" t="s">
        <v>313</v>
      </c>
      <c r="P4" s="403" t="s">
        <v>313</v>
      </c>
      <c r="Q4" s="1631">
        <f t="shared" ref="Q4:Q11" si="0">SUM(M4:P4)</f>
        <v>9333</v>
      </c>
      <c r="R4" s="769" t="s">
        <v>313</v>
      </c>
      <c r="S4" s="768">
        <v>7700</v>
      </c>
      <c r="T4" s="769" t="s">
        <v>313</v>
      </c>
      <c r="U4" s="769" t="s">
        <v>313</v>
      </c>
      <c r="V4" s="1631">
        <f t="shared" ref="V4:V11" si="1">SUM(R4:T4)</f>
        <v>7700</v>
      </c>
      <c r="W4" s="769" t="s">
        <v>313</v>
      </c>
      <c r="X4" s="1629" t="s">
        <v>313</v>
      </c>
      <c r="Y4" s="768">
        <v>50923</v>
      </c>
      <c r="Z4" s="769" t="s">
        <v>313</v>
      </c>
      <c r="AA4" s="769" t="s">
        <v>313</v>
      </c>
      <c r="AB4" s="1633">
        <f>+Y4</f>
        <v>50923</v>
      </c>
    </row>
    <row r="5" spans="1:31" s="16" customFormat="1" ht="11.25" customHeight="1">
      <c r="A5" s="1627"/>
      <c r="B5" s="1634" t="s">
        <v>164</v>
      </c>
      <c r="C5" s="1635" t="s">
        <v>313</v>
      </c>
      <c r="D5" s="770">
        <v>8040</v>
      </c>
      <c r="E5" s="771" t="s">
        <v>313</v>
      </c>
      <c r="F5" s="404" t="s">
        <v>313</v>
      </c>
      <c r="G5" s="1636">
        <f>+D5</f>
        <v>8040</v>
      </c>
      <c r="H5" s="1635" t="s">
        <v>313</v>
      </c>
      <c r="I5" s="770">
        <v>5597</v>
      </c>
      <c r="J5" s="771" t="s">
        <v>313</v>
      </c>
      <c r="K5" s="404" t="s">
        <v>313</v>
      </c>
      <c r="L5" s="362">
        <f>+I5</f>
        <v>5597</v>
      </c>
      <c r="M5" s="1635" t="s">
        <v>313</v>
      </c>
      <c r="N5" s="770">
        <v>3710</v>
      </c>
      <c r="O5" s="771" t="s">
        <v>313</v>
      </c>
      <c r="P5" s="404" t="s">
        <v>313</v>
      </c>
      <c r="Q5" s="1636">
        <f t="shared" si="0"/>
        <v>3710</v>
      </c>
      <c r="R5" s="772" t="s">
        <v>313</v>
      </c>
      <c r="S5" s="770">
        <v>2744</v>
      </c>
      <c r="T5" s="772" t="s">
        <v>313</v>
      </c>
      <c r="U5" s="772" t="s">
        <v>313</v>
      </c>
      <c r="V5" s="1636">
        <f t="shared" si="1"/>
        <v>2744</v>
      </c>
      <c r="W5" s="772" t="s">
        <v>313</v>
      </c>
      <c r="X5" s="1637" t="s">
        <v>313</v>
      </c>
      <c r="Y5" s="770">
        <v>20091</v>
      </c>
      <c r="Z5" s="772" t="s">
        <v>313</v>
      </c>
      <c r="AA5" s="772" t="s">
        <v>313</v>
      </c>
      <c r="AB5" s="1636">
        <f>+Y5</f>
        <v>20091</v>
      </c>
    </row>
    <row r="6" spans="1:31" s="86" customFormat="1" ht="11.25" customHeight="1">
      <c r="A6" s="1627">
        <v>1970</v>
      </c>
      <c r="B6" s="1628" t="s">
        <v>163</v>
      </c>
      <c r="C6" s="1638" t="s">
        <v>313</v>
      </c>
      <c r="D6" s="768">
        <v>38200</v>
      </c>
      <c r="E6" s="773" t="s">
        <v>313</v>
      </c>
      <c r="F6" s="403" t="s">
        <v>313</v>
      </c>
      <c r="G6" s="1631">
        <f>+D6</f>
        <v>38200</v>
      </c>
      <c r="H6" s="1638" t="s">
        <v>313</v>
      </c>
      <c r="I6" s="768">
        <v>36970</v>
      </c>
      <c r="J6" s="773" t="s">
        <v>313</v>
      </c>
      <c r="K6" s="403" t="s">
        <v>313</v>
      </c>
      <c r="L6" s="361">
        <f>+I6</f>
        <v>36970</v>
      </c>
      <c r="M6" s="1638" t="s">
        <v>313</v>
      </c>
      <c r="N6" s="768">
        <v>30485</v>
      </c>
      <c r="O6" s="773" t="s">
        <v>313</v>
      </c>
      <c r="P6" s="403" t="s">
        <v>313</v>
      </c>
      <c r="Q6" s="1631">
        <f t="shared" si="0"/>
        <v>30485</v>
      </c>
      <c r="R6" s="769" t="s">
        <v>313</v>
      </c>
      <c r="S6" s="768">
        <v>27750</v>
      </c>
      <c r="T6" s="769" t="s">
        <v>313</v>
      </c>
      <c r="U6" s="769" t="s">
        <v>313</v>
      </c>
      <c r="V6" s="1631">
        <f t="shared" si="1"/>
        <v>27750</v>
      </c>
      <c r="W6" s="769" t="s">
        <v>313</v>
      </c>
      <c r="X6" s="1639" t="s">
        <v>313</v>
      </c>
      <c r="Y6" s="768">
        <v>133405</v>
      </c>
      <c r="Z6" s="769" t="s">
        <v>313</v>
      </c>
      <c r="AA6" s="769" t="s">
        <v>313</v>
      </c>
      <c r="AB6" s="1631">
        <f>+Y6</f>
        <v>133405</v>
      </c>
    </row>
    <row r="7" spans="1:31" s="16" customFormat="1" ht="11.25" customHeight="1">
      <c r="A7" s="1627"/>
      <c r="B7" s="1634" t="s">
        <v>164</v>
      </c>
      <c r="C7" s="1635" t="s">
        <v>313</v>
      </c>
      <c r="D7" s="770">
        <v>18886</v>
      </c>
      <c r="E7" s="771" t="s">
        <v>313</v>
      </c>
      <c r="F7" s="404" t="s">
        <v>313</v>
      </c>
      <c r="G7" s="1636">
        <f>+D7</f>
        <v>18886</v>
      </c>
      <c r="H7" s="1635" t="s">
        <v>313</v>
      </c>
      <c r="I7" s="770">
        <v>17701</v>
      </c>
      <c r="J7" s="771" t="s">
        <v>313</v>
      </c>
      <c r="K7" s="404" t="s">
        <v>313</v>
      </c>
      <c r="L7" s="362">
        <f>+I7</f>
        <v>17701</v>
      </c>
      <c r="M7" s="1635" t="s">
        <v>313</v>
      </c>
      <c r="N7" s="770">
        <v>15071</v>
      </c>
      <c r="O7" s="771" t="s">
        <v>313</v>
      </c>
      <c r="P7" s="404" t="s">
        <v>313</v>
      </c>
      <c r="Q7" s="1636">
        <f t="shared" si="0"/>
        <v>15071</v>
      </c>
      <c r="R7" s="772" t="s">
        <v>313</v>
      </c>
      <c r="S7" s="770">
        <v>13644</v>
      </c>
      <c r="T7" s="772" t="s">
        <v>313</v>
      </c>
      <c r="U7" s="772" t="s">
        <v>313</v>
      </c>
      <c r="V7" s="1636">
        <f t="shared" si="1"/>
        <v>13644</v>
      </c>
      <c r="W7" s="772" t="s">
        <v>313</v>
      </c>
      <c r="X7" s="1637" t="s">
        <v>313</v>
      </c>
      <c r="Y7" s="770">
        <v>65302</v>
      </c>
      <c r="Z7" s="772" t="s">
        <v>313</v>
      </c>
      <c r="AA7" s="772" t="s">
        <v>313</v>
      </c>
      <c r="AB7" s="1636">
        <f>+Y7</f>
        <v>65302</v>
      </c>
    </row>
    <row r="8" spans="1:31" s="86" customFormat="1" ht="11.25" customHeight="1">
      <c r="A8" s="1627">
        <v>1980</v>
      </c>
      <c r="B8" s="1628" t="s">
        <v>163</v>
      </c>
      <c r="C8" s="1640">
        <v>1511</v>
      </c>
      <c r="D8" s="768">
        <v>45489</v>
      </c>
      <c r="E8" s="773" t="s">
        <v>313</v>
      </c>
      <c r="F8" s="403" t="s">
        <v>313</v>
      </c>
      <c r="G8" s="1631">
        <f>SUM(C8:F8)</f>
        <v>47000</v>
      </c>
      <c r="H8" s="1640">
        <v>1737</v>
      </c>
      <c r="I8" s="768">
        <v>39068</v>
      </c>
      <c r="J8" s="773" t="s">
        <v>313</v>
      </c>
      <c r="K8" s="403" t="s">
        <v>313</v>
      </c>
      <c r="L8" s="361">
        <f>SUM(H8:K8)</f>
        <v>40805</v>
      </c>
      <c r="M8" s="1638" t="s">
        <v>313</v>
      </c>
      <c r="N8" s="768">
        <v>34803</v>
      </c>
      <c r="O8" s="773" t="s">
        <v>313</v>
      </c>
      <c r="P8" s="403" t="s">
        <v>313</v>
      </c>
      <c r="Q8" s="1631">
        <f t="shared" si="0"/>
        <v>34803</v>
      </c>
      <c r="R8" s="769" t="s">
        <v>313</v>
      </c>
      <c r="S8" s="768">
        <v>32925</v>
      </c>
      <c r="T8" s="769" t="s">
        <v>313</v>
      </c>
      <c r="U8" s="769" t="s">
        <v>313</v>
      </c>
      <c r="V8" s="1631">
        <f t="shared" si="1"/>
        <v>32925</v>
      </c>
      <c r="W8" s="1641" t="s">
        <v>313</v>
      </c>
      <c r="X8" s="768">
        <v>3248</v>
      </c>
      <c r="Y8" s="768">
        <v>152285</v>
      </c>
      <c r="Z8" s="769" t="s">
        <v>313</v>
      </c>
      <c r="AA8" s="769" t="s">
        <v>313</v>
      </c>
      <c r="AB8" s="1631">
        <f>Y8+X8</f>
        <v>155533</v>
      </c>
    </row>
    <row r="9" spans="1:31" s="16" customFormat="1" ht="11.25" customHeight="1">
      <c r="A9" s="1627"/>
      <c r="B9" s="1634" t="s">
        <v>164</v>
      </c>
      <c r="C9" s="1642">
        <v>800</v>
      </c>
      <c r="D9" s="770">
        <v>22509</v>
      </c>
      <c r="E9" s="771" t="s">
        <v>313</v>
      </c>
      <c r="F9" s="404" t="s">
        <v>313</v>
      </c>
      <c r="G9" s="1636">
        <f>SUM(C9:F9)</f>
        <v>23309</v>
      </c>
      <c r="H9" s="1642">
        <v>978</v>
      </c>
      <c r="I9" s="770">
        <v>19765</v>
      </c>
      <c r="J9" s="771" t="s">
        <v>313</v>
      </c>
      <c r="K9" s="404" t="s">
        <v>313</v>
      </c>
      <c r="L9" s="362">
        <f>SUM(H9:K9)</f>
        <v>20743</v>
      </c>
      <c r="M9" s="1635" t="s">
        <v>313</v>
      </c>
      <c r="N9" s="770">
        <v>17860</v>
      </c>
      <c r="O9" s="771" t="s">
        <v>313</v>
      </c>
      <c r="P9" s="404" t="s">
        <v>313</v>
      </c>
      <c r="Q9" s="1636">
        <f t="shared" si="0"/>
        <v>17860</v>
      </c>
      <c r="R9" s="772" t="s">
        <v>313</v>
      </c>
      <c r="S9" s="770">
        <v>16856</v>
      </c>
      <c r="T9" s="772" t="s">
        <v>313</v>
      </c>
      <c r="U9" s="772" t="s">
        <v>313</v>
      </c>
      <c r="V9" s="1636">
        <f t="shared" si="1"/>
        <v>16856</v>
      </c>
      <c r="W9" s="1643" t="s">
        <v>313</v>
      </c>
      <c r="X9" s="770">
        <v>1778</v>
      </c>
      <c r="Y9" s="770">
        <v>76990</v>
      </c>
      <c r="Z9" s="772" t="s">
        <v>313</v>
      </c>
      <c r="AA9" s="772" t="s">
        <v>313</v>
      </c>
      <c r="AB9" s="1636">
        <f>Y9+X9</f>
        <v>78768</v>
      </c>
    </row>
    <row r="10" spans="1:31" s="87" customFormat="1" ht="11.25" customHeight="1">
      <c r="A10" s="1627">
        <v>1990</v>
      </c>
      <c r="B10" s="1628" t="s">
        <v>163</v>
      </c>
      <c r="C10" s="1640">
        <v>2354</v>
      </c>
      <c r="D10" s="768">
        <v>20113</v>
      </c>
      <c r="E10" s="768">
        <v>13292</v>
      </c>
      <c r="F10" s="405" t="s">
        <v>313</v>
      </c>
      <c r="G10" s="1631">
        <f>SUM(C10:F10)</f>
        <v>35759</v>
      </c>
      <c r="H10" s="768">
        <v>2278</v>
      </c>
      <c r="I10" s="768">
        <v>22336</v>
      </c>
      <c r="J10" s="768">
        <v>13167</v>
      </c>
      <c r="K10" s="403" t="s">
        <v>313</v>
      </c>
      <c r="L10" s="361">
        <f>SUM(H10:K10)</f>
        <v>37781</v>
      </c>
      <c r="M10" s="768">
        <v>2228</v>
      </c>
      <c r="N10" s="768">
        <v>21503</v>
      </c>
      <c r="O10" s="768">
        <v>12623</v>
      </c>
      <c r="P10" s="406" t="s">
        <v>313</v>
      </c>
      <c r="Q10" s="1631">
        <f t="shared" si="0"/>
        <v>36354</v>
      </c>
      <c r="R10" s="768">
        <v>2167</v>
      </c>
      <c r="S10" s="768">
        <v>23733</v>
      </c>
      <c r="T10" s="768">
        <v>13197</v>
      </c>
      <c r="U10" s="769" t="s">
        <v>313</v>
      </c>
      <c r="V10" s="1631">
        <f t="shared" si="1"/>
        <v>39097</v>
      </c>
      <c r="W10" s="1631">
        <v>11551</v>
      </c>
      <c r="X10" s="768">
        <v>9027</v>
      </c>
      <c r="Y10" s="768">
        <v>87685</v>
      </c>
      <c r="Z10" s="768">
        <v>63830</v>
      </c>
      <c r="AA10" s="769" t="s">
        <v>313</v>
      </c>
      <c r="AB10" s="1631">
        <f>Y10+X10+Z10</f>
        <v>160542</v>
      </c>
    </row>
    <row r="11" spans="1:31" s="15" customFormat="1" ht="11.25" customHeight="1">
      <c r="A11" s="1627"/>
      <c r="B11" s="1634" t="s">
        <v>164</v>
      </c>
      <c r="C11" s="1642">
        <v>1133</v>
      </c>
      <c r="D11" s="770">
        <v>10027</v>
      </c>
      <c r="E11" s="770">
        <v>6279</v>
      </c>
      <c r="F11" s="407" t="s">
        <v>313</v>
      </c>
      <c r="G11" s="1636">
        <f>SUM(C11:F11)</f>
        <v>17439</v>
      </c>
      <c r="H11" s="770">
        <v>1134</v>
      </c>
      <c r="I11" s="770">
        <v>11114</v>
      </c>
      <c r="J11" s="770">
        <v>6093</v>
      </c>
      <c r="K11" s="404" t="s">
        <v>313</v>
      </c>
      <c r="L11" s="362">
        <f>SUM(H11:K11)</f>
        <v>18341</v>
      </c>
      <c r="M11" s="770">
        <v>1092</v>
      </c>
      <c r="N11" s="770">
        <v>10790</v>
      </c>
      <c r="O11" s="770">
        <v>5897</v>
      </c>
      <c r="P11" s="404" t="s">
        <v>313</v>
      </c>
      <c r="Q11" s="1636">
        <f t="shared" si="0"/>
        <v>17779</v>
      </c>
      <c r="R11" s="770">
        <v>1071</v>
      </c>
      <c r="S11" s="770">
        <v>11890</v>
      </c>
      <c r="T11" s="770">
        <v>6249</v>
      </c>
      <c r="U11" s="772" t="s">
        <v>313</v>
      </c>
      <c r="V11" s="1636">
        <f t="shared" si="1"/>
        <v>19210</v>
      </c>
      <c r="W11" s="1636">
        <v>5662</v>
      </c>
      <c r="X11" s="770">
        <v>4430</v>
      </c>
      <c r="Y11" s="770">
        <v>43821</v>
      </c>
      <c r="Z11" s="770">
        <v>30180</v>
      </c>
      <c r="AA11" s="772" t="s">
        <v>313</v>
      </c>
      <c r="AB11" s="1636">
        <f>Y11+X11+Z11</f>
        <v>78431</v>
      </c>
    </row>
    <row r="12" spans="1:31" s="87" customFormat="1" ht="11.25" customHeight="1">
      <c r="A12" s="1627">
        <v>2000</v>
      </c>
      <c r="B12" s="1628" t="s">
        <v>163</v>
      </c>
      <c r="C12" s="768">
        <v>4182</v>
      </c>
      <c r="D12" s="768">
        <v>22585</v>
      </c>
      <c r="E12" s="768">
        <v>9855</v>
      </c>
      <c r="F12" s="768">
        <v>7795</v>
      </c>
      <c r="G12" s="1631">
        <v>44417</v>
      </c>
      <c r="H12" s="768">
        <v>3766</v>
      </c>
      <c r="I12" s="768">
        <v>19939</v>
      </c>
      <c r="J12" s="768">
        <v>9472</v>
      </c>
      <c r="K12" s="361">
        <v>5808</v>
      </c>
      <c r="L12" s="361">
        <v>38985</v>
      </c>
      <c r="M12" s="768">
        <v>4329</v>
      </c>
      <c r="N12" s="768">
        <v>22573</v>
      </c>
      <c r="O12" s="768">
        <v>10609</v>
      </c>
      <c r="P12" s="408">
        <v>5975</v>
      </c>
      <c r="Q12" s="1631">
        <v>43486</v>
      </c>
      <c r="R12" s="768">
        <v>4100</v>
      </c>
      <c r="S12" s="768">
        <v>21299</v>
      </c>
      <c r="T12" s="768">
        <v>10058</v>
      </c>
      <c r="U12" s="768">
        <v>5654</v>
      </c>
      <c r="V12" s="1631">
        <v>41111</v>
      </c>
      <c r="W12" s="1631">
        <v>7406</v>
      </c>
      <c r="X12" s="768">
        <v>16377</v>
      </c>
      <c r="Y12" s="768">
        <v>86396</v>
      </c>
      <c r="Z12" s="768">
        <v>47400</v>
      </c>
      <c r="AA12" s="361">
        <v>25232</v>
      </c>
      <c r="AB12" s="1631">
        <v>175405</v>
      </c>
    </row>
    <row r="13" spans="1:31" s="16" customFormat="1" ht="11.25" customHeight="1">
      <c r="A13" s="1627"/>
      <c r="B13" s="1634" t="s">
        <v>164</v>
      </c>
      <c r="C13" s="770">
        <v>2239</v>
      </c>
      <c r="D13" s="770">
        <v>11301</v>
      </c>
      <c r="E13" s="770">
        <v>4687</v>
      </c>
      <c r="F13" s="770">
        <v>3160</v>
      </c>
      <c r="G13" s="1636">
        <v>21387</v>
      </c>
      <c r="H13" s="770">
        <v>1997</v>
      </c>
      <c r="I13" s="770">
        <v>10126</v>
      </c>
      <c r="J13" s="770">
        <v>4270</v>
      </c>
      <c r="K13" s="362">
        <v>2359</v>
      </c>
      <c r="L13" s="362">
        <v>18752</v>
      </c>
      <c r="M13" s="770">
        <v>2262</v>
      </c>
      <c r="N13" s="770">
        <v>11353</v>
      </c>
      <c r="O13" s="770">
        <v>4738</v>
      </c>
      <c r="P13" s="409">
        <v>2386</v>
      </c>
      <c r="Q13" s="1636">
        <v>20739</v>
      </c>
      <c r="R13" s="770">
        <v>2239</v>
      </c>
      <c r="S13" s="770">
        <v>10797</v>
      </c>
      <c r="T13" s="770">
        <v>4457</v>
      </c>
      <c r="U13" s="770">
        <v>2110</v>
      </c>
      <c r="V13" s="1636">
        <v>19603</v>
      </c>
      <c r="W13" s="1636">
        <v>3373</v>
      </c>
      <c r="X13" s="1644">
        <v>8737</v>
      </c>
      <c r="Y13" s="770">
        <v>43577</v>
      </c>
      <c r="Z13" s="770">
        <v>21525</v>
      </c>
      <c r="AA13" s="362">
        <v>10015</v>
      </c>
      <c r="AB13" s="1636">
        <v>83854</v>
      </c>
    </row>
    <row r="14" spans="1:31" s="16" customFormat="1" ht="11.25" customHeight="1">
      <c r="A14" s="1627">
        <v>2010</v>
      </c>
      <c r="B14" s="1628" t="s">
        <v>163</v>
      </c>
      <c r="C14" s="769" t="s">
        <v>313</v>
      </c>
      <c r="D14" s="768">
        <v>29785</v>
      </c>
      <c r="E14" s="768">
        <v>12394</v>
      </c>
      <c r="F14" s="768">
        <v>6491</v>
      </c>
      <c r="G14" s="1631">
        <f t="shared" ref="G14:G30" si="2">SUM(C14:F14)</f>
        <v>48670</v>
      </c>
      <c r="H14" s="769" t="s">
        <v>313</v>
      </c>
      <c r="I14" s="768">
        <v>31296</v>
      </c>
      <c r="J14" s="768">
        <v>12978</v>
      </c>
      <c r="K14" s="361">
        <v>6661</v>
      </c>
      <c r="L14" s="1631">
        <f t="shared" ref="L14:L30" si="3">SUM(H14:K14)</f>
        <v>50935</v>
      </c>
      <c r="M14" s="769" t="s">
        <v>313</v>
      </c>
      <c r="N14" s="768">
        <v>32933</v>
      </c>
      <c r="O14" s="768">
        <v>14048</v>
      </c>
      <c r="P14" s="408">
        <v>6197</v>
      </c>
      <c r="Q14" s="1631">
        <f t="shared" ref="Q14:Q30" si="4">SUM(M14:P14)</f>
        <v>53178</v>
      </c>
      <c r="R14" s="768">
        <v>4053</v>
      </c>
      <c r="S14" s="768">
        <v>28356</v>
      </c>
      <c r="T14" s="768">
        <v>13003</v>
      </c>
      <c r="U14" s="361">
        <v>6661</v>
      </c>
      <c r="V14" s="1631">
        <f>SUM(R14:U14)</f>
        <v>52073</v>
      </c>
      <c r="W14" s="1631">
        <v>9532</v>
      </c>
      <c r="X14" s="1645">
        <v>4053</v>
      </c>
      <c r="Y14" s="768">
        <v>122370</v>
      </c>
      <c r="Z14" s="768">
        <v>61955</v>
      </c>
      <c r="AA14" s="768">
        <v>26010</v>
      </c>
      <c r="AB14" s="1631">
        <v>214388</v>
      </c>
      <c r="AC14" s="14"/>
      <c r="AD14" s="14"/>
      <c r="AE14" s="14"/>
    </row>
    <row r="15" spans="1:31" s="16" customFormat="1" ht="11.25" customHeight="1">
      <c r="A15" s="1627"/>
      <c r="B15" s="1634" t="s">
        <v>164</v>
      </c>
      <c r="C15" s="772" t="s">
        <v>313</v>
      </c>
      <c r="D15" s="770">
        <v>15417</v>
      </c>
      <c r="E15" s="770">
        <v>5832</v>
      </c>
      <c r="F15" s="770">
        <v>2260</v>
      </c>
      <c r="G15" s="1636">
        <f t="shared" si="2"/>
        <v>23509</v>
      </c>
      <c r="H15" s="772" t="s">
        <v>313</v>
      </c>
      <c r="I15" s="770">
        <v>16230</v>
      </c>
      <c r="J15" s="770">
        <v>6023</v>
      </c>
      <c r="K15" s="362">
        <v>2285</v>
      </c>
      <c r="L15" s="1636">
        <f t="shared" si="3"/>
        <v>24538</v>
      </c>
      <c r="M15" s="1639" t="s">
        <v>313</v>
      </c>
      <c r="N15" s="770">
        <v>17140</v>
      </c>
      <c r="O15" s="770">
        <v>6287</v>
      </c>
      <c r="P15" s="409">
        <v>2047</v>
      </c>
      <c r="Q15" s="1636">
        <f t="shared" si="4"/>
        <v>25474</v>
      </c>
      <c r="R15" s="770">
        <v>2498</v>
      </c>
      <c r="S15" s="770">
        <v>14509</v>
      </c>
      <c r="T15" s="770">
        <v>5931</v>
      </c>
      <c r="U15" s="362">
        <v>2353</v>
      </c>
      <c r="V15" s="1636">
        <f>SUM(R15:U15)</f>
        <v>25291</v>
      </c>
      <c r="W15" s="1636">
        <v>4467</v>
      </c>
      <c r="X15" s="1644">
        <v>2498</v>
      </c>
      <c r="Y15" s="770">
        <v>63296</v>
      </c>
      <c r="Z15" s="770">
        <v>28540</v>
      </c>
      <c r="AA15" s="362">
        <v>8945</v>
      </c>
      <c r="AB15" s="1636">
        <v>103279</v>
      </c>
    </row>
    <row r="16" spans="1:31" s="16" customFormat="1" ht="7.5" customHeight="1">
      <c r="A16" s="1646"/>
      <c r="B16" s="1647"/>
      <c r="C16" s="774"/>
      <c r="D16" s="775"/>
      <c r="E16" s="775"/>
      <c r="F16" s="775"/>
      <c r="G16" s="1648"/>
      <c r="H16" s="774"/>
      <c r="I16" s="775"/>
      <c r="J16" s="775"/>
      <c r="K16" s="363"/>
      <c r="L16" s="1648"/>
      <c r="M16" s="776"/>
      <c r="N16" s="775"/>
      <c r="O16" s="775"/>
      <c r="P16" s="410"/>
      <c r="Q16" s="1648"/>
      <c r="R16" s="775"/>
      <c r="S16" s="775"/>
      <c r="T16" s="775"/>
      <c r="U16" s="363"/>
      <c r="V16" s="1648"/>
      <c r="W16" s="1648"/>
      <c r="X16" s="1649"/>
      <c r="Y16" s="775"/>
      <c r="Z16" s="775"/>
      <c r="AA16" s="775"/>
      <c r="AB16" s="1648"/>
    </row>
    <row r="17" spans="1:36" s="16" customFormat="1" ht="11.25" customHeight="1">
      <c r="A17" s="1646">
        <v>2013</v>
      </c>
      <c r="B17" s="1650" t="s">
        <v>163</v>
      </c>
      <c r="C17" s="777" t="s">
        <v>313</v>
      </c>
      <c r="D17" s="778">
        <v>28870</v>
      </c>
      <c r="E17" s="778">
        <v>12747</v>
      </c>
      <c r="F17" s="778">
        <v>6477</v>
      </c>
      <c r="G17" s="1651">
        <f t="shared" si="2"/>
        <v>48094</v>
      </c>
      <c r="H17" s="777" t="s">
        <v>313</v>
      </c>
      <c r="I17" s="778">
        <v>27671</v>
      </c>
      <c r="J17" s="778">
        <v>12132</v>
      </c>
      <c r="K17" s="778">
        <v>5745</v>
      </c>
      <c r="L17" s="1651">
        <f t="shared" si="3"/>
        <v>45548</v>
      </c>
      <c r="M17" s="777" t="s">
        <v>313</v>
      </c>
      <c r="N17" s="778">
        <v>28897</v>
      </c>
      <c r="O17" s="778">
        <v>12144</v>
      </c>
      <c r="P17" s="779">
        <v>5674</v>
      </c>
      <c r="Q17" s="1651">
        <f t="shared" si="4"/>
        <v>46715</v>
      </c>
      <c r="R17" s="533" t="s">
        <v>313</v>
      </c>
      <c r="S17" s="778">
        <v>30585</v>
      </c>
      <c r="T17" s="778">
        <v>12776</v>
      </c>
      <c r="U17" s="778">
        <v>5829</v>
      </c>
      <c r="V17" s="1651">
        <f t="shared" ref="V17:V32" si="5">SUM(R17:U17)</f>
        <v>49190</v>
      </c>
      <c r="W17" s="1651">
        <v>7618</v>
      </c>
      <c r="X17" s="1652" t="s">
        <v>313</v>
      </c>
      <c r="Y17" s="778">
        <f>'23'!D17+'23'!I17+'23'!N17+'23'!S17</f>
        <v>116023</v>
      </c>
      <c r="Z17" s="778">
        <f>'23'!E17+'23'!J17+'23'!O17+'23'!T17+W17</f>
        <v>57417</v>
      </c>
      <c r="AA17" s="778">
        <f>'23'!F17+'23'!K17+'23'!P17+'23'!U17</f>
        <v>23725</v>
      </c>
      <c r="AB17" s="1651">
        <f t="shared" ref="AB17:AB32" si="6">SUM(Y17:AA17)</f>
        <v>197165</v>
      </c>
    </row>
    <row r="18" spans="1:36" s="16" customFormat="1" ht="11.25" customHeight="1">
      <c r="A18" s="1646"/>
      <c r="B18" s="1647" t="s">
        <v>164</v>
      </c>
      <c r="C18" s="533" t="s">
        <v>313</v>
      </c>
      <c r="D18" s="775">
        <v>14802</v>
      </c>
      <c r="E18" s="775">
        <v>5955</v>
      </c>
      <c r="F18" s="775">
        <v>2346</v>
      </c>
      <c r="G18" s="1648">
        <f t="shared" si="2"/>
        <v>23103</v>
      </c>
      <c r="H18" s="533" t="s">
        <v>313</v>
      </c>
      <c r="I18" s="775">
        <v>14077</v>
      </c>
      <c r="J18" s="775">
        <v>5695</v>
      </c>
      <c r="K18" s="775">
        <v>2095</v>
      </c>
      <c r="L18" s="1648">
        <f t="shared" si="3"/>
        <v>21867</v>
      </c>
      <c r="M18" s="1652" t="s">
        <v>313</v>
      </c>
      <c r="N18" s="775">
        <v>15016</v>
      </c>
      <c r="O18" s="775">
        <v>5554</v>
      </c>
      <c r="P18" s="780">
        <v>1992</v>
      </c>
      <c r="Q18" s="1648">
        <f t="shared" si="4"/>
        <v>22562</v>
      </c>
      <c r="R18" s="533" t="s">
        <v>313</v>
      </c>
      <c r="S18" s="775">
        <v>16045</v>
      </c>
      <c r="T18" s="775">
        <v>5862</v>
      </c>
      <c r="U18" s="363">
        <v>1975</v>
      </c>
      <c r="V18" s="1648">
        <f t="shared" si="5"/>
        <v>23882</v>
      </c>
      <c r="W18" s="1648">
        <v>3803</v>
      </c>
      <c r="X18" s="1652" t="s">
        <v>313</v>
      </c>
      <c r="Y18" s="775">
        <f>'23'!D18+'23'!I18+'23'!N18+'23'!S18</f>
        <v>59940</v>
      </c>
      <c r="Z18" s="775">
        <f>'23'!E18+'23'!J18+'23'!O18+'23'!T18+W18</f>
        <v>26869</v>
      </c>
      <c r="AA18" s="363">
        <f>'23'!F18+'23'!K18+'23'!P18+'23'!U18</f>
        <v>8408</v>
      </c>
      <c r="AB18" s="1648">
        <f t="shared" si="6"/>
        <v>95217</v>
      </c>
    </row>
    <row r="19" spans="1:36" s="87" customFormat="1" ht="11.25" customHeight="1">
      <c r="A19" s="1646">
        <v>2014</v>
      </c>
      <c r="B19" s="1650" t="s">
        <v>163</v>
      </c>
      <c r="C19" s="777" t="s">
        <v>313</v>
      </c>
      <c r="D19" s="778">
        <v>27490</v>
      </c>
      <c r="E19" s="778">
        <v>9873</v>
      </c>
      <c r="F19" s="778">
        <v>5606</v>
      </c>
      <c r="G19" s="1651">
        <f t="shared" si="2"/>
        <v>42969</v>
      </c>
      <c r="H19" s="777" t="s">
        <v>313</v>
      </c>
      <c r="I19" s="778">
        <v>29241</v>
      </c>
      <c r="J19" s="778">
        <v>12973</v>
      </c>
      <c r="K19" s="778">
        <v>6114</v>
      </c>
      <c r="L19" s="1651">
        <f t="shared" si="3"/>
        <v>48328</v>
      </c>
      <c r="M19" s="1653" t="s">
        <v>313</v>
      </c>
      <c r="N19" s="778">
        <v>28619</v>
      </c>
      <c r="O19" s="778">
        <v>12447</v>
      </c>
      <c r="P19" s="779">
        <v>5646</v>
      </c>
      <c r="Q19" s="1651">
        <f t="shared" si="4"/>
        <v>46712</v>
      </c>
      <c r="R19" s="533" t="s">
        <v>313</v>
      </c>
      <c r="S19" s="778">
        <v>28293</v>
      </c>
      <c r="T19" s="778">
        <v>11446</v>
      </c>
      <c r="U19" s="778">
        <v>5444</v>
      </c>
      <c r="V19" s="1651">
        <f t="shared" si="5"/>
        <v>45183</v>
      </c>
      <c r="W19" s="1651">
        <v>6804</v>
      </c>
      <c r="X19" s="1652" t="s">
        <v>313</v>
      </c>
      <c r="Y19" s="778">
        <f>'23'!D19+'23'!I19+'23'!N19+'23'!S19</f>
        <v>113643</v>
      </c>
      <c r="Z19" s="778">
        <f>'23'!E19+'23'!J19+'23'!O19+'23'!T19+W19</f>
        <v>53543</v>
      </c>
      <c r="AA19" s="778">
        <f>'23'!F19+'23'!K19+'23'!P19+'23'!U19</f>
        <v>22810</v>
      </c>
      <c r="AB19" s="1651">
        <f t="shared" si="6"/>
        <v>189996</v>
      </c>
    </row>
    <row r="20" spans="1:36" s="16" customFormat="1" ht="11.25" customHeight="1">
      <c r="A20" s="1646"/>
      <c r="B20" s="1647" t="s">
        <v>164</v>
      </c>
      <c r="C20" s="533" t="s">
        <v>313</v>
      </c>
      <c r="D20" s="775">
        <v>13963</v>
      </c>
      <c r="E20" s="775">
        <v>4713</v>
      </c>
      <c r="F20" s="775">
        <v>2080</v>
      </c>
      <c r="G20" s="1648">
        <f t="shared" si="2"/>
        <v>20756</v>
      </c>
      <c r="H20" s="533" t="s">
        <v>313</v>
      </c>
      <c r="I20" s="775">
        <v>15071</v>
      </c>
      <c r="J20" s="775">
        <v>5988</v>
      </c>
      <c r="K20" s="775">
        <v>2169</v>
      </c>
      <c r="L20" s="1648">
        <f t="shared" si="3"/>
        <v>23228</v>
      </c>
      <c r="M20" s="1652" t="s">
        <v>313</v>
      </c>
      <c r="N20" s="775">
        <v>14607</v>
      </c>
      <c r="O20" s="775">
        <v>5698</v>
      </c>
      <c r="P20" s="780">
        <v>2029</v>
      </c>
      <c r="Q20" s="1648">
        <f t="shared" si="4"/>
        <v>22334</v>
      </c>
      <c r="R20" s="533" t="s">
        <v>313</v>
      </c>
      <c r="S20" s="775">
        <v>14781</v>
      </c>
      <c r="T20" s="775">
        <v>5292</v>
      </c>
      <c r="U20" s="363">
        <v>1903</v>
      </c>
      <c r="V20" s="1648">
        <f t="shared" si="5"/>
        <v>21976</v>
      </c>
      <c r="W20" s="1648">
        <v>3342</v>
      </c>
      <c r="X20" s="1652" t="s">
        <v>313</v>
      </c>
      <c r="Y20" s="775">
        <f>'23'!D20+'23'!I20+'23'!N20+'23'!S20</f>
        <v>58422</v>
      </c>
      <c r="Z20" s="775">
        <f>'23'!E20+'23'!J20+'23'!O20+'23'!T20+W20</f>
        <v>25033</v>
      </c>
      <c r="AA20" s="363">
        <f>'23'!F20+'23'!K20+'23'!P20+'23'!U20</f>
        <v>8181</v>
      </c>
      <c r="AB20" s="1648">
        <f t="shared" si="6"/>
        <v>91636</v>
      </c>
    </row>
    <row r="21" spans="1:36" s="16" customFormat="1" ht="11.25" customHeight="1">
      <c r="A21" s="1646">
        <v>2015</v>
      </c>
      <c r="B21" s="1650" t="s">
        <v>163</v>
      </c>
      <c r="C21" s="777" t="s">
        <v>313</v>
      </c>
      <c r="D21" s="778">
        <v>26736</v>
      </c>
      <c r="E21" s="778">
        <v>9972</v>
      </c>
      <c r="F21" s="778">
        <v>5509</v>
      </c>
      <c r="G21" s="1651">
        <f t="shared" si="2"/>
        <v>42217</v>
      </c>
      <c r="H21" s="777" t="s">
        <v>313</v>
      </c>
      <c r="I21" s="778">
        <v>27719</v>
      </c>
      <c r="J21" s="778">
        <v>10141</v>
      </c>
      <c r="K21" s="778">
        <v>5396</v>
      </c>
      <c r="L21" s="1651">
        <f t="shared" si="3"/>
        <v>43256</v>
      </c>
      <c r="M21" s="1652" t="s">
        <v>313</v>
      </c>
      <c r="N21" s="778">
        <v>30007</v>
      </c>
      <c r="O21" s="778">
        <v>13222</v>
      </c>
      <c r="P21" s="779">
        <v>5973</v>
      </c>
      <c r="Q21" s="1651">
        <f t="shared" si="4"/>
        <v>49202</v>
      </c>
      <c r="R21" s="533" t="s">
        <v>313</v>
      </c>
      <c r="S21" s="778">
        <v>28115</v>
      </c>
      <c r="T21" s="778">
        <v>11784</v>
      </c>
      <c r="U21" s="778">
        <v>5514</v>
      </c>
      <c r="V21" s="1651">
        <f t="shared" si="5"/>
        <v>45413</v>
      </c>
      <c r="W21" s="1651">
        <v>5767</v>
      </c>
      <c r="X21" s="1652" t="s">
        <v>313</v>
      </c>
      <c r="Y21" s="778">
        <f>'23'!D21+'23'!I21+'23'!N21+'23'!S21</f>
        <v>112577</v>
      </c>
      <c r="Z21" s="778">
        <f>'23'!E21+'23'!J21+'23'!O21+'23'!T21+W21</f>
        <v>50886</v>
      </c>
      <c r="AA21" s="778">
        <f>'23'!F21+'23'!K21+'23'!P21+'23'!U21</f>
        <v>22392</v>
      </c>
      <c r="AB21" s="1651">
        <f t="shared" si="6"/>
        <v>185855</v>
      </c>
    </row>
    <row r="22" spans="1:36" s="16" customFormat="1" ht="11.25" customHeight="1">
      <c r="A22" s="1646"/>
      <c r="B22" s="1647" t="s">
        <v>164</v>
      </c>
      <c r="C22" s="533" t="s">
        <v>313</v>
      </c>
      <c r="D22" s="775">
        <v>13841</v>
      </c>
      <c r="E22" s="775">
        <v>4556</v>
      </c>
      <c r="F22" s="775">
        <v>2191</v>
      </c>
      <c r="G22" s="1648">
        <f t="shared" si="2"/>
        <v>20588</v>
      </c>
      <c r="H22" s="533" t="s">
        <v>313</v>
      </c>
      <c r="I22" s="775">
        <v>14155</v>
      </c>
      <c r="J22" s="775">
        <v>4791</v>
      </c>
      <c r="K22" s="775">
        <v>1947</v>
      </c>
      <c r="L22" s="1648">
        <f t="shared" si="3"/>
        <v>20893</v>
      </c>
      <c r="M22" s="1652" t="s">
        <v>313</v>
      </c>
      <c r="N22" s="775">
        <v>15530</v>
      </c>
      <c r="O22" s="775">
        <v>5927</v>
      </c>
      <c r="P22" s="780">
        <v>2098</v>
      </c>
      <c r="Q22" s="1648">
        <f t="shared" si="4"/>
        <v>23555</v>
      </c>
      <c r="R22" s="533" t="s">
        <v>313</v>
      </c>
      <c r="S22" s="775">
        <v>14411</v>
      </c>
      <c r="T22" s="775">
        <v>5436</v>
      </c>
      <c r="U22" s="363">
        <v>1966</v>
      </c>
      <c r="V22" s="1648">
        <f t="shared" si="5"/>
        <v>21813</v>
      </c>
      <c r="W22" s="1648">
        <v>2872</v>
      </c>
      <c r="X22" s="1652" t="s">
        <v>313</v>
      </c>
      <c r="Y22" s="775">
        <f>'23'!D22+'23'!I22+'23'!N22+'23'!S22</f>
        <v>57937</v>
      </c>
      <c r="Z22" s="775">
        <f>'23'!E22+'23'!J22+'23'!O22+'23'!T22+W22</f>
        <v>23582</v>
      </c>
      <c r="AA22" s="363">
        <f>'23'!F22+'23'!K22+'23'!P22+'23'!U22</f>
        <v>8202</v>
      </c>
      <c r="AB22" s="1648">
        <f t="shared" si="6"/>
        <v>89721</v>
      </c>
    </row>
    <row r="23" spans="1:36" s="16" customFormat="1" ht="11.25" customHeight="1">
      <c r="A23" s="1646">
        <v>2016</v>
      </c>
      <c r="B23" s="1650" t="s">
        <v>163</v>
      </c>
      <c r="C23" s="533" t="s">
        <v>313</v>
      </c>
      <c r="D23" s="778">
        <v>24613</v>
      </c>
      <c r="E23" s="778">
        <v>10033</v>
      </c>
      <c r="F23" s="778">
        <v>4904</v>
      </c>
      <c r="G23" s="1651">
        <f t="shared" si="2"/>
        <v>39550</v>
      </c>
      <c r="H23" s="533" t="s">
        <v>313</v>
      </c>
      <c r="I23" s="778">
        <v>26976</v>
      </c>
      <c r="J23" s="778">
        <v>10248</v>
      </c>
      <c r="K23" s="778">
        <v>5253</v>
      </c>
      <c r="L23" s="1651">
        <f t="shared" si="3"/>
        <v>42477</v>
      </c>
      <c r="M23" s="1652" t="s">
        <v>313</v>
      </c>
      <c r="N23" s="778">
        <v>28387</v>
      </c>
      <c r="O23" s="778">
        <v>10614</v>
      </c>
      <c r="P23" s="779">
        <v>5249</v>
      </c>
      <c r="Q23" s="1651">
        <f t="shared" si="4"/>
        <v>44250</v>
      </c>
      <c r="R23" s="533" t="s">
        <v>313</v>
      </c>
      <c r="S23" s="778">
        <v>29444</v>
      </c>
      <c r="T23" s="778">
        <v>12533</v>
      </c>
      <c r="U23" s="778">
        <v>5892</v>
      </c>
      <c r="V23" s="1654">
        <f t="shared" si="5"/>
        <v>47869</v>
      </c>
      <c r="W23" s="1651">
        <v>5607</v>
      </c>
      <c r="X23" s="1652" t="s">
        <v>313</v>
      </c>
      <c r="Y23" s="778">
        <f>'23'!D23+'23'!I23+'23'!N23+'23'!S23</f>
        <v>109420</v>
      </c>
      <c r="Z23" s="778">
        <f>'23'!E23+'23'!J23+'23'!O23+'23'!T23+W23</f>
        <v>49035</v>
      </c>
      <c r="AA23" s="778">
        <f>'23'!F23+'23'!K23+'23'!P23+'23'!U23</f>
        <v>21298</v>
      </c>
      <c r="AB23" s="1651">
        <f t="shared" si="6"/>
        <v>179753</v>
      </c>
    </row>
    <row r="24" spans="1:36" s="16" customFormat="1" ht="11.25" customHeight="1">
      <c r="A24" s="1646"/>
      <c r="B24" s="1647" t="s">
        <v>164</v>
      </c>
      <c r="C24" s="1652" t="s">
        <v>313</v>
      </c>
      <c r="D24" s="775">
        <v>12568</v>
      </c>
      <c r="E24" s="775">
        <v>4795</v>
      </c>
      <c r="F24" s="775">
        <v>1899</v>
      </c>
      <c r="G24" s="1648">
        <f t="shared" si="2"/>
        <v>19262</v>
      </c>
      <c r="H24" s="1652" t="s">
        <v>313</v>
      </c>
      <c r="I24" s="775">
        <v>14020</v>
      </c>
      <c r="J24" s="775">
        <v>4651</v>
      </c>
      <c r="K24" s="775">
        <v>2031</v>
      </c>
      <c r="L24" s="1648">
        <f t="shared" si="3"/>
        <v>20702</v>
      </c>
      <c r="M24" s="1652" t="s">
        <v>313</v>
      </c>
      <c r="N24" s="775">
        <v>14519</v>
      </c>
      <c r="O24" s="775">
        <v>4870</v>
      </c>
      <c r="P24" s="780">
        <v>1855</v>
      </c>
      <c r="Q24" s="1648">
        <f t="shared" si="4"/>
        <v>21244</v>
      </c>
      <c r="R24" s="533" t="s">
        <v>313</v>
      </c>
      <c r="S24" s="775">
        <v>15311</v>
      </c>
      <c r="T24" s="775">
        <v>5694</v>
      </c>
      <c r="U24" s="775">
        <v>2074</v>
      </c>
      <c r="V24" s="1649">
        <f t="shared" si="5"/>
        <v>23079</v>
      </c>
      <c r="W24" s="1648">
        <v>2872</v>
      </c>
      <c r="X24" s="1652" t="s">
        <v>313</v>
      </c>
      <c r="Y24" s="775">
        <f>'23'!D24+'23'!I24+'23'!N24+'23'!S24</f>
        <v>56418</v>
      </c>
      <c r="Z24" s="775">
        <f>'23'!E24+'23'!J24+'23'!O24+'23'!T24+W24</f>
        <v>22882</v>
      </c>
      <c r="AA24" s="363">
        <f>'23'!F24+'23'!K24+'23'!P24+'23'!U24</f>
        <v>7859</v>
      </c>
      <c r="AB24" s="1648">
        <f t="shared" si="6"/>
        <v>87159</v>
      </c>
    </row>
    <row r="25" spans="1:36" s="16" customFormat="1" ht="11.25" customHeight="1">
      <c r="A25" s="1646">
        <v>2017</v>
      </c>
      <c r="B25" s="1650" t="s">
        <v>163</v>
      </c>
      <c r="C25" s="1652" t="s">
        <v>313</v>
      </c>
      <c r="D25" s="778">
        <v>24475</v>
      </c>
      <c r="E25" s="778">
        <v>9559</v>
      </c>
      <c r="F25" s="778">
        <v>4948</v>
      </c>
      <c r="G25" s="1651">
        <f t="shared" si="2"/>
        <v>38982</v>
      </c>
      <c r="H25" s="1652" t="s">
        <v>313</v>
      </c>
      <c r="I25" s="778">
        <v>24915</v>
      </c>
      <c r="J25" s="778">
        <v>10170</v>
      </c>
      <c r="K25" s="778">
        <v>4649</v>
      </c>
      <c r="L25" s="1651">
        <f t="shared" si="3"/>
        <v>39734</v>
      </c>
      <c r="M25" s="1652" t="s">
        <v>313</v>
      </c>
      <c r="N25" s="778">
        <v>27750</v>
      </c>
      <c r="O25" s="778">
        <v>10504</v>
      </c>
      <c r="P25" s="779">
        <v>5155</v>
      </c>
      <c r="Q25" s="1651">
        <f>SUM(M25:P25)</f>
        <v>43409</v>
      </c>
      <c r="R25" s="533" t="s">
        <v>313</v>
      </c>
      <c r="S25" s="778">
        <v>27780</v>
      </c>
      <c r="T25" s="778">
        <v>10093</v>
      </c>
      <c r="U25" s="778">
        <v>5158</v>
      </c>
      <c r="V25" s="1651">
        <f t="shared" si="5"/>
        <v>43031</v>
      </c>
      <c r="W25" s="1651">
        <v>6024</v>
      </c>
      <c r="X25" s="1652" t="s">
        <v>313</v>
      </c>
      <c r="Y25" s="778">
        <f>'23'!D25+'23'!I25+'23'!N25+'23'!S25</f>
        <v>104920</v>
      </c>
      <c r="Z25" s="778">
        <f>'23'!E25+'23'!J25+'23'!O25+'23'!T25+W25</f>
        <v>46350</v>
      </c>
      <c r="AA25" s="778">
        <f>'23'!F25+'23'!K25+'23'!P25+'23'!U25</f>
        <v>19910</v>
      </c>
      <c r="AB25" s="1651">
        <f t="shared" si="6"/>
        <v>171180</v>
      </c>
      <c r="AC25" s="14"/>
      <c r="AD25" s="14"/>
      <c r="AE25" s="14"/>
      <c r="AF25" s="14"/>
      <c r="AG25" s="14"/>
      <c r="AH25" s="14"/>
      <c r="AI25" s="14"/>
      <c r="AJ25" s="14"/>
    </row>
    <row r="26" spans="1:36" s="16" customFormat="1" ht="11.25" customHeight="1">
      <c r="A26" s="1646"/>
      <c r="B26" s="1647" t="s">
        <v>164</v>
      </c>
      <c r="C26" s="1652" t="s">
        <v>313</v>
      </c>
      <c r="D26" s="775">
        <v>12471</v>
      </c>
      <c r="E26" s="775">
        <v>4576</v>
      </c>
      <c r="F26" s="775">
        <v>1859</v>
      </c>
      <c r="G26" s="1648">
        <f t="shared" si="2"/>
        <v>18906</v>
      </c>
      <c r="H26" s="1652" t="s">
        <v>313</v>
      </c>
      <c r="I26" s="775">
        <v>12760</v>
      </c>
      <c r="J26" s="775">
        <v>4808</v>
      </c>
      <c r="K26" s="775">
        <v>1767</v>
      </c>
      <c r="L26" s="1648">
        <f t="shared" si="3"/>
        <v>19335</v>
      </c>
      <c r="M26" s="1652" t="s">
        <v>313</v>
      </c>
      <c r="N26" s="775">
        <v>14399</v>
      </c>
      <c r="O26" s="775">
        <v>4654</v>
      </c>
      <c r="P26" s="780">
        <v>1964</v>
      </c>
      <c r="Q26" s="1648">
        <f t="shared" si="4"/>
        <v>21017</v>
      </c>
      <c r="R26" s="533" t="s">
        <v>313</v>
      </c>
      <c r="S26" s="775">
        <v>14311</v>
      </c>
      <c r="T26" s="775">
        <v>4673</v>
      </c>
      <c r="U26" s="775">
        <v>1831</v>
      </c>
      <c r="V26" s="1648">
        <f t="shared" si="5"/>
        <v>20815</v>
      </c>
      <c r="W26" s="1648">
        <v>2910</v>
      </c>
      <c r="X26" s="1652" t="s">
        <v>313</v>
      </c>
      <c r="Y26" s="775">
        <f>'23'!D26+'23'!I26+'23'!N26+'23'!S26</f>
        <v>53941</v>
      </c>
      <c r="Z26" s="775">
        <f>'23'!E26+'23'!J26+'23'!O26+'23'!T26+W26</f>
        <v>21621</v>
      </c>
      <c r="AA26" s="775">
        <f>'23'!F26+'23'!K26+'23'!P26+'23'!U26</f>
        <v>7421</v>
      </c>
      <c r="AB26" s="1648">
        <f t="shared" si="6"/>
        <v>82983</v>
      </c>
      <c r="AC26" s="14"/>
      <c r="AD26" s="14"/>
      <c r="AE26" s="14"/>
      <c r="AF26" s="14"/>
      <c r="AG26" s="14"/>
      <c r="AH26" s="14"/>
      <c r="AI26" s="14"/>
      <c r="AJ26" s="14"/>
    </row>
    <row r="27" spans="1:36" s="16" customFormat="1" ht="11.25" customHeight="1">
      <c r="A27" s="1646">
        <v>2018</v>
      </c>
      <c r="B27" s="1650" t="s">
        <v>163</v>
      </c>
      <c r="C27" s="533" t="s">
        <v>313</v>
      </c>
      <c r="D27" s="778">
        <v>24432</v>
      </c>
      <c r="E27" s="778">
        <v>9663</v>
      </c>
      <c r="F27" s="778">
        <v>4991</v>
      </c>
      <c r="G27" s="1651">
        <f t="shared" si="2"/>
        <v>39086</v>
      </c>
      <c r="H27" s="533" t="s">
        <v>313</v>
      </c>
      <c r="I27" s="778">
        <v>24645</v>
      </c>
      <c r="J27" s="778">
        <v>9710</v>
      </c>
      <c r="K27" s="778">
        <v>4675</v>
      </c>
      <c r="L27" s="1651">
        <f t="shared" si="3"/>
        <v>39030</v>
      </c>
      <c r="M27" s="533" t="s">
        <v>313</v>
      </c>
      <c r="N27" s="778">
        <v>25619</v>
      </c>
      <c r="O27" s="778">
        <v>10378</v>
      </c>
      <c r="P27" s="779">
        <v>4535</v>
      </c>
      <c r="Q27" s="1651">
        <f t="shared" si="4"/>
        <v>40532</v>
      </c>
      <c r="R27" s="533" t="s">
        <v>313</v>
      </c>
      <c r="S27" s="778">
        <v>27173</v>
      </c>
      <c r="T27" s="778">
        <v>9979</v>
      </c>
      <c r="U27" s="778">
        <v>5086</v>
      </c>
      <c r="V27" s="1651">
        <f t="shared" si="5"/>
        <v>42238</v>
      </c>
      <c r="W27" s="1651">
        <v>4238</v>
      </c>
      <c r="X27" s="1652" t="s">
        <v>313</v>
      </c>
      <c r="Y27" s="778">
        <f>'23'!D27+'23'!I27+'23'!N27+'23'!S27</f>
        <v>101869</v>
      </c>
      <c r="Z27" s="778">
        <f>'23'!E27+'23'!J27+'23'!O27+'23'!T27+W27</f>
        <v>43968</v>
      </c>
      <c r="AA27" s="778">
        <f>'23'!F27+'23'!K27+'23'!P27+'23'!U27</f>
        <v>19287</v>
      </c>
      <c r="AB27" s="1651">
        <f t="shared" si="6"/>
        <v>165124</v>
      </c>
      <c r="AC27" s="14"/>
      <c r="AD27" s="14"/>
      <c r="AE27" s="14"/>
      <c r="AF27" s="14"/>
      <c r="AG27" s="14"/>
      <c r="AH27" s="14"/>
      <c r="AI27" s="14"/>
      <c r="AJ27" s="14"/>
    </row>
    <row r="28" spans="1:36" s="16" customFormat="1" ht="11.25" customHeight="1">
      <c r="A28" s="1646"/>
      <c r="B28" s="1647" t="s">
        <v>164</v>
      </c>
      <c r="C28" s="533" t="s">
        <v>313</v>
      </c>
      <c r="D28" s="775">
        <v>12575</v>
      </c>
      <c r="E28" s="775">
        <v>4575</v>
      </c>
      <c r="F28" s="775">
        <v>1914</v>
      </c>
      <c r="G28" s="1648">
        <f t="shared" si="2"/>
        <v>19064</v>
      </c>
      <c r="H28" s="533" t="s">
        <v>313</v>
      </c>
      <c r="I28" s="775">
        <v>12599</v>
      </c>
      <c r="J28" s="775">
        <v>4584</v>
      </c>
      <c r="K28" s="775">
        <v>1695</v>
      </c>
      <c r="L28" s="1648">
        <f t="shared" si="3"/>
        <v>18878</v>
      </c>
      <c r="M28" s="533" t="s">
        <v>313</v>
      </c>
      <c r="N28" s="775">
        <v>13121</v>
      </c>
      <c r="O28" s="775">
        <v>4816</v>
      </c>
      <c r="P28" s="780">
        <v>1724</v>
      </c>
      <c r="Q28" s="1648">
        <f t="shared" si="4"/>
        <v>19661</v>
      </c>
      <c r="R28" s="533" t="s">
        <v>313</v>
      </c>
      <c r="S28" s="775">
        <v>14149</v>
      </c>
      <c r="T28" s="775">
        <v>4454</v>
      </c>
      <c r="U28" s="775">
        <v>1932</v>
      </c>
      <c r="V28" s="1648">
        <f t="shared" si="5"/>
        <v>20535</v>
      </c>
      <c r="W28" s="1648">
        <v>2130</v>
      </c>
      <c r="X28" s="1652" t="s">
        <v>313</v>
      </c>
      <c r="Y28" s="775">
        <f>'23'!D28+'23'!I28+'23'!N28+'23'!S28</f>
        <v>52444</v>
      </c>
      <c r="Z28" s="775">
        <f>'23'!E28+'23'!J28+'23'!O28+'23'!T28+W28</f>
        <v>20559</v>
      </c>
      <c r="AA28" s="775">
        <f>'23'!F28+'23'!K28+'23'!P28+'23'!U28</f>
        <v>7265</v>
      </c>
      <c r="AB28" s="1648">
        <f t="shared" si="6"/>
        <v>80268</v>
      </c>
      <c r="AC28" s="14"/>
      <c r="AD28" s="14"/>
      <c r="AE28" s="14"/>
      <c r="AF28" s="14"/>
      <c r="AG28" s="14"/>
      <c r="AH28" s="14"/>
      <c r="AI28" s="14"/>
      <c r="AJ28" s="14"/>
    </row>
    <row r="29" spans="1:36" s="16" customFormat="1" ht="11.25" customHeight="1">
      <c r="A29" s="1646">
        <v>2019</v>
      </c>
      <c r="B29" s="1650" t="s">
        <v>163</v>
      </c>
      <c r="C29" s="533" t="s">
        <v>313</v>
      </c>
      <c r="D29" s="778">
        <v>24879</v>
      </c>
      <c r="E29" s="778">
        <v>9466</v>
      </c>
      <c r="F29" s="778">
        <v>5226</v>
      </c>
      <c r="G29" s="1651">
        <f t="shared" si="2"/>
        <v>39571</v>
      </c>
      <c r="H29" s="533" t="s">
        <v>313</v>
      </c>
      <c r="I29" s="778">
        <v>24704</v>
      </c>
      <c r="J29" s="778">
        <v>9760</v>
      </c>
      <c r="K29" s="778">
        <v>4723</v>
      </c>
      <c r="L29" s="1651">
        <f t="shared" si="3"/>
        <v>39187</v>
      </c>
      <c r="M29" s="533" t="s">
        <v>313</v>
      </c>
      <c r="N29" s="778">
        <v>25215</v>
      </c>
      <c r="O29" s="778">
        <v>9899</v>
      </c>
      <c r="P29" s="779">
        <v>4619</v>
      </c>
      <c r="Q29" s="1651">
        <f t="shared" si="4"/>
        <v>39733</v>
      </c>
      <c r="R29" s="533" t="s">
        <v>313</v>
      </c>
      <c r="S29" s="778">
        <v>25217</v>
      </c>
      <c r="T29" s="778">
        <v>9829</v>
      </c>
      <c r="U29" s="778">
        <v>4476</v>
      </c>
      <c r="V29" s="1651">
        <f t="shared" si="5"/>
        <v>39522</v>
      </c>
      <c r="W29" s="1651">
        <v>3818</v>
      </c>
      <c r="X29" s="1652" t="s">
        <v>313</v>
      </c>
      <c r="Y29" s="778">
        <f>'23'!D29+'23'!I29+'23'!N29+'23'!S29</f>
        <v>100015</v>
      </c>
      <c r="Z29" s="778">
        <f>'23'!E29+'23'!J29+'23'!O29+'23'!T29+W29</f>
        <v>42772</v>
      </c>
      <c r="AA29" s="778">
        <f>'23'!F29+'23'!K29+'23'!P29+'23'!U29</f>
        <v>19044</v>
      </c>
      <c r="AB29" s="1651">
        <f t="shared" si="6"/>
        <v>161831</v>
      </c>
      <c r="AC29" s="14"/>
      <c r="AD29" s="14"/>
      <c r="AE29" s="14"/>
      <c r="AF29" s="14"/>
      <c r="AG29" s="14"/>
      <c r="AH29" s="14"/>
      <c r="AI29" s="14"/>
      <c r="AJ29" s="14"/>
    </row>
    <row r="30" spans="1:36" s="16" customFormat="1" ht="11.25" customHeight="1">
      <c r="A30" s="1646"/>
      <c r="B30" s="1647" t="s">
        <v>164</v>
      </c>
      <c r="C30" s="1652" t="s">
        <v>313</v>
      </c>
      <c r="D30" s="775">
        <v>12635</v>
      </c>
      <c r="E30" s="775">
        <v>4557</v>
      </c>
      <c r="F30" s="775">
        <v>2092</v>
      </c>
      <c r="G30" s="1648">
        <f t="shared" si="2"/>
        <v>19284</v>
      </c>
      <c r="H30" s="1652" t="s">
        <v>313</v>
      </c>
      <c r="I30" s="775">
        <v>12740</v>
      </c>
      <c r="J30" s="775">
        <v>4598</v>
      </c>
      <c r="K30" s="775">
        <v>1759</v>
      </c>
      <c r="L30" s="1648">
        <f t="shared" si="3"/>
        <v>19097</v>
      </c>
      <c r="M30" s="1652" t="s">
        <v>313</v>
      </c>
      <c r="N30" s="775">
        <v>12898</v>
      </c>
      <c r="O30" s="775">
        <v>4569</v>
      </c>
      <c r="P30" s="780">
        <v>1678</v>
      </c>
      <c r="Q30" s="1648">
        <f t="shared" si="4"/>
        <v>19145</v>
      </c>
      <c r="R30" s="533" t="s">
        <v>313</v>
      </c>
      <c r="S30" s="775">
        <v>12956</v>
      </c>
      <c r="T30" s="775">
        <v>4633</v>
      </c>
      <c r="U30" s="775">
        <v>1677</v>
      </c>
      <c r="V30" s="1648">
        <f t="shared" si="5"/>
        <v>19266</v>
      </c>
      <c r="W30" s="1648">
        <v>1824</v>
      </c>
      <c r="X30" s="1652" t="s">
        <v>313</v>
      </c>
      <c r="Y30" s="775">
        <f>'23'!D30+'23'!I30+'23'!N30+'23'!S30</f>
        <v>51229</v>
      </c>
      <c r="Z30" s="775">
        <f>'23'!E30+'23'!J30+'23'!O30+'23'!T30+W30</f>
        <v>20181</v>
      </c>
      <c r="AA30" s="775">
        <f>'23'!F30+'23'!K30+'23'!P30+'23'!U30</f>
        <v>7206</v>
      </c>
      <c r="AB30" s="1648">
        <f t="shared" si="6"/>
        <v>78616</v>
      </c>
      <c r="AC30" s="14"/>
      <c r="AD30" s="14"/>
      <c r="AE30" s="14"/>
      <c r="AF30" s="14"/>
      <c r="AG30" s="14"/>
      <c r="AH30" s="14"/>
      <c r="AI30" s="14"/>
      <c r="AJ30" s="14"/>
    </row>
    <row r="31" spans="1:36" s="16" customFormat="1" ht="11.25" customHeight="1">
      <c r="A31" s="1646">
        <v>2020</v>
      </c>
      <c r="B31" s="1650" t="s">
        <v>163</v>
      </c>
      <c r="C31" s="1652" t="s">
        <v>313</v>
      </c>
      <c r="D31" s="778">
        <v>25085</v>
      </c>
      <c r="E31" s="778">
        <v>9795</v>
      </c>
      <c r="F31" s="778">
        <v>5274</v>
      </c>
      <c r="G31" s="1651">
        <f t="shared" ref="G31:G32" si="7">SUM(C31:F31)</f>
        <v>40154</v>
      </c>
      <c r="H31" s="1652" t="s">
        <v>313</v>
      </c>
      <c r="I31" s="778">
        <v>25310</v>
      </c>
      <c r="J31" s="778">
        <v>9474</v>
      </c>
      <c r="K31" s="778">
        <v>4935</v>
      </c>
      <c r="L31" s="1651">
        <f t="shared" ref="L31:L32" si="8">SUM(H31:K31)</f>
        <v>39719</v>
      </c>
      <c r="M31" s="1652" t="s">
        <v>313</v>
      </c>
      <c r="N31" s="778">
        <v>25353</v>
      </c>
      <c r="O31" s="778">
        <v>9874</v>
      </c>
      <c r="P31" s="779">
        <v>4682</v>
      </c>
      <c r="Q31" s="1651">
        <f t="shared" ref="Q31:Q32" si="9">SUM(M31:P31)</f>
        <v>39909</v>
      </c>
      <c r="R31" s="533" t="s">
        <v>313</v>
      </c>
      <c r="S31" s="778">
        <v>24847</v>
      </c>
      <c r="T31" s="778">
        <v>9402</v>
      </c>
      <c r="U31" s="778">
        <v>4560</v>
      </c>
      <c r="V31" s="1651">
        <f t="shared" si="5"/>
        <v>38809</v>
      </c>
      <c r="W31" s="1651">
        <v>3480</v>
      </c>
      <c r="X31" s="1652" t="s">
        <v>313</v>
      </c>
      <c r="Y31" s="778">
        <f>'23'!D31+'23'!I31+'23'!N31+'23'!S31</f>
        <v>100595</v>
      </c>
      <c r="Z31" s="778">
        <f>'23'!E31+'23'!J31+'23'!O31+'23'!T31+W31</f>
        <v>42025</v>
      </c>
      <c r="AA31" s="778">
        <f>'23'!F31+'23'!K31+'23'!P31+'23'!U31</f>
        <v>19451</v>
      </c>
      <c r="AB31" s="1651">
        <f t="shared" si="6"/>
        <v>162071</v>
      </c>
      <c r="AC31" s="14"/>
      <c r="AD31" s="14"/>
      <c r="AE31" s="14"/>
      <c r="AF31" s="14"/>
      <c r="AG31" s="14"/>
      <c r="AH31" s="14"/>
      <c r="AI31" s="14"/>
      <c r="AJ31" s="14"/>
    </row>
    <row r="32" spans="1:36" s="16" customFormat="1" ht="11.25" customHeight="1">
      <c r="A32" s="1646"/>
      <c r="B32" s="1647" t="s">
        <v>164</v>
      </c>
      <c r="C32" s="1652" t="s">
        <v>313</v>
      </c>
      <c r="D32" s="775">
        <v>12881</v>
      </c>
      <c r="E32" s="775">
        <v>4649</v>
      </c>
      <c r="F32" s="775">
        <v>2084</v>
      </c>
      <c r="G32" s="1648">
        <f t="shared" si="7"/>
        <v>19614</v>
      </c>
      <c r="H32" s="1652" t="s">
        <v>313</v>
      </c>
      <c r="I32" s="775">
        <v>12918</v>
      </c>
      <c r="J32" s="775">
        <v>4486</v>
      </c>
      <c r="K32" s="775">
        <v>1943</v>
      </c>
      <c r="L32" s="1648">
        <f t="shared" si="8"/>
        <v>19347</v>
      </c>
      <c r="M32" s="533" t="s">
        <v>313</v>
      </c>
      <c r="N32" s="775">
        <v>13087</v>
      </c>
      <c r="O32" s="775">
        <v>4562</v>
      </c>
      <c r="P32" s="780">
        <v>1740</v>
      </c>
      <c r="Q32" s="1648">
        <f t="shared" si="9"/>
        <v>19389</v>
      </c>
      <c r="R32" s="533" t="s">
        <v>313</v>
      </c>
      <c r="S32" s="775">
        <v>12749</v>
      </c>
      <c r="T32" s="775">
        <v>4394</v>
      </c>
      <c r="U32" s="775">
        <v>1651</v>
      </c>
      <c r="V32" s="1648">
        <f t="shared" si="5"/>
        <v>18794</v>
      </c>
      <c r="W32" s="363">
        <v>1751</v>
      </c>
      <c r="X32" s="1652" t="s">
        <v>313</v>
      </c>
      <c r="Y32" s="775">
        <f>'23'!D32+'23'!I32+'23'!N32+'23'!S32</f>
        <v>51635</v>
      </c>
      <c r="Z32" s="775">
        <f>'23'!E32+'23'!J32+'23'!O32+'23'!T32+W32</f>
        <v>19842</v>
      </c>
      <c r="AA32" s="363">
        <f>'23'!F32+'23'!K32+'23'!P32+'23'!U32</f>
        <v>7418</v>
      </c>
      <c r="AB32" s="1648">
        <f t="shared" si="6"/>
        <v>78895</v>
      </c>
      <c r="AC32" s="14"/>
      <c r="AD32" s="14"/>
      <c r="AE32" s="14"/>
      <c r="AF32" s="14"/>
      <c r="AG32" s="14"/>
      <c r="AH32" s="14"/>
      <c r="AI32" s="14"/>
      <c r="AJ32" s="14"/>
    </row>
    <row r="33" spans="1:36" s="16" customFormat="1" ht="11.25" customHeight="1">
      <c r="A33" s="1646">
        <v>2021</v>
      </c>
      <c r="B33" s="1650" t="s">
        <v>163</v>
      </c>
      <c r="C33" s="1652" t="s">
        <v>313</v>
      </c>
      <c r="D33" s="778">
        <v>24883</v>
      </c>
      <c r="E33" s="778">
        <v>9916</v>
      </c>
      <c r="F33" s="778">
        <v>5282</v>
      </c>
      <c r="G33" s="1651">
        <v>40081</v>
      </c>
      <c r="H33" s="1652" t="s">
        <v>313</v>
      </c>
      <c r="I33" s="778">
        <v>25560</v>
      </c>
      <c r="J33" s="778">
        <v>9767</v>
      </c>
      <c r="K33" s="778">
        <v>4904</v>
      </c>
      <c r="L33" s="1651">
        <v>40231</v>
      </c>
      <c r="M33" s="1652" t="s">
        <v>313</v>
      </c>
      <c r="N33" s="778">
        <v>25766</v>
      </c>
      <c r="O33" s="778">
        <v>9377</v>
      </c>
      <c r="P33" s="779">
        <v>4880</v>
      </c>
      <c r="Q33" s="1651">
        <v>40023</v>
      </c>
      <c r="R33" s="533" t="s">
        <v>313</v>
      </c>
      <c r="S33" s="778">
        <v>25097</v>
      </c>
      <c r="T33" s="778">
        <v>9475</v>
      </c>
      <c r="U33" s="778">
        <v>4649</v>
      </c>
      <c r="V33" s="1651">
        <v>39221</v>
      </c>
      <c r="W33" s="1651">
        <v>3175</v>
      </c>
      <c r="X33" s="1652" t="s">
        <v>313</v>
      </c>
      <c r="Y33" s="781">
        <v>101306</v>
      </c>
      <c r="Z33" s="781">
        <v>41710</v>
      </c>
      <c r="AA33" s="781">
        <v>19715</v>
      </c>
      <c r="AB33" s="1651">
        <v>162731</v>
      </c>
      <c r="AC33" s="14"/>
      <c r="AD33" s="14"/>
      <c r="AE33" s="14"/>
      <c r="AF33" s="14"/>
      <c r="AG33" s="14"/>
      <c r="AH33" s="14"/>
      <c r="AI33" s="14"/>
      <c r="AJ33" s="14"/>
    </row>
    <row r="34" spans="1:36" s="16" customFormat="1" ht="11.25" customHeight="1">
      <c r="A34" s="1646"/>
      <c r="B34" s="1647" t="s">
        <v>164</v>
      </c>
      <c r="C34" s="1652" t="s">
        <v>313</v>
      </c>
      <c r="D34" s="775">
        <v>12643</v>
      </c>
      <c r="E34" s="775">
        <v>4763</v>
      </c>
      <c r="F34" s="775">
        <v>2209</v>
      </c>
      <c r="G34" s="1648">
        <v>19615</v>
      </c>
      <c r="H34" s="1652" t="s">
        <v>313</v>
      </c>
      <c r="I34" s="775">
        <v>13190</v>
      </c>
      <c r="J34" s="775">
        <v>4573</v>
      </c>
      <c r="K34" s="775">
        <v>1880</v>
      </c>
      <c r="L34" s="1648">
        <v>19643</v>
      </c>
      <c r="M34" s="533" t="s">
        <v>313</v>
      </c>
      <c r="N34" s="775">
        <v>13200</v>
      </c>
      <c r="O34" s="775">
        <v>4315</v>
      </c>
      <c r="P34" s="780">
        <v>1904</v>
      </c>
      <c r="Q34" s="1648">
        <v>19419</v>
      </c>
      <c r="R34" s="782" t="s">
        <v>313</v>
      </c>
      <c r="S34" s="783">
        <v>12964</v>
      </c>
      <c r="T34" s="783">
        <v>4433</v>
      </c>
      <c r="U34" s="783">
        <v>1725</v>
      </c>
      <c r="V34" s="1655">
        <v>19122</v>
      </c>
      <c r="W34" s="510">
        <v>1592</v>
      </c>
      <c r="X34" s="1656" t="s">
        <v>313</v>
      </c>
      <c r="Y34" s="783">
        <v>51997</v>
      </c>
      <c r="Z34" s="783">
        <v>19676</v>
      </c>
      <c r="AA34" s="510">
        <v>7718</v>
      </c>
      <c r="AB34" s="1655">
        <v>79391</v>
      </c>
      <c r="AC34" s="14"/>
      <c r="AD34" s="14"/>
      <c r="AE34" s="14"/>
      <c r="AF34" s="14"/>
      <c r="AG34" s="14"/>
      <c r="AH34" s="14"/>
      <c r="AI34" s="14"/>
      <c r="AJ34" s="14"/>
    </row>
    <row r="35" spans="1:36" s="16" customFormat="1" ht="11.25" customHeight="1">
      <c r="A35" s="1646">
        <v>2022</v>
      </c>
      <c r="B35" s="1650" t="s">
        <v>163</v>
      </c>
      <c r="C35" s="1652" t="s">
        <v>313</v>
      </c>
      <c r="D35" s="778">
        <v>24529</v>
      </c>
      <c r="E35" s="778">
        <v>9460</v>
      </c>
      <c r="F35" s="778">
        <v>5231</v>
      </c>
      <c r="G35" s="1651">
        <v>39220</v>
      </c>
      <c r="H35" s="1652" t="s">
        <v>313</v>
      </c>
      <c r="I35" s="778">
        <v>25308</v>
      </c>
      <c r="J35" s="778">
        <v>9934</v>
      </c>
      <c r="K35" s="778">
        <v>4947</v>
      </c>
      <c r="L35" s="1651">
        <v>40189</v>
      </c>
      <c r="M35" s="533" t="s">
        <v>313</v>
      </c>
      <c r="N35" s="778">
        <v>26061</v>
      </c>
      <c r="O35" s="778">
        <v>9613</v>
      </c>
      <c r="P35" s="779">
        <v>4859</v>
      </c>
      <c r="Q35" s="1651">
        <v>40533</v>
      </c>
      <c r="R35" s="533" t="s">
        <v>313</v>
      </c>
      <c r="S35" s="778">
        <v>25517</v>
      </c>
      <c r="T35" s="778">
        <v>9079</v>
      </c>
      <c r="U35" s="778">
        <v>4783</v>
      </c>
      <c r="V35" s="1651">
        <v>39379</v>
      </c>
      <c r="W35" s="778">
        <v>2887</v>
      </c>
      <c r="X35" s="1652" t="s">
        <v>313</v>
      </c>
      <c r="Y35" s="778">
        <f>'23'!D35+'23'!I35+'23'!N35+'23'!S35</f>
        <v>101415</v>
      </c>
      <c r="Z35" s="778">
        <f>'23'!E35+'23'!J35+'23'!O35+'23'!T35+W35</f>
        <v>40973</v>
      </c>
      <c r="AA35" s="778">
        <f>'23'!F35+'23'!K35+'23'!P35+'23'!U35</f>
        <v>19820</v>
      </c>
      <c r="AB35" s="1651">
        <f>SUM(Y35:AA35)</f>
        <v>162208</v>
      </c>
      <c r="AC35" s="14"/>
      <c r="AD35" s="14"/>
      <c r="AE35" s="14"/>
      <c r="AF35" s="14"/>
      <c r="AG35" s="14"/>
      <c r="AH35" s="14"/>
      <c r="AI35" s="14"/>
      <c r="AJ35" s="14"/>
    </row>
    <row r="36" spans="1:36" s="16" customFormat="1" ht="11.25" customHeight="1">
      <c r="A36" s="784"/>
      <c r="B36" s="1657" t="s">
        <v>164</v>
      </c>
      <c r="C36" s="364" t="s">
        <v>313</v>
      </c>
      <c r="D36" s="450">
        <v>12487</v>
      </c>
      <c r="E36" s="450">
        <v>4580</v>
      </c>
      <c r="F36" s="450">
        <v>2070</v>
      </c>
      <c r="G36" s="1658">
        <v>19137</v>
      </c>
      <c r="H36" s="364" t="s">
        <v>313</v>
      </c>
      <c r="I36" s="450">
        <v>12900</v>
      </c>
      <c r="J36" s="450">
        <v>4732</v>
      </c>
      <c r="K36" s="450">
        <v>2011</v>
      </c>
      <c r="L36" s="1658">
        <v>19643</v>
      </c>
      <c r="M36" s="364" t="s">
        <v>313</v>
      </c>
      <c r="N36" s="450">
        <v>13469</v>
      </c>
      <c r="O36" s="450">
        <v>4385</v>
      </c>
      <c r="P36" s="472">
        <v>1857</v>
      </c>
      <c r="Q36" s="1658">
        <v>19711</v>
      </c>
      <c r="R36" s="534" t="s">
        <v>313</v>
      </c>
      <c r="S36" s="450">
        <v>13092</v>
      </c>
      <c r="T36" s="450">
        <v>4208</v>
      </c>
      <c r="U36" s="450">
        <v>1858</v>
      </c>
      <c r="V36" s="1658">
        <v>19158</v>
      </c>
      <c r="W36" s="450">
        <v>1448</v>
      </c>
      <c r="X36" s="364" t="s">
        <v>313</v>
      </c>
      <c r="Y36" s="450">
        <f>'23'!D36+'23'!I36+'23'!N36+'23'!S36</f>
        <v>51948</v>
      </c>
      <c r="Z36" s="450">
        <f>'23'!E36+'23'!J36+'23'!O36+'23'!T36+W36</f>
        <v>19353</v>
      </c>
      <c r="AA36" s="473">
        <f>'23'!F36+'23'!K36+'23'!P36+'23'!U36</f>
        <v>7796</v>
      </c>
      <c r="AB36" s="1658">
        <f>SUM(Y36:AA36)</f>
        <v>79097</v>
      </c>
      <c r="AC36" s="14"/>
      <c r="AD36" s="14"/>
      <c r="AE36" s="14"/>
      <c r="AF36" s="14"/>
      <c r="AG36" s="14"/>
      <c r="AH36" s="14"/>
      <c r="AI36" s="14"/>
      <c r="AJ36" s="14"/>
    </row>
    <row r="37" spans="1:36" s="87" customFormat="1" ht="15" customHeight="1">
      <c r="A37" s="1659" t="s">
        <v>75</v>
      </c>
      <c r="B37" s="1660" t="s">
        <v>368</v>
      </c>
      <c r="C37" s="1660"/>
      <c r="D37" s="1660"/>
      <c r="E37" s="1660"/>
      <c r="F37" s="1660"/>
      <c r="G37" s="1660"/>
      <c r="H37" s="1660"/>
      <c r="I37" s="1660"/>
      <c r="J37" s="1660"/>
      <c r="K37" s="1660"/>
      <c r="L37" s="1660"/>
      <c r="M37" s="1660"/>
      <c r="N37" s="1660"/>
      <c r="O37" s="1660"/>
      <c r="P37" s="1660"/>
      <c r="Q37" s="1660"/>
      <c r="R37" s="1660"/>
      <c r="S37" s="1660"/>
      <c r="T37" s="1660"/>
      <c r="U37" s="1660"/>
      <c r="V37" s="1660"/>
      <c r="W37" s="1660"/>
      <c r="X37" s="202"/>
      <c r="Y37" s="202"/>
      <c r="Z37" s="202"/>
      <c r="AA37" s="202"/>
      <c r="AB37" s="785"/>
      <c r="AC37" s="202"/>
      <c r="AD37" s="202"/>
      <c r="AE37" s="202"/>
      <c r="AF37" s="202"/>
      <c r="AG37" s="202"/>
      <c r="AH37" s="202"/>
      <c r="AI37" s="202"/>
      <c r="AJ37" s="202"/>
    </row>
    <row r="38" spans="1:36" s="87" customFormat="1" ht="15" customHeight="1">
      <c r="A38" s="1661" t="s">
        <v>77</v>
      </c>
      <c r="B38" s="1278" t="s">
        <v>369</v>
      </c>
      <c r="C38" s="1278"/>
      <c r="D38" s="1278"/>
      <c r="E38" s="1278"/>
      <c r="F38" s="1278"/>
      <c r="G38" s="1278"/>
      <c r="H38" s="1278"/>
      <c r="I38" s="1278"/>
      <c r="J38" s="1278"/>
      <c r="K38" s="1278"/>
      <c r="L38" s="1278"/>
      <c r="M38" s="1278"/>
      <c r="N38" s="1278"/>
      <c r="O38" s="1278"/>
      <c r="P38" s="1278"/>
      <c r="Q38" s="1278"/>
      <c r="R38" s="1278"/>
      <c r="S38" s="1278"/>
      <c r="T38" s="1278"/>
      <c r="U38" s="1278"/>
      <c r="V38" s="1278"/>
      <c r="W38" s="1278"/>
      <c r="X38" s="202"/>
      <c r="Y38" s="202"/>
      <c r="Z38" s="202"/>
      <c r="AA38" s="202"/>
      <c r="AB38" s="785"/>
      <c r="AC38" s="202"/>
      <c r="AD38" s="202"/>
      <c r="AE38" s="202"/>
      <c r="AF38" s="202"/>
      <c r="AG38" s="202"/>
      <c r="AH38" s="202"/>
      <c r="AI38" s="202"/>
      <c r="AJ38" s="202"/>
    </row>
    <row r="39" spans="1:36" s="87" customFormat="1">
      <c r="A39" s="786" t="s">
        <v>79</v>
      </c>
      <c r="B39" s="1279" t="s">
        <v>175</v>
      </c>
      <c r="C39" s="1279"/>
      <c r="D39" s="1279"/>
      <c r="E39" s="1279"/>
      <c r="F39" s="1279"/>
      <c r="G39" s="1279"/>
      <c r="H39" s="1279"/>
      <c r="I39" s="1279"/>
      <c r="J39" s="1279"/>
      <c r="K39" s="1279"/>
      <c r="L39" s="1279"/>
      <c r="M39" s="1279"/>
      <c r="N39" s="1279"/>
      <c r="O39" s="1279"/>
      <c r="P39" s="1279"/>
      <c r="Q39" s="1279"/>
      <c r="R39" s="1279"/>
      <c r="S39" s="1279"/>
      <c r="T39" s="1279"/>
      <c r="U39" s="1279"/>
      <c r="V39" s="1279"/>
      <c r="W39" s="1279"/>
      <c r="X39" s="787"/>
      <c r="Y39" s="787"/>
      <c r="Z39" s="1077" t="s">
        <v>87</v>
      </c>
      <c r="AA39" s="1077"/>
      <c r="AB39" s="1078"/>
      <c r="AC39" s="202"/>
      <c r="AD39" s="202"/>
      <c r="AE39" s="202"/>
      <c r="AF39" s="202"/>
      <c r="AG39" s="202"/>
      <c r="AH39" s="202"/>
      <c r="AI39" s="202"/>
      <c r="AJ39" s="202"/>
    </row>
    <row r="40" spans="1:36" s="87" customFormat="1" ht="22.5" customHeight="1">
      <c r="A40" s="136"/>
      <c r="B40" s="307"/>
      <c r="C40" s="307"/>
      <c r="D40" s="307"/>
      <c r="E40" s="307"/>
      <c r="F40" s="307"/>
      <c r="G40" s="307"/>
      <c r="H40" s="307"/>
      <c r="I40" s="307"/>
      <c r="J40" s="307"/>
      <c r="K40" s="307"/>
      <c r="L40" s="307"/>
      <c r="M40" s="307"/>
      <c r="N40" s="307"/>
      <c r="O40" s="307"/>
      <c r="P40" s="307"/>
      <c r="Q40" s="307"/>
      <c r="R40" s="14"/>
      <c r="X40" s="202"/>
      <c r="Y40" s="202"/>
      <c r="Z40" s="202"/>
      <c r="AA40" s="202"/>
      <c r="AB40" s="202"/>
      <c r="AC40" s="202"/>
      <c r="AD40" s="202"/>
      <c r="AE40" s="202"/>
      <c r="AF40" s="202"/>
      <c r="AG40" s="202"/>
      <c r="AH40" s="202"/>
      <c r="AI40" s="202"/>
      <c r="AJ40" s="202"/>
    </row>
  </sheetData>
  <customSheetViews>
    <customSheetView guid="{81E5D7E7-16ED-4014-84DC-4F821D3604F8}" showPageBreaks="1" showGridLines="0" printArea="1" view="pageBreakPreview" topLeftCell="A22">
      <selection activeCell="B39" sqref="B39:R42"/>
      <pageMargins left="0" right="0" top="0" bottom="0" header="0" footer="0"/>
      <headerFooter alignWithMargins="0"/>
    </customSheetView>
  </customSheetViews>
  <mergeCells count="13">
    <mergeCell ref="A1:AB1"/>
    <mergeCell ref="Z39:AB39"/>
    <mergeCell ref="B37:W37"/>
    <mergeCell ref="B38:W38"/>
    <mergeCell ref="B39:W39"/>
    <mergeCell ref="A2:A3"/>
    <mergeCell ref="B2:B3"/>
    <mergeCell ref="C2:G2"/>
    <mergeCell ref="H2:L2"/>
    <mergeCell ref="M2:Q2"/>
    <mergeCell ref="R2:V2"/>
    <mergeCell ref="X2:AA2"/>
    <mergeCell ref="AB2:AB3"/>
  </mergeCells>
  <hyperlinks>
    <hyperlink ref="Z39" location="Content!A1" display="Back to Content Page" xr:uid="{6D818866-E2CC-47AC-BBD9-06D516717D07}"/>
  </hyperlinks>
  <printOptions horizontalCentered="1" verticalCentered="1"/>
  <pageMargins left="0.5" right="0.5" top="0" bottom="0" header="0" footer="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07A5-DA93-4C1E-BB9F-DF459F452FE3}">
  <dimension ref="A1:H7"/>
  <sheetViews>
    <sheetView showGridLines="0" zoomScaleNormal="100" zoomScaleSheetLayoutView="90" workbookViewId="0">
      <selection sqref="A1:H1"/>
    </sheetView>
  </sheetViews>
  <sheetFormatPr defaultRowHeight="12.75"/>
  <cols>
    <col min="1" max="1" width="8" customWidth="1"/>
    <col min="2" max="2" width="41" customWidth="1"/>
    <col min="3" max="8" width="8.5703125" customWidth="1"/>
  </cols>
  <sheetData>
    <row r="1" spans="1:8" ht="22.5" customHeight="1">
      <c r="A1" s="1072" t="s">
        <v>88</v>
      </c>
      <c r="B1" s="1073"/>
      <c r="C1" s="1073"/>
      <c r="D1" s="1073"/>
      <c r="E1" s="1073"/>
      <c r="F1" s="1073"/>
      <c r="G1" s="1073"/>
      <c r="H1" s="1074"/>
    </row>
    <row r="2" spans="1:8" ht="18.75" customHeight="1">
      <c r="A2" s="1081" t="s">
        <v>89</v>
      </c>
      <c r="B2" s="1082"/>
      <c r="C2" s="1059">
        <v>2017</v>
      </c>
      <c r="D2" s="1059">
        <v>2018</v>
      </c>
      <c r="E2" s="1059">
        <v>2019</v>
      </c>
      <c r="F2" s="1059">
        <v>2020</v>
      </c>
      <c r="G2" s="1059">
        <v>2021</v>
      </c>
      <c r="H2" s="1059">
        <v>2022</v>
      </c>
    </row>
    <row r="3" spans="1:8" ht="18.75" customHeight="1">
      <c r="A3" s="1091" t="s">
        <v>90</v>
      </c>
      <c r="B3" s="1092"/>
      <c r="C3" s="1062">
        <v>15.2</v>
      </c>
      <c r="D3" s="1062">
        <v>14.8</v>
      </c>
      <c r="E3" s="1062">
        <v>14.8</v>
      </c>
      <c r="F3" s="1062">
        <v>14.5</v>
      </c>
      <c r="G3" s="1062">
        <v>14.5</v>
      </c>
      <c r="H3" s="1064">
        <v>14.8</v>
      </c>
    </row>
    <row r="4" spans="1:8" ht="18.75" customHeight="1">
      <c r="A4" s="1093" t="s">
        <v>91</v>
      </c>
      <c r="B4" s="1094"/>
      <c r="C4" s="1063">
        <v>11.6</v>
      </c>
      <c r="D4" s="1063">
        <v>11.6</v>
      </c>
      <c r="E4" s="1063">
        <v>11.7</v>
      </c>
      <c r="F4" s="1063">
        <v>11.9</v>
      </c>
      <c r="G4" s="1063">
        <v>12.1</v>
      </c>
      <c r="H4" s="1065">
        <v>12.4</v>
      </c>
    </row>
    <row r="5" spans="1:8" ht="27.6" customHeight="1">
      <c r="A5" s="1049" t="s">
        <v>75</v>
      </c>
      <c r="B5" s="1075" t="s">
        <v>92</v>
      </c>
      <c r="C5" s="1075"/>
      <c r="D5" s="1075"/>
      <c r="E5" s="1075"/>
      <c r="F5" s="1075"/>
      <c r="G5" s="1075"/>
      <c r="H5" s="1076"/>
    </row>
    <row r="6" spans="1:8" ht="27.6" customHeight="1">
      <c r="A6" s="1036" t="s">
        <v>77</v>
      </c>
      <c r="B6" s="1075" t="s">
        <v>93</v>
      </c>
      <c r="C6" s="1075"/>
      <c r="D6" s="1075"/>
      <c r="E6" s="1075"/>
      <c r="F6" s="1075"/>
      <c r="G6" s="1075"/>
      <c r="H6" s="1076"/>
    </row>
    <row r="7" spans="1:8">
      <c r="A7" s="1037"/>
      <c r="B7" s="1057"/>
      <c r="C7" s="1039"/>
      <c r="D7" s="1039"/>
      <c r="E7" s="1039"/>
      <c r="F7" s="1077" t="s">
        <v>87</v>
      </c>
      <c r="G7" s="1077"/>
      <c r="H7" s="1078"/>
    </row>
  </sheetData>
  <sheetProtection selectLockedCells="1" selectUnlockedCells="1"/>
  <mergeCells count="7">
    <mergeCell ref="F7:H7"/>
    <mergeCell ref="B5:H5"/>
    <mergeCell ref="B6:H6"/>
    <mergeCell ref="A1:H1"/>
    <mergeCell ref="A2:B2"/>
    <mergeCell ref="A3:B3"/>
    <mergeCell ref="A4:B4"/>
  </mergeCells>
  <hyperlinks>
    <hyperlink ref="F7" location="Content!A1" display="Back to Content Page" xr:uid="{EF4573D8-ECFB-446B-875C-C38EBA895726}"/>
  </hyperlinks>
  <printOptions horizontalCentered="1"/>
  <pageMargins left="0.25" right="0.25" top="1" bottom="0.5" header="0.25" footer="0.2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O38"/>
  <sheetViews>
    <sheetView showGridLines="0" zoomScaleNormal="100" zoomScaleSheetLayoutView="100" workbookViewId="0">
      <selection sqref="A1:N1"/>
    </sheetView>
  </sheetViews>
  <sheetFormatPr defaultColWidth="8.85546875" defaultRowHeight="12.75"/>
  <cols>
    <col min="1" max="2" width="8.5703125" style="154" customWidth="1"/>
    <col min="3" max="14" width="11.42578125" style="154" customWidth="1"/>
    <col min="15" max="16384" width="8.85546875" style="154"/>
  </cols>
  <sheetData>
    <row r="1" spans="1:15" ht="24" customHeight="1">
      <c r="A1" s="1662" t="s">
        <v>370</v>
      </c>
      <c r="B1" s="1529"/>
      <c r="C1" s="1529"/>
      <c r="D1" s="1529"/>
      <c r="E1" s="1529"/>
      <c r="F1" s="1529"/>
      <c r="G1" s="1529"/>
      <c r="H1" s="1529"/>
      <c r="I1" s="1529"/>
      <c r="J1" s="1529"/>
      <c r="K1" s="1529"/>
      <c r="L1" s="1529"/>
      <c r="M1" s="1529"/>
      <c r="N1" s="1530"/>
    </row>
    <row r="2" spans="1:15" ht="18.75" customHeight="1">
      <c r="A2" s="1663" t="s">
        <v>302</v>
      </c>
      <c r="B2" s="1663" t="s">
        <v>157</v>
      </c>
      <c r="C2" s="1664" t="s">
        <v>311</v>
      </c>
      <c r="D2" s="1665"/>
      <c r="E2" s="1666"/>
      <c r="F2" s="1664" t="s">
        <v>312</v>
      </c>
      <c r="G2" s="1665"/>
      <c r="H2" s="1665"/>
      <c r="I2" s="1666"/>
      <c r="J2" s="1664" t="s">
        <v>371</v>
      </c>
      <c r="K2" s="1665"/>
      <c r="L2" s="1665"/>
      <c r="M2" s="1666"/>
      <c r="N2" s="1667" t="s">
        <v>366</v>
      </c>
    </row>
    <row r="3" spans="1:15" ht="18.75" customHeight="1">
      <c r="A3" s="1668"/>
      <c r="B3" s="1668"/>
      <c r="C3" s="474" t="s">
        <v>372</v>
      </c>
      <c r="D3" s="475" t="s">
        <v>373</v>
      </c>
      <c r="E3" s="1669" t="s">
        <v>98</v>
      </c>
      <c r="F3" s="474" t="s">
        <v>374</v>
      </c>
      <c r="G3" s="474" t="s">
        <v>375</v>
      </c>
      <c r="H3" s="475" t="s">
        <v>152</v>
      </c>
      <c r="I3" s="1670" t="s">
        <v>98</v>
      </c>
      <c r="J3" s="476" t="s">
        <v>376</v>
      </c>
      <c r="K3" s="474" t="s">
        <v>377</v>
      </c>
      <c r="L3" s="475" t="s">
        <v>152</v>
      </c>
      <c r="M3" s="1670" t="s">
        <v>98</v>
      </c>
      <c r="N3" s="1544"/>
      <c r="O3" s="181"/>
    </row>
    <row r="4" spans="1:15" s="155" customFormat="1" ht="11.25" customHeight="1">
      <c r="A4" s="1671">
        <v>1960</v>
      </c>
      <c r="B4" s="1672" t="s">
        <v>163</v>
      </c>
      <c r="C4" s="788" t="s">
        <v>313</v>
      </c>
      <c r="D4" s="788" t="s">
        <v>313</v>
      </c>
      <c r="E4" s="1673" t="s">
        <v>313</v>
      </c>
      <c r="F4" s="788" t="s">
        <v>313</v>
      </c>
      <c r="G4" s="788" t="s">
        <v>313</v>
      </c>
      <c r="H4" s="788" t="s">
        <v>313</v>
      </c>
      <c r="I4" s="1673" t="s">
        <v>313</v>
      </c>
      <c r="J4" s="523">
        <v>2809</v>
      </c>
      <c r="K4" s="523">
        <v>2319</v>
      </c>
      <c r="L4" s="365" t="s">
        <v>313</v>
      </c>
      <c r="M4" s="1674">
        <f t="shared" ref="M4:M11" si="0">SUM(J4:L4)</f>
        <v>5128</v>
      </c>
      <c r="N4" s="789">
        <f>M4</f>
        <v>5128</v>
      </c>
    </row>
    <row r="5" spans="1:15" ht="11.25" customHeight="1">
      <c r="A5" s="1671"/>
      <c r="B5" s="1675" t="s">
        <v>378</v>
      </c>
      <c r="C5" s="788" t="s">
        <v>313</v>
      </c>
      <c r="D5" s="788" t="s">
        <v>313</v>
      </c>
      <c r="E5" s="1676" t="s">
        <v>313</v>
      </c>
      <c r="F5" s="788" t="s">
        <v>313</v>
      </c>
      <c r="G5" s="788" t="s">
        <v>313</v>
      </c>
      <c r="H5" s="788" t="s">
        <v>313</v>
      </c>
      <c r="I5" s="1676" t="s">
        <v>313</v>
      </c>
      <c r="J5" s="790">
        <v>934</v>
      </c>
      <c r="K5" s="790">
        <v>838</v>
      </c>
      <c r="L5" s="365" t="s">
        <v>313</v>
      </c>
      <c r="M5" s="1677">
        <f t="shared" si="0"/>
        <v>1772</v>
      </c>
      <c r="N5" s="791">
        <f>M5</f>
        <v>1772</v>
      </c>
      <c r="O5" s="156"/>
    </row>
    <row r="6" spans="1:15" s="155" customFormat="1" ht="11.25" customHeight="1">
      <c r="A6" s="1671">
        <v>1970</v>
      </c>
      <c r="B6" s="1672" t="s">
        <v>163</v>
      </c>
      <c r="C6" s="523">
        <v>454</v>
      </c>
      <c r="D6" s="523">
        <v>564</v>
      </c>
      <c r="E6" s="1674">
        <f t="shared" ref="E6:E11" si="1">SUM(C6:D6)</f>
        <v>1018</v>
      </c>
      <c r="F6" s="788" t="s">
        <v>313</v>
      </c>
      <c r="G6" s="788" t="s">
        <v>313</v>
      </c>
      <c r="H6" s="788" t="s">
        <v>313</v>
      </c>
      <c r="I6" s="1678" t="s">
        <v>313</v>
      </c>
      <c r="J6" s="523">
        <v>4735</v>
      </c>
      <c r="K6" s="523">
        <v>4115</v>
      </c>
      <c r="L6" s="365" t="s">
        <v>313</v>
      </c>
      <c r="M6" s="1674">
        <f t="shared" si="0"/>
        <v>8850</v>
      </c>
      <c r="N6" s="789">
        <f>E6+M6</f>
        <v>9868</v>
      </c>
    </row>
    <row r="7" spans="1:15" ht="11.25" customHeight="1">
      <c r="A7" s="1671"/>
      <c r="B7" s="1675" t="s">
        <v>378</v>
      </c>
      <c r="C7" s="790">
        <v>221</v>
      </c>
      <c r="D7" s="790">
        <v>276</v>
      </c>
      <c r="E7" s="1677">
        <f t="shared" si="1"/>
        <v>497</v>
      </c>
      <c r="F7" s="788" t="s">
        <v>313</v>
      </c>
      <c r="G7" s="788" t="s">
        <v>313</v>
      </c>
      <c r="H7" s="788" t="s">
        <v>313</v>
      </c>
      <c r="I7" s="1676" t="s">
        <v>313</v>
      </c>
      <c r="J7" s="790">
        <v>2091</v>
      </c>
      <c r="K7" s="790">
        <v>1703</v>
      </c>
      <c r="L7" s="365" t="s">
        <v>313</v>
      </c>
      <c r="M7" s="1677">
        <f t="shared" si="0"/>
        <v>3794</v>
      </c>
      <c r="N7" s="791">
        <f>E7+M7</f>
        <v>4291</v>
      </c>
      <c r="O7" s="156"/>
    </row>
    <row r="8" spans="1:15" s="155" customFormat="1" ht="11.25" customHeight="1">
      <c r="A8" s="1671">
        <v>1980</v>
      </c>
      <c r="B8" s="1672" t="s">
        <v>163</v>
      </c>
      <c r="C8" s="523">
        <v>5669</v>
      </c>
      <c r="D8" s="523">
        <v>5239</v>
      </c>
      <c r="E8" s="1674">
        <f t="shared" si="1"/>
        <v>10908</v>
      </c>
      <c r="F8" s="788" t="s">
        <v>313</v>
      </c>
      <c r="G8" s="788" t="s">
        <v>313</v>
      </c>
      <c r="H8" s="788" t="s">
        <v>313</v>
      </c>
      <c r="I8" s="1678" t="s">
        <v>313</v>
      </c>
      <c r="J8" s="523">
        <v>2911</v>
      </c>
      <c r="K8" s="523">
        <v>2453</v>
      </c>
      <c r="L8" s="365" t="s">
        <v>313</v>
      </c>
      <c r="M8" s="1674">
        <f t="shared" si="0"/>
        <v>5364</v>
      </c>
      <c r="N8" s="789">
        <f>E8+M8</f>
        <v>16272</v>
      </c>
    </row>
    <row r="9" spans="1:15" ht="11.25" customHeight="1">
      <c r="A9" s="1671"/>
      <c r="B9" s="1675" t="s">
        <v>378</v>
      </c>
      <c r="C9" s="790">
        <v>3253</v>
      </c>
      <c r="D9" s="790">
        <v>3069</v>
      </c>
      <c r="E9" s="1677">
        <f t="shared" si="1"/>
        <v>6322</v>
      </c>
      <c r="F9" s="788" t="s">
        <v>313</v>
      </c>
      <c r="G9" s="788" t="s">
        <v>313</v>
      </c>
      <c r="H9" s="788" t="s">
        <v>313</v>
      </c>
      <c r="I9" s="1676" t="s">
        <v>313</v>
      </c>
      <c r="J9" s="790">
        <v>1797</v>
      </c>
      <c r="K9" s="790">
        <v>1499</v>
      </c>
      <c r="L9" s="365" t="s">
        <v>313</v>
      </c>
      <c r="M9" s="1677">
        <f t="shared" si="0"/>
        <v>3296</v>
      </c>
      <c r="N9" s="791">
        <f>E9+M9</f>
        <v>9618</v>
      </c>
      <c r="O9" s="156"/>
    </row>
    <row r="10" spans="1:15" s="155" customFormat="1" ht="11.25" customHeight="1">
      <c r="A10" s="1671">
        <v>1990</v>
      </c>
      <c r="B10" s="1672" t="s">
        <v>163</v>
      </c>
      <c r="C10" s="523">
        <v>11047</v>
      </c>
      <c r="D10" s="523">
        <v>11048</v>
      </c>
      <c r="E10" s="1674">
        <f t="shared" si="1"/>
        <v>22095</v>
      </c>
      <c r="F10" s="523">
        <v>1509</v>
      </c>
      <c r="G10" s="523">
        <v>1067</v>
      </c>
      <c r="H10" s="366">
        <v>626</v>
      </c>
      <c r="I10" s="1674">
        <f>SUM(F10:H10)</f>
        <v>3202</v>
      </c>
      <c r="J10" s="523">
        <v>1023</v>
      </c>
      <c r="K10" s="523">
        <v>1260</v>
      </c>
      <c r="L10" s="366">
        <v>1634</v>
      </c>
      <c r="M10" s="1674">
        <f t="shared" si="0"/>
        <v>3917</v>
      </c>
      <c r="N10" s="789">
        <f>E10+I10+M10</f>
        <v>29214</v>
      </c>
    </row>
    <row r="11" spans="1:15" ht="11.25" customHeight="1">
      <c r="A11" s="1671"/>
      <c r="B11" s="1675" t="s">
        <v>378</v>
      </c>
      <c r="C11" s="790">
        <v>5823</v>
      </c>
      <c r="D11" s="790">
        <v>5802</v>
      </c>
      <c r="E11" s="1677">
        <f t="shared" si="1"/>
        <v>11625</v>
      </c>
      <c r="F11" s="790">
        <v>1052</v>
      </c>
      <c r="G11" s="790">
        <v>752</v>
      </c>
      <c r="H11" s="367">
        <v>427</v>
      </c>
      <c r="I11" s="1677">
        <f>SUM(F11:H11)</f>
        <v>2231</v>
      </c>
      <c r="J11" s="790">
        <v>668</v>
      </c>
      <c r="K11" s="790">
        <v>805</v>
      </c>
      <c r="L11" s="367">
        <v>1049</v>
      </c>
      <c r="M11" s="1677">
        <f t="shared" si="0"/>
        <v>2522</v>
      </c>
      <c r="N11" s="791">
        <f>E11+I11+M11</f>
        <v>16378</v>
      </c>
      <c r="O11" s="156"/>
    </row>
    <row r="12" spans="1:15" s="88" customFormat="1" ht="11.25" customHeight="1">
      <c r="A12" s="1679">
        <v>2000</v>
      </c>
      <c r="B12" s="1680" t="s">
        <v>163</v>
      </c>
      <c r="C12" s="523">
        <v>11797</v>
      </c>
      <c r="D12" s="368">
        <v>11903</v>
      </c>
      <c r="E12" s="1674">
        <f t="shared" ref="E12:E13" si="2">SUM(C12:D12)</f>
        <v>23700</v>
      </c>
      <c r="F12" s="523">
        <v>394</v>
      </c>
      <c r="G12" s="523">
        <v>421</v>
      </c>
      <c r="H12" s="366">
        <v>289</v>
      </c>
      <c r="I12" s="1674">
        <f t="shared" ref="I12:I13" si="3">SUM(F12:H12)</f>
        <v>1104</v>
      </c>
      <c r="J12" s="1681" t="s">
        <v>313</v>
      </c>
      <c r="K12" s="788" t="s">
        <v>313</v>
      </c>
      <c r="L12" s="369" t="s">
        <v>313</v>
      </c>
      <c r="M12" s="1678" t="s">
        <v>313</v>
      </c>
      <c r="N12" s="1682">
        <f t="shared" ref="N12:N13" si="4">E12+I12</f>
        <v>24804</v>
      </c>
    </row>
    <row r="13" spans="1:15" s="100" customFormat="1" ht="11.25" customHeight="1">
      <c r="A13" s="1683"/>
      <c r="B13" s="1684" t="s">
        <v>378</v>
      </c>
      <c r="C13" s="790">
        <v>6286</v>
      </c>
      <c r="D13" s="370">
        <v>6520</v>
      </c>
      <c r="E13" s="1677">
        <f t="shared" si="2"/>
        <v>12806</v>
      </c>
      <c r="F13" s="790">
        <v>257</v>
      </c>
      <c r="G13" s="790">
        <v>251</v>
      </c>
      <c r="H13" s="367">
        <v>192</v>
      </c>
      <c r="I13" s="1677">
        <f t="shared" si="3"/>
        <v>700</v>
      </c>
      <c r="J13" s="1685" t="s">
        <v>313</v>
      </c>
      <c r="K13" s="792" t="s">
        <v>313</v>
      </c>
      <c r="L13" s="371" t="s">
        <v>313</v>
      </c>
      <c r="M13" s="1676" t="s">
        <v>313</v>
      </c>
      <c r="N13" s="1686">
        <f t="shared" si="4"/>
        <v>13506</v>
      </c>
      <c r="O13" s="156"/>
    </row>
    <row r="14" spans="1:15" s="155" customFormat="1" ht="11.25" customHeight="1">
      <c r="A14" s="1671">
        <v>2010</v>
      </c>
      <c r="B14" s="1672" t="s">
        <v>163</v>
      </c>
      <c r="C14" s="523">
        <v>16327</v>
      </c>
      <c r="D14" s="523">
        <v>14724</v>
      </c>
      <c r="E14" s="1674">
        <f t="shared" ref="E14:E22" si="5">SUM(C14:D14)</f>
        <v>31051</v>
      </c>
      <c r="F14" s="523">
        <v>571</v>
      </c>
      <c r="G14" s="523">
        <v>441</v>
      </c>
      <c r="H14" s="523">
        <v>357</v>
      </c>
      <c r="I14" s="1674">
        <f t="shared" ref="I14:I32" si="6">SUM(F14:H14)</f>
        <v>1369</v>
      </c>
      <c r="J14" s="1685" t="s">
        <v>313</v>
      </c>
      <c r="K14" s="792" t="s">
        <v>313</v>
      </c>
      <c r="L14" s="792" t="s">
        <v>313</v>
      </c>
      <c r="M14" s="1676" t="s">
        <v>313</v>
      </c>
      <c r="N14" s="789">
        <f t="shared" ref="N14:N36" si="7">E14+I14</f>
        <v>32420</v>
      </c>
      <c r="O14" s="156"/>
    </row>
    <row r="15" spans="1:15" ht="11.25" customHeight="1">
      <c r="A15" s="1671"/>
      <c r="B15" s="1675" t="s">
        <v>378</v>
      </c>
      <c r="C15" s="1687">
        <v>8836</v>
      </c>
      <c r="D15" s="790">
        <v>8030</v>
      </c>
      <c r="E15" s="1677">
        <f t="shared" si="5"/>
        <v>16866</v>
      </c>
      <c r="F15" s="1687">
        <v>385</v>
      </c>
      <c r="G15" s="790">
        <v>283</v>
      </c>
      <c r="H15" s="370">
        <v>235</v>
      </c>
      <c r="I15" s="1677">
        <f t="shared" si="6"/>
        <v>903</v>
      </c>
      <c r="J15" s="1685" t="s">
        <v>313</v>
      </c>
      <c r="K15" s="792" t="s">
        <v>313</v>
      </c>
      <c r="L15" s="792" t="s">
        <v>313</v>
      </c>
      <c r="M15" s="1676" t="s">
        <v>313</v>
      </c>
      <c r="N15" s="791">
        <f t="shared" si="7"/>
        <v>17769</v>
      </c>
      <c r="O15" s="156"/>
    </row>
    <row r="16" spans="1:15" ht="7.5" customHeight="1">
      <c r="A16" s="1688"/>
      <c r="B16" s="1689"/>
      <c r="C16" s="793"/>
      <c r="D16" s="793"/>
      <c r="E16" s="1690"/>
      <c r="F16" s="793"/>
      <c r="G16" s="793"/>
      <c r="H16" s="793"/>
      <c r="I16" s="1690"/>
      <c r="J16" s="1691"/>
      <c r="K16" s="794"/>
      <c r="L16" s="794"/>
      <c r="M16" s="1692"/>
      <c r="N16" s="795"/>
      <c r="O16" s="156"/>
    </row>
    <row r="17" spans="1:15" ht="11.25" customHeight="1">
      <c r="A17" s="1688">
        <v>2013</v>
      </c>
      <c r="B17" s="1693" t="s">
        <v>163</v>
      </c>
      <c r="C17" s="525">
        <v>16261</v>
      </c>
      <c r="D17" s="525">
        <v>14601</v>
      </c>
      <c r="E17" s="1694">
        <f t="shared" si="5"/>
        <v>30862</v>
      </c>
      <c r="F17" s="1695">
        <v>629</v>
      </c>
      <c r="G17" s="525">
        <v>372</v>
      </c>
      <c r="H17" s="374">
        <v>302</v>
      </c>
      <c r="I17" s="1694">
        <f t="shared" si="6"/>
        <v>1303</v>
      </c>
      <c r="J17" s="1691" t="s">
        <v>313</v>
      </c>
      <c r="K17" s="794" t="s">
        <v>313</v>
      </c>
      <c r="L17" s="375" t="s">
        <v>313</v>
      </c>
      <c r="M17" s="1692" t="s">
        <v>313</v>
      </c>
      <c r="N17" s="796">
        <f t="shared" si="7"/>
        <v>32165</v>
      </c>
    </row>
    <row r="18" spans="1:15" ht="11.25" customHeight="1">
      <c r="A18" s="1696"/>
      <c r="B18" s="1689" t="s">
        <v>378</v>
      </c>
      <c r="C18" s="1697">
        <v>8742</v>
      </c>
      <c r="D18" s="377">
        <v>7906</v>
      </c>
      <c r="E18" s="1690">
        <f t="shared" si="5"/>
        <v>16648</v>
      </c>
      <c r="F18" s="1697">
        <v>372</v>
      </c>
      <c r="G18" s="793">
        <v>234</v>
      </c>
      <c r="H18" s="377">
        <v>201</v>
      </c>
      <c r="I18" s="1690">
        <f t="shared" si="6"/>
        <v>807</v>
      </c>
      <c r="J18" s="1691" t="s">
        <v>313</v>
      </c>
      <c r="K18" s="794" t="s">
        <v>313</v>
      </c>
      <c r="L18" s="375" t="s">
        <v>313</v>
      </c>
      <c r="M18" s="1692" t="s">
        <v>313</v>
      </c>
      <c r="N18" s="1698">
        <f t="shared" si="7"/>
        <v>17455</v>
      </c>
      <c r="O18" s="156"/>
    </row>
    <row r="19" spans="1:15" ht="11.25" customHeight="1">
      <c r="A19" s="1688">
        <v>2014</v>
      </c>
      <c r="B19" s="1693" t="s">
        <v>163</v>
      </c>
      <c r="C19" s="525">
        <v>15337</v>
      </c>
      <c r="D19" s="525">
        <v>14901</v>
      </c>
      <c r="E19" s="1694">
        <f t="shared" si="5"/>
        <v>30238</v>
      </c>
      <c r="F19" s="1695">
        <v>600</v>
      </c>
      <c r="G19" s="525">
        <v>485</v>
      </c>
      <c r="H19" s="374">
        <v>290</v>
      </c>
      <c r="I19" s="1694">
        <f t="shared" si="6"/>
        <v>1375</v>
      </c>
      <c r="J19" s="1691" t="s">
        <v>313</v>
      </c>
      <c r="K19" s="794" t="s">
        <v>313</v>
      </c>
      <c r="L19" s="375" t="s">
        <v>313</v>
      </c>
      <c r="M19" s="1692" t="s">
        <v>313</v>
      </c>
      <c r="N19" s="796">
        <f t="shared" si="7"/>
        <v>31613</v>
      </c>
    </row>
    <row r="20" spans="1:15" ht="11.25" customHeight="1">
      <c r="A20" s="1696"/>
      <c r="B20" s="1689" t="s">
        <v>378</v>
      </c>
      <c r="C20" s="1697">
        <v>8256</v>
      </c>
      <c r="D20" s="377">
        <v>7973</v>
      </c>
      <c r="E20" s="1690">
        <f t="shared" si="5"/>
        <v>16229</v>
      </c>
      <c r="F20" s="1697">
        <v>336</v>
      </c>
      <c r="G20" s="793">
        <v>285</v>
      </c>
      <c r="H20" s="377">
        <v>185</v>
      </c>
      <c r="I20" s="1690">
        <f t="shared" si="6"/>
        <v>806</v>
      </c>
      <c r="J20" s="1691" t="s">
        <v>313</v>
      </c>
      <c r="K20" s="794" t="s">
        <v>313</v>
      </c>
      <c r="L20" s="375" t="s">
        <v>313</v>
      </c>
      <c r="M20" s="1692" t="s">
        <v>313</v>
      </c>
      <c r="N20" s="1698">
        <f t="shared" si="7"/>
        <v>17035</v>
      </c>
      <c r="O20" s="156"/>
    </row>
    <row r="21" spans="1:15" ht="11.25" customHeight="1">
      <c r="A21" s="1688">
        <v>2015</v>
      </c>
      <c r="B21" s="1693" t="s">
        <v>163</v>
      </c>
      <c r="C21" s="525">
        <v>14043</v>
      </c>
      <c r="D21" s="525">
        <v>14234</v>
      </c>
      <c r="E21" s="1694">
        <f t="shared" si="5"/>
        <v>28277</v>
      </c>
      <c r="F21" s="525">
        <v>469</v>
      </c>
      <c r="G21" s="525">
        <v>441</v>
      </c>
      <c r="H21" s="525">
        <v>372</v>
      </c>
      <c r="I21" s="1694">
        <f t="shared" si="6"/>
        <v>1282</v>
      </c>
      <c r="J21" s="1691" t="s">
        <v>313</v>
      </c>
      <c r="K21" s="794" t="s">
        <v>313</v>
      </c>
      <c r="L21" s="375" t="s">
        <v>313</v>
      </c>
      <c r="M21" s="1692" t="s">
        <v>313</v>
      </c>
      <c r="N21" s="796">
        <f t="shared" si="7"/>
        <v>29559</v>
      </c>
      <c r="O21" s="156"/>
    </row>
    <row r="22" spans="1:15" ht="11.25" customHeight="1">
      <c r="A22" s="1696"/>
      <c r="B22" s="1689" t="s">
        <v>378</v>
      </c>
      <c r="C22" s="793">
        <v>7537</v>
      </c>
      <c r="D22" s="793">
        <v>7662</v>
      </c>
      <c r="E22" s="1690">
        <f t="shared" si="5"/>
        <v>15199</v>
      </c>
      <c r="F22" s="793">
        <v>297</v>
      </c>
      <c r="G22" s="793">
        <v>249</v>
      </c>
      <c r="H22" s="793">
        <v>222</v>
      </c>
      <c r="I22" s="1690">
        <f t="shared" si="6"/>
        <v>768</v>
      </c>
      <c r="J22" s="1691" t="s">
        <v>313</v>
      </c>
      <c r="K22" s="794" t="s">
        <v>313</v>
      </c>
      <c r="L22" s="375" t="s">
        <v>313</v>
      </c>
      <c r="M22" s="1692" t="s">
        <v>313</v>
      </c>
      <c r="N22" s="1698">
        <f t="shared" si="7"/>
        <v>15967</v>
      </c>
      <c r="O22" s="156"/>
    </row>
    <row r="23" spans="1:15" ht="11.25" customHeight="1">
      <c r="A23" s="1689">
        <v>2016</v>
      </c>
      <c r="B23" s="1693" t="s">
        <v>163</v>
      </c>
      <c r="C23" s="1699">
        <v>14122</v>
      </c>
      <c r="D23" s="378">
        <v>13119</v>
      </c>
      <c r="E23" s="1694">
        <f>SUM(C23:D23)</f>
        <v>27241</v>
      </c>
      <c r="F23" s="1695">
        <v>480</v>
      </c>
      <c r="G23" s="525">
        <v>336</v>
      </c>
      <c r="H23" s="374">
        <v>385</v>
      </c>
      <c r="I23" s="1694">
        <f t="shared" si="6"/>
        <v>1201</v>
      </c>
      <c r="J23" s="1691" t="s">
        <v>313</v>
      </c>
      <c r="K23" s="794" t="s">
        <v>313</v>
      </c>
      <c r="L23" s="375" t="s">
        <v>313</v>
      </c>
      <c r="M23" s="1692" t="s">
        <v>313</v>
      </c>
      <c r="N23" s="1700">
        <f t="shared" si="7"/>
        <v>28442</v>
      </c>
      <c r="O23" s="156"/>
    </row>
    <row r="24" spans="1:15" ht="11.25" customHeight="1">
      <c r="A24" s="1701"/>
      <c r="B24" s="1689" t="s">
        <v>378</v>
      </c>
      <c r="C24" s="1697">
        <v>7613</v>
      </c>
      <c r="D24" s="377">
        <v>7037</v>
      </c>
      <c r="E24" s="1690">
        <f>SUM(C24:D24)</f>
        <v>14650</v>
      </c>
      <c r="F24" s="1697">
        <v>294</v>
      </c>
      <c r="G24" s="793">
        <v>207</v>
      </c>
      <c r="H24" s="377">
        <v>218</v>
      </c>
      <c r="I24" s="1690">
        <f t="shared" si="6"/>
        <v>719</v>
      </c>
      <c r="J24" s="1691" t="s">
        <v>313</v>
      </c>
      <c r="K24" s="794" t="s">
        <v>313</v>
      </c>
      <c r="L24" s="375" t="s">
        <v>313</v>
      </c>
      <c r="M24" s="1692" t="s">
        <v>313</v>
      </c>
      <c r="N24" s="1698">
        <f t="shared" si="7"/>
        <v>15369</v>
      </c>
      <c r="O24" s="156"/>
    </row>
    <row r="25" spans="1:15" ht="11.25" customHeight="1">
      <c r="A25" s="1702">
        <v>2017</v>
      </c>
      <c r="B25" s="1693" t="s">
        <v>163</v>
      </c>
      <c r="C25" s="525">
        <v>14838</v>
      </c>
      <c r="D25" s="525">
        <v>13281</v>
      </c>
      <c r="E25" s="1694">
        <f>SUM(C25:D25)</f>
        <v>28119</v>
      </c>
      <c r="F25" s="525">
        <v>535</v>
      </c>
      <c r="G25" s="525">
        <v>327</v>
      </c>
      <c r="H25" s="525">
        <v>271</v>
      </c>
      <c r="I25" s="1694">
        <f t="shared" si="6"/>
        <v>1133</v>
      </c>
      <c r="J25" s="1691" t="s">
        <v>313</v>
      </c>
      <c r="K25" s="794" t="s">
        <v>313</v>
      </c>
      <c r="L25" s="375" t="s">
        <v>313</v>
      </c>
      <c r="M25" s="1692" t="s">
        <v>313</v>
      </c>
      <c r="N25" s="796">
        <f t="shared" si="7"/>
        <v>29252</v>
      </c>
      <c r="O25" s="156"/>
    </row>
    <row r="26" spans="1:15" ht="11.25" customHeight="1">
      <c r="A26" s="1696"/>
      <c r="B26" s="1689" t="s">
        <v>378</v>
      </c>
      <c r="C26" s="1697">
        <v>7955</v>
      </c>
      <c r="D26" s="377">
        <v>7101</v>
      </c>
      <c r="E26" s="1690">
        <f>SUM(C26:D26)</f>
        <v>15056</v>
      </c>
      <c r="F26" s="1697">
        <v>329</v>
      </c>
      <c r="G26" s="793">
        <v>205</v>
      </c>
      <c r="H26" s="377">
        <v>169</v>
      </c>
      <c r="I26" s="1690">
        <f t="shared" si="6"/>
        <v>703</v>
      </c>
      <c r="J26" s="1691" t="s">
        <v>313</v>
      </c>
      <c r="K26" s="794" t="s">
        <v>313</v>
      </c>
      <c r="L26" s="375" t="s">
        <v>313</v>
      </c>
      <c r="M26" s="1692" t="s">
        <v>313</v>
      </c>
      <c r="N26" s="1698">
        <f t="shared" si="7"/>
        <v>15759</v>
      </c>
      <c r="O26" s="156"/>
    </row>
    <row r="27" spans="1:15" ht="11.25" customHeight="1">
      <c r="A27" s="1688">
        <v>2018</v>
      </c>
      <c r="B27" s="1693" t="s">
        <v>163</v>
      </c>
      <c r="C27" s="525">
        <v>14022</v>
      </c>
      <c r="D27" s="525">
        <v>14078</v>
      </c>
      <c r="E27" s="1694">
        <f t="shared" ref="E27:E32" si="8">SUM(C27:D27)</f>
        <v>28100</v>
      </c>
      <c r="F27" s="525">
        <v>376</v>
      </c>
      <c r="G27" s="525">
        <v>358</v>
      </c>
      <c r="H27" s="525">
        <v>178</v>
      </c>
      <c r="I27" s="1694">
        <f t="shared" si="6"/>
        <v>912</v>
      </c>
      <c r="J27" s="1691" t="s">
        <v>313</v>
      </c>
      <c r="K27" s="794" t="s">
        <v>313</v>
      </c>
      <c r="L27" s="375" t="s">
        <v>313</v>
      </c>
      <c r="M27" s="1692" t="s">
        <v>313</v>
      </c>
      <c r="N27" s="796">
        <f t="shared" si="7"/>
        <v>29012</v>
      </c>
      <c r="O27" s="156"/>
    </row>
    <row r="28" spans="1:15" ht="11.25" customHeight="1">
      <c r="A28" s="1688"/>
      <c r="B28" s="1689" t="s">
        <v>378</v>
      </c>
      <c r="C28" s="793">
        <v>7440</v>
      </c>
      <c r="D28" s="793">
        <v>7526</v>
      </c>
      <c r="E28" s="1690">
        <f t="shared" si="8"/>
        <v>14966</v>
      </c>
      <c r="F28" s="793">
        <v>217</v>
      </c>
      <c r="G28" s="793">
        <v>216</v>
      </c>
      <c r="H28" s="793">
        <v>104</v>
      </c>
      <c r="I28" s="1690">
        <f t="shared" si="6"/>
        <v>537</v>
      </c>
      <c r="J28" s="1691" t="s">
        <v>313</v>
      </c>
      <c r="K28" s="794" t="s">
        <v>313</v>
      </c>
      <c r="L28" s="375" t="s">
        <v>313</v>
      </c>
      <c r="M28" s="1692" t="s">
        <v>313</v>
      </c>
      <c r="N28" s="795">
        <f t="shared" si="7"/>
        <v>15503</v>
      </c>
      <c r="O28" s="156"/>
    </row>
    <row r="29" spans="1:15" ht="11.25" customHeight="1">
      <c r="A29" s="1688">
        <v>2019</v>
      </c>
      <c r="B29" s="1693" t="s">
        <v>163</v>
      </c>
      <c r="C29" s="525">
        <v>13296</v>
      </c>
      <c r="D29" s="525">
        <v>13356</v>
      </c>
      <c r="E29" s="1694">
        <f t="shared" si="8"/>
        <v>26652</v>
      </c>
      <c r="F29" s="525">
        <v>350</v>
      </c>
      <c r="G29" s="525">
        <v>264</v>
      </c>
      <c r="H29" s="525">
        <v>266</v>
      </c>
      <c r="I29" s="1694">
        <f t="shared" si="6"/>
        <v>880</v>
      </c>
      <c r="J29" s="1691" t="s">
        <v>313</v>
      </c>
      <c r="K29" s="794" t="s">
        <v>313</v>
      </c>
      <c r="L29" s="375" t="s">
        <v>313</v>
      </c>
      <c r="M29" s="1692" t="s">
        <v>313</v>
      </c>
      <c r="N29" s="796">
        <f t="shared" si="7"/>
        <v>27532</v>
      </c>
      <c r="O29" s="156"/>
    </row>
    <row r="30" spans="1:15" ht="11.25" customHeight="1">
      <c r="A30" s="1688"/>
      <c r="B30" s="1689" t="s">
        <v>164</v>
      </c>
      <c r="C30" s="793">
        <v>7141</v>
      </c>
      <c r="D30" s="793">
        <v>7042</v>
      </c>
      <c r="E30" s="1690">
        <f t="shared" si="8"/>
        <v>14183</v>
      </c>
      <c r="F30" s="793">
        <v>223</v>
      </c>
      <c r="G30" s="793">
        <v>142</v>
      </c>
      <c r="H30" s="793">
        <v>163</v>
      </c>
      <c r="I30" s="1690">
        <f t="shared" si="6"/>
        <v>528</v>
      </c>
      <c r="J30" s="1691" t="s">
        <v>313</v>
      </c>
      <c r="K30" s="794" t="s">
        <v>313</v>
      </c>
      <c r="L30" s="375" t="s">
        <v>313</v>
      </c>
      <c r="M30" s="1692" t="s">
        <v>313</v>
      </c>
      <c r="N30" s="1698">
        <f t="shared" si="7"/>
        <v>14711</v>
      </c>
      <c r="O30" s="156"/>
    </row>
    <row r="31" spans="1:15" ht="11.25" customHeight="1">
      <c r="A31" s="1688">
        <v>2020</v>
      </c>
      <c r="B31" s="1693" t="s">
        <v>163</v>
      </c>
      <c r="C31" s="525">
        <v>12602</v>
      </c>
      <c r="D31" s="525">
        <v>12623</v>
      </c>
      <c r="E31" s="1694">
        <f t="shared" si="8"/>
        <v>25225</v>
      </c>
      <c r="F31" s="525">
        <v>346</v>
      </c>
      <c r="G31" s="525">
        <v>220</v>
      </c>
      <c r="H31" s="525">
        <v>214</v>
      </c>
      <c r="I31" s="1694">
        <f t="shared" si="6"/>
        <v>780</v>
      </c>
      <c r="J31" s="1691" t="s">
        <v>313</v>
      </c>
      <c r="K31" s="794" t="s">
        <v>313</v>
      </c>
      <c r="L31" s="375" t="s">
        <v>313</v>
      </c>
      <c r="M31" s="1692" t="s">
        <v>313</v>
      </c>
      <c r="N31" s="796">
        <f t="shared" si="7"/>
        <v>26005</v>
      </c>
      <c r="O31" s="156"/>
    </row>
    <row r="32" spans="1:15" ht="11.25" customHeight="1">
      <c r="A32" s="1688"/>
      <c r="B32" s="1689" t="s">
        <v>164</v>
      </c>
      <c r="C32" s="793">
        <v>6565</v>
      </c>
      <c r="D32" s="793">
        <v>6761</v>
      </c>
      <c r="E32" s="1690">
        <f t="shared" si="8"/>
        <v>13326</v>
      </c>
      <c r="F32" s="793">
        <v>205</v>
      </c>
      <c r="G32" s="793">
        <v>139</v>
      </c>
      <c r="H32" s="793">
        <v>113</v>
      </c>
      <c r="I32" s="1690">
        <f t="shared" si="6"/>
        <v>457</v>
      </c>
      <c r="J32" s="1691" t="s">
        <v>313</v>
      </c>
      <c r="K32" s="794" t="s">
        <v>313</v>
      </c>
      <c r="L32" s="375" t="s">
        <v>313</v>
      </c>
      <c r="M32" s="1692" t="s">
        <v>313</v>
      </c>
      <c r="N32" s="795">
        <f t="shared" si="7"/>
        <v>13783</v>
      </c>
      <c r="O32" s="156"/>
    </row>
    <row r="33" spans="1:15" ht="11.25" customHeight="1">
      <c r="A33" s="1688">
        <v>2021</v>
      </c>
      <c r="B33" s="1693" t="s">
        <v>163</v>
      </c>
      <c r="C33" s="525">
        <v>12510</v>
      </c>
      <c r="D33" s="525">
        <v>12061</v>
      </c>
      <c r="E33" s="1694">
        <v>24571</v>
      </c>
      <c r="F33" s="525">
        <v>340</v>
      </c>
      <c r="G33" s="525">
        <v>247</v>
      </c>
      <c r="H33" s="525">
        <v>191</v>
      </c>
      <c r="I33" s="1694">
        <v>778</v>
      </c>
      <c r="J33" s="1691" t="s">
        <v>313</v>
      </c>
      <c r="K33" s="794" t="s">
        <v>313</v>
      </c>
      <c r="L33" s="375" t="s">
        <v>313</v>
      </c>
      <c r="M33" s="1692" t="s">
        <v>313</v>
      </c>
      <c r="N33" s="796">
        <v>25349</v>
      </c>
      <c r="O33" s="156"/>
    </row>
    <row r="34" spans="1:15" ht="11.25" customHeight="1">
      <c r="A34" s="1688"/>
      <c r="B34" s="1689" t="s">
        <v>164</v>
      </c>
      <c r="C34" s="793">
        <v>6606</v>
      </c>
      <c r="D34" s="793">
        <v>6296</v>
      </c>
      <c r="E34" s="1690">
        <v>12902</v>
      </c>
      <c r="F34" s="793">
        <v>203</v>
      </c>
      <c r="G34" s="793">
        <v>137</v>
      </c>
      <c r="H34" s="793">
        <v>124</v>
      </c>
      <c r="I34" s="1690">
        <v>464</v>
      </c>
      <c r="J34" s="1691" t="s">
        <v>313</v>
      </c>
      <c r="K34" s="794" t="s">
        <v>313</v>
      </c>
      <c r="L34" s="375" t="s">
        <v>313</v>
      </c>
      <c r="M34" s="1692" t="s">
        <v>313</v>
      </c>
      <c r="N34" s="795">
        <v>13366</v>
      </c>
      <c r="O34" s="156"/>
    </row>
    <row r="35" spans="1:15" ht="11.25" customHeight="1">
      <c r="A35" s="1688">
        <v>2022</v>
      </c>
      <c r="B35" s="1693" t="s">
        <v>163</v>
      </c>
      <c r="C35" s="525">
        <v>12525</v>
      </c>
      <c r="D35" s="525">
        <v>11938</v>
      </c>
      <c r="E35" s="1694">
        <v>24463</v>
      </c>
      <c r="F35" s="525">
        <v>359</v>
      </c>
      <c r="G35" s="525">
        <v>200</v>
      </c>
      <c r="H35" s="525">
        <v>209</v>
      </c>
      <c r="I35" s="1694">
        <v>768</v>
      </c>
      <c r="J35" s="1691" t="s">
        <v>313</v>
      </c>
      <c r="K35" s="794" t="s">
        <v>313</v>
      </c>
      <c r="L35" s="375" t="s">
        <v>313</v>
      </c>
      <c r="M35" s="1692" t="s">
        <v>313</v>
      </c>
      <c r="N35" s="796">
        <f t="shared" si="7"/>
        <v>25231</v>
      </c>
      <c r="O35" s="156"/>
    </row>
    <row r="36" spans="1:15" ht="11.25" customHeight="1">
      <c r="A36" s="797"/>
      <c r="B36" s="1703" t="s">
        <v>164</v>
      </c>
      <c r="C36" s="477">
        <v>6695</v>
      </c>
      <c r="D36" s="477">
        <v>6291</v>
      </c>
      <c r="E36" s="1704">
        <v>12986</v>
      </c>
      <c r="F36" s="477">
        <v>213</v>
      </c>
      <c r="G36" s="477">
        <v>126</v>
      </c>
      <c r="H36" s="477">
        <v>112</v>
      </c>
      <c r="I36" s="1704">
        <v>451</v>
      </c>
      <c r="J36" s="379" t="s">
        <v>313</v>
      </c>
      <c r="K36" s="478" t="s">
        <v>313</v>
      </c>
      <c r="L36" s="479" t="s">
        <v>313</v>
      </c>
      <c r="M36" s="1705" t="s">
        <v>313</v>
      </c>
      <c r="N36" s="1706">
        <f t="shared" si="7"/>
        <v>13437</v>
      </c>
      <c r="O36" s="156"/>
    </row>
    <row r="37" spans="1:15" ht="15" customHeight="1">
      <c r="A37" s="1707" t="s">
        <v>379</v>
      </c>
      <c r="B37" s="1708" t="s">
        <v>380</v>
      </c>
      <c r="C37" s="1708"/>
      <c r="D37" s="1708"/>
      <c r="E37" s="1708"/>
      <c r="F37" s="1708"/>
      <c r="G37" s="1708"/>
      <c r="H37" s="1708"/>
      <c r="I37" s="1708"/>
      <c r="J37" s="1708"/>
      <c r="K37" s="1708"/>
      <c r="L37" s="1708"/>
      <c r="M37" s="1708"/>
      <c r="N37" s="1709"/>
    </row>
    <row r="38" spans="1:15">
      <c r="A38" s="798"/>
      <c r="B38" s="799"/>
      <c r="C38" s="799"/>
      <c r="D38" s="799"/>
      <c r="E38" s="799"/>
      <c r="F38" s="799"/>
      <c r="G38" s="799"/>
      <c r="H38" s="799"/>
      <c r="I38" s="799"/>
      <c r="J38" s="799"/>
      <c r="K38" s="799"/>
      <c r="L38" s="799"/>
      <c r="M38" s="1077" t="s">
        <v>87</v>
      </c>
      <c r="N38" s="1078"/>
    </row>
  </sheetData>
  <customSheetViews>
    <customSheetView guid="{81E5D7E7-16ED-4014-84DC-4F821D3604F8}" showPageBreaks="1" showGridLines="0" printArea="1" view="pageBreakPreview" topLeftCell="A14">
      <selection activeCell="Q28" sqref="Q28"/>
      <pageMargins left="0" right="0" top="0" bottom="0" header="0" footer="0"/>
      <headerFooter alignWithMargins="0"/>
    </customSheetView>
  </customSheetViews>
  <mergeCells count="9">
    <mergeCell ref="M38:N38"/>
    <mergeCell ref="B37:N37"/>
    <mergeCell ref="A1:N1"/>
    <mergeCell ref="A2:A3"/>
    <mergeCell ref="B2:B3"/>
    <mergeCell ref="C2:E2"/>
    <mergeCell ref="F2:I2"/>
    <mergeCell ref="J2:M2"/>
    <mergeCell ref="N2:N3"/>
  </mergeCells>
  <phoneticPr fontId="13" type="noConversion"/>
  <hyperlinks>
    <hyperlink ref="M38" location="Content!A1" display="Back to Content Page" xr:uid="{69D39B62-BFB3-4D80-BCE1-6A7AAA8F2812}"/>
  </hyperlinks>
  <printOptions horizontalCentered="1" verticalCentered="1"/>
  <pageMargins left="0.5" right="0.5" top="0" bottom="0" header="0.15748031496063" footer="0"/>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P40"/>
  <sheetViews>
    <sheetView showGridLines="0" zoomScaleNormal="100" zoomScaleSheetLayoutView="115" workbookViewId="0">
      <selection sqref="A1:R1"/>
    </sheetView>
  </sheetViews>
  <sheetFormatPr defaultColWidth="8.85546875" defaultRowHeight="12.75"/>
  <cols>
    <col min="1" max="1" width="8.5703125" style="18" customWidth="1"/>
    <col min="2" max="2" width="8.5703125" style="332" customWidth="1"/>
    <col min="3" max="18" width="9.140625" style="18" customWidth="1"/>
    <col min="19" max="20" width="6" style="18" bestFit="1" customWidth="1"/>
    <col min="21" max="21" width="7.140625" style="18" customWidth="1"/>
    <col min="22" max="22" width="6.85546875" style="18" customWidth="1"/>
    <col min="23" max="23" width="5.42578125" style="18" customWidth="1"/>
    <col min="24" max="16384" width="8.85546875" style="18"/>
  </cols>
  <sheetData>
    <row r="1" spans="1:32" ht="22.5" customHeight="1">
      <c r="A1" s="1662" t="s">
        <v>381</v>
      </c>
      <c r="B1" s="1710"/>
      <c r="C1" s="1710"/>
      <c r="D1" s="1710"/>
      <c r="E1" s="1710"/>
      <c r="F1" s="1710"/>
      <c r="G1" s="1710"/>
      <c r="H1" s="1710"/>
      <c r="I1" s="1710"/>
      <c r="J1" s="1710"/>
      <c r="K1" s="1710"/>
      <c r="L1" s="1710"/>
      <c r="M1" s="1710"/>
      <c r="N1" s="1710"/>
      <c r="O1" s="1710"/>
      <c r="P1" s="1710"/>
      <c r="Q1" s="1710"/>
      <c r="R1" s="1711"/>
      <c r="S1" s="17"/>
    </row>
    <row r="2" spans="1:32" s="90" customFormat="1" ht="18.75" customHeight="1">
      <c r="A2" s="1712" t="s">
        <v>302</v>
      </c>
      <c r="B2" s="1712" t="s">
        <v>157</v>
      </c>
      <c r="C2" s="1713" t="s">
        <v>382</v>
      </c>
      <c r="D2" s="1714"/>
      <c r="E2" s="1714"/>
      <c r="F2" s="1714"/>
      <c r="G2" s="1715"/>
      <c r="H2" s="1713" t="s">
        <v>383</v>
      </c>
      <c r="I2" s="1714"/>
      <c r="J2" s="1714"/>
      <c r="K2" s="1714"/>
      <c r="L2" s="1715"/>
      <c r="M2" s="1713" t="s">
        <v>384</v>
      </c>
      <c r="N2" s="1714"/>
      <c r="O2" s="1714"/>
      <c r="P2" s="1714"/>
      <c r="Q2" s="1715"/>
      <c r="R2" s="1716" t="s">
        <v>98</v>
      </c>
    </row>
    <row r="3" spans="1:32" s="90" customFormat="1" ht="18.75" customHeight="1">
      <c r="A3" s="1717"/>
      <c r="B3" s="1717"/>
      <c r="C3" s="1718" t="s">
        <v>385</v>
      </c>
      <c r="D3" s="1719" t="s">
        <v>386</v>
      </c>
      <c r="E3" s="481" t="s">
        <v>374</v>
      </c>
      <c r="F3" s="481" t="s">
        <v>375</v>
      </c>
      <c r="G3" s="480" t="s">
        <v>152</v>
      </c>
      <c r="H3" s="481" t="s">
        <v>385</v>
      </c>
      <c r="I3" s="482" t="s">
        <v>373</v>
      </c>
      <c r="J3" s="481" t="s">
        <v>374</v>
      </c>
      <c r="K3" s="481" t="s">
        <v>375</v>
      </c>
      <c r="L3" s="480" t="s">
        <v>152</v>
      </c>
      <c r="M3" s="1720" t="s">
        <v>372</v>
      </c>
      <c r="N3" s="480" t="s">
        <v>387</v>
      </c>
      <c r="O3" s="481" t="s">
        <v>388</v>
      </c>
      <c r="P3" s="481" t="s">
        <v>389</v>
      </c>
      <c r="Q3" s="480" t="s">
        <v>390</v>
      </c>
      <c r="R3" s="1721"/>
    </row>
    <row r="4" spans="1:32" s="90" customFormat="1" ht="11.25" customHeight="1">
      <c r="A4" s="1722">
        <v>1960</v>
      </c>
      <c r="B4" s="1723" t="s">
        <v>163</v>
      </c>
      <c r="C4" s="800" t="s">
        <v>313</v>
      </c>
      <c r="D4" s="313" t="s">
        <v>313</v>
      </c>
      <c r="E4" s="801" t="s">
        <v>391</v>
      </c>
      <c r="F4" s="801" t="s">
        <v>391</v>
      </c>
      <c r="G4" s="313" t="s">
        <v>313</v>
      </c>
      <c r="H4" s="800" t="s">
        <v>313</v>
      </c>
      <c r="I4" s="313" t="s">
        <v>313</v>
      </c>
      <c r="J4" s="801" t="s">
        <v>391</v>
      </c>
      <c r="K4" s="801" t="s">
        <v>391</v>
      </c>
      <c r="L4" s="313" t="s">
        <v>313</v>
      </c>
      <c r="M4" s="800" t="s">
        <v>313</v>
      </c>
      <c r="N4" s="313" t="s">
        <v>313</v>
      </c>
      <c r="O4" s="800" t="s">
        <v>313</v>
      </c>
      <c r="P4" s="800" t="s">
        <v>313</v>
      </c>
      <c r="Q4" s="313" t="s">
        <v>313</v>
      </c>
      <c r="R4" s="1724">
        <v>5128</v>
      </c>
      <c r="X4" s="91"/>
    </row>
    <row r="5" spans="1:32" s="20" customFormat="1" ht="11.25" customHeight="1">
      <c r="A5" s="1722"/>
      <c r="B5" s="1725" t="s">
        <v>378</v>
      </c>
      <c r="C5" s="802" t="s">
        <v>313</v>
      </c>
      <c r="D5" s="315" t="s">
        <v>313</v>
      </c>
      <c r="E5" s="803" t="s">
        <v>391</v>
      </c>
      <c r="F5" s="803" t="s">
        <v>391</v>
      </c>
      <c r="G5" s="315" t="s">
        <v>313</v>
      </c>
      <c r="H5" s="802" t="s">
        <v>313</v>
      </c>
      <c r="I5" s="315" t="s">
        <v>313</v>
      </c>
      <c r="J5" s="803" t="s">
        <v>391</v>
      </c>
      <c r="K5" s="803" t="s">
        <v>391</v>
      </c>
      <c r="L5" s="315" t="s">
        <v>313</v>
      </c>
      <c r="M5" s="802" t="s">
        <v>313</v>
      </c>
      <c r="N5" s="315" t="s">
        <v>313</v>
      </c>
      <c r="O5" s="802" t="s">
        <v>313</v>
      </c>
      <c r="P5" s="802" t="s">
        <v>313</v>
      </c>
      <c r="Q5" s="315" t="s">
        <v>313</v>
      </c>
      <c r="R5" s="1726">
        <v>1772</v>
      </c>
      <c r="X5" s="18"/>
    </row>
    <row r="6" spans="1:32" s="90" customFormat="1" ht="11.25" customHeight="1">
      <c r="A6" s="1722">
        <v>1970</v>
      </c>
      <c r="B6" s="1723" t="s">
        <v>163</v>
      </c>
      <c r="C6" s="801" t="s">
        <v>392</v>
      </c>
      <c r="D6" s="317" t="s">
        <v>392</v>
      </c>
      <c r="E6" s="804">
        <v>2596</v>
      </c>
      <c r="F6" s="805">
        <v>2417</v>
      </c>
      <c r="G6" s="313" t="s">
        <v>313</v>
      </c>
      <c r="H6" s="801" t="s">
        <v>392</v>
      </c>
      <c r="I6" s="317" t="s">
        <v>392</v>
      </c>
      <c r="J6" s="805">
        <v>2433</v>
      </c>
      <c r="K6" s="805">
        <v>2155</v>
      </c>
      <c r="L6" s="313" t="s">
        <v>313</v>
      </c>
      <c r="M6" s="801" t="s">
        <v>392</v>
      </c>
      <c r="N6" s="317" t="s">
        <v>392</v>
      </c>
      <c r="O6" s="1727">
        <v>160</v>
      </c>
      <c r="P6" s="806">
        <v>107</v>
      </c>
      <c r="Q6" s="313" t="s">
        <v>313</v>
      </c>
      <c r="R6" s="807">
        <f>SUM(E6:Q6)</f>
        <v>9868</v>
      </c>
      <c r="X6" s="91"/>
    </row>
    <row r="7" spans="1:32" s="20" customFormat="1" ht="11.25" customHeight="1">
      <c r="A7" s="808"/>
      <c r="B7" s="1725" t="s">
        <v>378</v>
      </c>
      <c r="C7" s="803" t="s">
        <v>392</v>
      </c>
      <c r="D7" s="318" t="s">
        <v>392</v>
      </c>
      <c r="E7" s="809">
        <v>1471</v>
      </c>
      <c r="F7" s="810">
        <v>1285</v>
      </c>
      <c r="G7" s="315" t="s">
        <v>313</v>
      </c>
      <c r="H7" s="803" t="s">
        <v>392</v>
      </c>
      <c r="I7" s="318" t="s">
        <v>392</v>
      </c>
      <c r="J7" s="810">
        <v>720</v>
      </c>
      <c r="K7" s="810">
        <v>632</v>
      </c>
      <c r="L7" s="315" t="s">
        <v>313</v>
      </c>
      <c r="M7" s="803" t="s">
        <v>392</v>
      </c>
      <c r="N7" s="318" t="s">
        <v>392</v>
      </c>
      <c r="O7" s="1728">
        <v>121</v>
      </c>
      <c r="P7" s="811">
        <v>62</v>
      </c>
      <c r="Q7" s="315" t="s">
        <v>313</v>
      </c>
      <c r="R7" s="812">
        <f>SUM(E7:Q7)</f>
        <v>4291</v>
      </c>
      <c r="X7" s="18"/>
    </row>
    <row r="8" spans="1:32" s="90" customFormat="1" ht="11.25" customHeight="1">
      <c r="A8" s="808">
        <v>1980</v>
      </c>
      <c r="B8" s="1723" t="s">
        <v>163</v>
      </c>
      <c r="C8" s="806">
        <v>1158</v>
      </c>
      <c r="D8" s="308">
        <v>1167</v>
      </c>
      <c r="E8" s="805">
        <v>754</v>
      </c>
      <c r="F8" s="805">
        <v>1038</v>
      </c>
      <c r="G8" s="313" t="s">
        <v>313</v>
      </c>
      <c r="H8" s="806">
        <v>3301</v>
      </c>
      <c r="I8" s="308">
        <v>3220</v>
      </c>
      <c r="J8" s="805">
        <v>773</v>
      </c>
      <c r="K8" s="805">
        <v>732</v>
      </c>
      <c r="L8" s="313" t="s">
        <v>313</v>
      </c>
      <c r="M8" s="1727">
        <v>1210</v>
      </c>
      <c r="N8" s="308">
        <v>852</v>
      </c>
      <c r="O8" s="806">
        <v>1384</v>
      </c>
      <c r="P8" s="806">
        <v>683</v>
      </c>
      <c r="Q8" s="313" t="s">
        <v>313</v>
      </c>
      <c r="R8" s="807">
        <f>SUM(C8:Q8)</f>
        <v>16272</v>
      </c>
      <c r="X8" s="91"/>
    </row>
    <row r="9" spans="1:32" s="20" customFormat="1" ht="11.25" customHeight="1">
      <c r="A9" s="808"/>
      <c r="B9" s="1725" t="s">
        <v>378</v>
      </c>
      <c r="C9" s="811">
        <v>903</v>
      </c>
      <c r="D9" s="309">
        <v>889</v>
      </c>
      <c r="E9" s="810">
        <v>521</v>
      </c>
      <c r="F9" s="810">
        <v>695</v>
      </c>
      <c r="G9" s="315" t="s">
        <v>313</v>
      </c>
      <c r="H9" s="811">
        <v>1355</v>
      </c>
      <c r="I9" s="309">
        <v>1456</v>
      </c>
      <c r="J9" s="810">
        <v>270</v>
      </c>
      <c r="K9" s="810">
        <v>308</v>
      </c>
      <c r="L9" s="315" t="s">
        <v>313</v>
      </c>
      <c r="M9" s="1728">
        <v>995</v>
      </c>
      <c r="N9" s="309">
        <v>724</v>
      </c>
      <c r="O9" s="811">
        <v>1006</v>
      </c>
      <c r="P9" s="811">
        <v>496</v>
      </c>
      <c r="Q9" s="315" t="s">
        <v>313</v>
      </c>
      <c r="R9" s="812">
        <f>SUM(C9:Q9)</f>
        <v>9618</v>
      </c>
      <c r="X9" s="18"/>
    </row>
    <row r="10" spans="1:32" s="90" customFormat="1" ht="11.25" customHeight="1">
      <c r="A10" s="808">
        <v>1990</v>
      </c>
      <c r="B10" s="1723" t="s">
        <v>163</v>
      </c>
      <c r="C10" s="806">
        <v>1992</v>
      </c>
      <c r="D10" s="308">
        <v>2056</v>
      </c>
      <c r="E10" s="805">
        <v>351</v>
      </c>
      <c r="F10" s="805">
        <v>416</v>
      </c>
      <c r="G10" s="319">
        <v>575</v>
      </c>
      <c r="H10" s="806">
        <v>6370</v>
      </c>
      <c r="I10" s="308">
        <v>6593</v>
      </c>
      <c r="J10" s="805">
        <v>280</v>
      </c>
      <c r="K10" s="805">
        <v>204</v>
      </c>
      <c r="L10" s="320">
        <v>118</v>
      </c>
      <c r="M10" s="1727">
        <v>2685</v>
      </c>
      <c r="N10" s="308">
        <v>2399</v>
      </c>
      <c r="O10" s="806">
        <v>1901</v>
      </c>
      <c r="P10" s="806">
        <v>1707</v>
      </c>
      <c r="Q10" s="308">
        <v>1567</v>
      </c>
      <c r="R10" s="807">
        <f>SUM(C10:Q10)</f>
        <v>29214</v>
      </c>
      <c r="X10" s="91"/>
    </row>
    <row r="11" spans="1:32" s="20" customFormat="1" ht="11.25" customHeight="1">
      <c r="A11" s="808"/>
      <c r="B11" s="1725" t="s">
        <v>378</v>
      </c>
      <c r="C11" s="811">
        <v>1408</v>
      </c>
      <c r="D11" s="309">
        <v>1489</v>
      </c>
      <c r="E11" s="810">
        <v>253</v>
      </c>
      <c r="F11" s="810">
        <v>269</v>
      </c>
      <c r="G11" s="321">
        <v>367</v>
      </c>
      <c r="H11" s="811">
        <v>2464</v>
      </c>
      <c r="I11" s="309">
        <v>2504</v>
      </c>
      <c r="J11" s="810">
        <v>85</v>
      </c>
      <c r="K11" s="810">
        <v>80</v>
      </c>
      <c r="L11" s="322">
        <v>48</v>
      </c>
      <c r="M11" s="1728">
        <v>1951</v>
      </c>
      <c r="N11" s="309">
        <v>1809</v>
      </c>
      <c r="O11" s="811">
        <v>1382</v>
      </c>
      <c r="P11" s="811">
        <v>1208</v>
      </c>
      <c r="Q11" s="309">
        <v>1061</v>
      </c>
      <c r="R11" s="812">
        <f>SUM(C11:Q11)</f>
        <v>16378</v>
      </c>
      <c r="X11" s="18"/>
    </row>
    <row r="12" spans="1:32" s="92" customFormat="1" ht="11.25" customHeight="1">
      <c r="A12" s="808">
        <v>2000</v>
      </c>
      <c r="B12" s="1723" t="s">
        <v>163</v>
      </c>
      <c r="C12" s="806">
        <v>2442</v>
      </c>
      <c r="D12" s="308">
        <v>1904</v>
      </c>
      <c r="E12" s="805">
        <v>138</v>
      </c>
      <c r="F12" s="805">
        <v>103</v>
      </c>
      <c r="G12" s="319">
        <v>81</v>
      </c>
      <c r="H12" s="806">
        <v>9355</v>
      </c>
      <c r="I12" s="308">
        <v>8262</v>
      </c>
      <c r="J12" s="805">
        <v>91</v>
      </c>
      <c r="K12" s="805">
        <v>97</v>
      </c>
      <c r="L12" s="320">
        <v>47</v>
      </c>
      <c r="M12" s="813" t="s">
        <v>313</v>
      </c>
      <c r="N12" s="308">
        <v>1737</v>
      </c>
      <c r="O12" s="806">
        <v>165</v>
      </c>
      <c r="P12" s="806">
        <v>221</v>
      </c>
      <c r="Q12" s="308">
        <v>161</v>
      </c>
      <c r="R12" s="807">
        <f t="shared" ref="R12:R13" si="0">SUM(C12:Q12)</f>
        <v>24804</v>
      </c>
      <c r="T12" s="20"/>
      <c r="U12" s="20"/>
      <c r="V12" s="20"/>
      <c r="W12" s="20"/>
      <c r="X12" s="18"/>
      <c r="Y12" s="20"/>
      <c r="Z12" s="20"/>
      <c r="AA12" s="20"/>
      <c r="AB12" s="20"/>
      <c r="AC12" s="20"/>
      <c r="AD12" s="20"/>
      <c r="AE12" s="20"/>
      <c r="AF12" s="20"/>
    </row>
    <row r="13" spans="1:32" s="20" customFormat="1" ht="11.25" customHeight="1">
      <c r="A13" s="808"/>
      <c r="B13" s="1725" t="s">
        <v>378</v>
      </c>
      <c r="C13" s="811">
        <v>1757</v>
      </c>
      <c r="D13" s="309">
        <v>1392</v>
      </c>
      <c r="E13" s="810">
        <v>87</v>
      </c>
      <c r="F13" s="810">
        <v>69</v>
      </c>
      <c r="G13" s="321">
        <v>55</v>
      </c>
      <c r="H13" s="811">
        <v>4529</v>
      </c>
      <c r="I13" s="309">
        <v>3928</v>
      </c>
      <c r="J13" s="810">
        <v>50</v>
      </c>
      <c r="K13" s="810">
        <v>38</v>
      </c>
      <c r="L13" s="322">
        <v>19</v>
      </c>
      <c r="M13" s="814" t="s">
        <v>313</v>
      </c>
      <c r="N13" s="309">
        <v>1200</v>
      </c>
      <c r="O13" s="811">
        <v>120</v>
      </c>
      <c r="P13" s="811">
        <v>144</v>
      </c>
      <c r="Q13" s="309">
        <v>118</v>
      </c>
      <c r="R13" s="812">
        <f t="shared" si="0"/>
        <v>13506</v>
      </c>
      <c r="X13" s="18"/>
    </row>
    <row r="14" spans="1:32" s="19" customFormat="1" ht="11.25" customHeight="1">
      <c r="A14" s="808">
        <v>2010</v>
      </c>
      <c r="B14" s="1723" t="s">
        <v>163</v>
      </c>
      <c r="C14" s="806">
        <v>2733</v>
      </c>
      <c r="D14" s="806">
        <v>2400</v>
      </c>
      <c r="E14" s="815">
        <v>164</v>
      </c>
      <c r="F14" s="805">
        <v>127</v>
      </c>
      <c r="G14" s="319">
        <v>63</v>
      </c>
      <c r="H14" s="806">
        <v>13594</v>
      </c>
      <c r="I14" s="806">
        <v>12324</v>
      </c>
      <c r="J14" s="815">
        <v>223</v>
      </c>
      <c r="K14" s="805">
        <v>168</v>
      </c>
      <c r="L14" s="320">
        <v>97</v>
      </c>
      <c r="M14" s="800" t="s">
        <v>313</v>
      </c>
      <c r="N14" s="800" t="s">
        <v>313</v>
      </c>
      <c r="O14" s="314">
        <v>184</v>
      </c>
      <c r="P14" s="806">
        <v>146</v>
      </c>
      <c r="Q14" s="806">
        <v>197</v>
      </c>
      <c r="R14" s="807">
        <f t="shared" ref="R14:R15" si="1">SUM(C14:Q14)</f>
        <v>32420</v>
      </c>
      <c r="T14" s="90"/>
      <c r="U14" s="90"/>
      <c r="V14" s="90"/>
      <c r="W14" s="90"/>
      <c r="X14" s="92"/>
      <c r="Y14" s="92"/>
      <c r="Z14" s="92"/>
      <c r="AA14" s="92"/>
      <c r="AB14" s="92"/>
      <c r="AC14" s="92"/>
      <c r="AD14" s="92"/>
      <c r="AE14" s="92"/>
      <c r="AF14" s="92"/>
    </row>
    <row r="15" spans="1:32" s="19" customFormat="1" ht="11.25" customHeight="1">
      <c r="A15" s="808"/>
      <c r="B15" s="1725" t="s">
        <v>378</v>
      </c>
      <c r="C15" s="811">
        <v>1835</v>
      </c>
      <c r="D15" s="811">
        <v>1641</v>
      </c>
      <c r="E15" s="816">
        <v>123</v>
      </c>
      <c r="F15" s="810">
        <v>92</v>
      </c>
      <c r="G15" s="321">
        <v>49</v>
      </c>
      <c r="H15" s="811">
        <v>7001</v>
      </c>
      <c r="I15" s="811">
        <v>6389</v>
      </c>
      <c r="J15" s="816">
        <v>131</v>
      </c>
      <c r="K15" s="810">
        <v>93</v>
      </c>
      <c r="L15" s="322">
        <v>58</v>
      </c>
      <c r="M15" s="802" t="s">
        <v>313</v>
      </c>
      <c r="N15" s="802" t="s">
        <v>313</v>
      </c>
      <c r="O15" s="316">
        <v>131</v>
      </c>
      <c r="P15" s="811">
        <v>98</v>
      </c>
      <c r="Q15" s="811">
        <v>128</v>
      </c>
      <c r="R15" s="812">
        <f t="shared" si="1"/>
        <v>17769</v>
      </c>
      <c r="T15" s="20"/>
      <c r="U15" s="184"/>
      <c r="X15" s="20"/>
      <c r="Y15" s="20"/>
      <c r="Z15" s="20"/>
      <c r="AA15" s="20"/>
      <c r="AB15" s="20"/>
      <c r="AC15" s="20"/>
      <c r="AD15" s="20"/>
      <c r="AE15" s="20"/>
      <c r="AF15" s="20"/>
    </row>
    <row r="16" spans="1:32" s="19" customFormat="1" ht="7.5" customHeight="1">
      <c r="A16" s="817"/>
      <c r="B16" s="818"/>
      <c r="C16" s="819"/>
      <c r="D16" s="819"/>
      <c r="E16" s="820"/>
      <c r="F16" s="821"/>
      <c r="G16" s="323"/>
      <c r="H16" s="819"/>
      <c r="I16" s="819"/>
      <c r="J16" s="820"/>
      <c r="K16" s="821"/>
      <c r="L16" s="324"/>
      <c r="M16" s="822"/>
      <c r="N16" s="822"/>
      <c r="O16" s="823"/>
      <c r="P16" s="819"/>
      <c r="Q16" s="819"/>
      <c r="R16" s="824"/>
      <c r="T16" s="20"/>
      <c r="U16" s="184"/>
      <c r="X16" s="20"/>
      <c r="Y16" s="20"/>
      <c r="Z16" s="20"/>
      <c r="AA16" s="20"/>
      <c r="AB16" s="20"/>
      <c r="AC16" s="20"/>
      <c r="AD16" s="20"/>
      <c r="AE16" s="20"/>
      <c r="AF16" s="20"/>
    </row>
    <row r="17" spans="1:35" s="19" customFormat="1" ht="11.25" customHeight="1">
      <c r="A17" s="817">
        <v>2013</v>
      </c>
      <c r="B17" s="825" t="s">
        <v>163</v>
      </c>
      <c r="C17" s="826">
        <v>2854</v>
      </c>
      <c r="D17" s="826">
        <v>2614</v>
      </c>
      <c r="E17" s="827">
        <v>135</v>
      </c>
      <c r="F17" s="828">
        <v>68</v>
      </c>
      <c r="G17" s="325">
        <v>58</v>
      </c>
      <c r="H17" s="826">
        <v>13407</v>
      </c>
      <c r="I17" s="826">
        <v>11987</v>
      </c>
      <c r="J17" s="827">
        <v>211</v>
      </c>
      <c r="K17" s="828">
        <v>137</v>
      </c>
      <c r="L17" s="326">
        <v>105</v>
      </c>
      <c r="M17" s="829" t="s">
        <v>313</v>
      </c>
      <c r="N17" s="829" t="s">
        <v>313</v>
      </c>
      <c r="O17" s="830">
        <v>283</v>
      </c>
      <c r="P17" s="826">
        <v>167</v>
      </c>
      <c r="Q17" s="328">
        <v>139</v>
      </c>
      <c r="R17" s="831">
        <f t="shared" ref="R17:R32" si="2">SUM(C17:Q17)</f>
        <v>32165</v>
      </c>
      <c r="U17" s="150"/>
      <c r="V17" s="150"/>
      <c r="W17" s="150"/>
      <c r="X17" s="150"/>
      <c r="Y17" s="151"/>
      <c r="Z17" s="89"/>
      <c r="AA17" s="128"/>
      <c r="AB17" s="129"/>
      <c r="AC17" s="128"/>
      <c r="AD17" s="128"/>
      <c r="AE17" s="128"/>
      <c r="AF17" s="182"/>
    </row>
    <row r="18" spans="1:35" s="19" customFormat="1" ht="11.25" customHeight="1">
      <c r="A18" s="817"/>
      <c r="B18" s="818" t="s">
        <v>378</v>
      </c>
      <c r="C18" s="819">
        <v>1957</v>
      </c>
      <c r="D18" s="819">
        <v>1833</v>
      </c>
      <c r="E18" s="820">
        <v>96</v>
      </c>
      <c r="F18" s="821">
        <v>51</v>
      </c>
      <c r="G18" s="323">
        <v>49</v>
      </c>
      <c r="H18" s="819">
        <v>6785</v>
      </c>
      <c r="I18" s="819">
        <v>6073</v>
      </c>
      <c r="J18" s="820">
        <v>100</v>
      </c>
      <c r="K18" s="821">
        <v>77</v>
      </c>
      <c r="L18" s="324">
        <v>54</v>
      </c>
      <c r="M18" s="822" t="s">
        <v>313</v>
      </c>
      <c r="N18" s="822" t="s">
        <v>313</v>
      </c>
      <c r="O18" s="823">
        <v>176</v>
      </c>
      <c r="P18" s="819">
        <v>106</v>
      </c>
      <c r="Q18" s="310">
        <v>98</v>
      </c>
      <c r="R18" s="824">
        <f t="shared" si="2"/>
        <v>17455</v>
      </c>
      <c r="U18" s="150"/>
      <c r="V18" s="150"/>
      <c r="W18" s="150"/>
      <c r="X18" s="150"/>
      <c r="Y18" s="151"/>
      <c r="Z18" s="89"/>
      <c r="AA18" s="128"/>
      <c r="AB18" s="129"/>
      <c r="AC18" s="128"/>
      <c r="AD18" s="128"/>
      <c r="AE18" s="128"/>
      <c r="AF18" s="182"/>
    </row>
    <row r="19" spans="1:35" s="19" customFormat="1" ht="11.25" customHeight="1">
      <c r="A19" s="832">
        <v>2014</v>
      </c>
      <c r="B19" s="825" t="s">
        <v>163</v>
      </c>
      <c r="C19" s="826">
        <v>2697</v>
      </c>
      <c r="D19" s="826">
        <v>2467</v>
      </c>
      <c r="E19" s="827">
        <v>168</v>
      </c>
      <c r="F19" s="828">
        <v>94</v>
      </c>
      <c r="G19" s="325">
        <v>59</v>
      </c>
      <c r="H19" s="826">
        <v>12640</v>
      </c>
      <c r="I19" s="826">
        <v>12434</v>
      </c>
      <c r="J19" s="827">
        <v>199</v>
      </c>
      <c r="K19" s="828">
        <v>167</v>
      </c>
      <c r="L19" s="326">
        <v>100</v>
      </c>
      <c r="M19" s="829" t="s">
        <v>313</v>
      </c>
      <c r="N19" s="829" t="s">
        <v>313</v>
      </c>
      <c r="O19" s="830">
        <v>233</v>
      </c>
      <c r="P19" s="826">
        <v>224</v>
      </c>
      <c r="Q19" s="328">
        <v>131</v>
      </c>
      <c r="R19" s="831">
        <f t="shared" si="2"/>
        <v>31613</v>
      </c>
      <c r="U19" s="150"/>
      <c r="V19" s="150"/>
      <c r="W19" s="150"/>
      <c r="X19" s="150"/>
      <c r="Y19" s="151"/>
      <c r="Z19" s="89"/>
      <c r="AA19" s="128"/>
      <c r="AB19" s="129"/>
      <c r="AC19" s="128"/>
      <c r="AD19" s="128"/>
      <c r="AE19" s="128"/>
      <c r="AF19" s="182"/>
    </row>
    <row r="20" spans="1:35" s="19" customFormat="1" ht="11.25" customHeight="1">
      <c r="A20" s="817"/>
      <c r="B20" s="818" t="s">
        <v>378</v>
      </c>
      <c r="C20" s="819">
        <v>1873</v>
      </c>
      <c r="D20" s="819">
        <v>1726</v>
      </c>
      <c r="E20" s="820">
        <v>124</v>
      </c>
      <c r="F20" s="821">
        <v>67</v>
      </c>
      <c r="G20" s="323">
        <v>45</v>
      </c>
      <c r="H20" s="819">
        <v>6383</v>
      </c>
      <c r="I20" s="819">
        <v>6247</v>
      </c>
      <c r="J20" s="820">
        <v>78</v>
      </c>
      <c r="K20" s="821">
        <v>82</v>
      </c>
      <c r="L20" s="324">
        <v>55</v>
      </c>
      <c r="M20" s="833" t="s">
        <v>313</v>
      </c>
      <c r="N20" s="329" t="s">
        <v>313</v>
      </c>
      <c r="O20" s="823">
        <v>134</v>
      </c>
      <c r="P20" s="819">
        <v>136</v>
      </c>
      <c r="Q20" s="310">
        <v>85</v>
      </c>
      <c r="R20" s="824">
        <f t="shared" si="2"/>
        <v>17035</v>
      </c>
      <c r="U20" s="150"/>
      <c r="V20" s="150"/>
      <c r="W20" s="150"/>
      <c r="X20" s="150"/>
      <c r="Z20" s="199"/>
      <c r="AA20" s="128"/>
      <c r="AB20" s="128"/>
      <c r="AC20" s="128"/>
      <c r="AD20" s="128"/>
      <c r="AE20" s="128"/>
      <c r="AF20" s="182"/>
    </row>
    <row r="21" spans="1:35" s="19" customFormat="1" ht="11.25" customHeight="1">
      <c r="A21" s="818">
        <v>2015</v>
      </c>
      <c r="B21" s="825" t="s">
        <v>163</v>
      </c>
      <c r="C21" s="830">
        <v>2508</v>
      </c>
      <c r="D21" s="328">
        <v>2455</v>
      </c>
      <c r="E21" s="827">
        <v>113</v>
      </c>
      <c r="F21" s="828">
        <v>99</v>
      </c>
      <c r="G21" s="325">
        <v>86</v>
      </c>
      <c r="H21" s="830">
        <v>11535</v>
      </c>
      <c r="I21" s="328">
        <v>11779</v>
      </c>
      <c r="J21" s="827">
        <v>164</v>
      </c>
      <c r="K21" s="828">
        <v>161</v>
      </c>
      <c r="L21" s="326">
        <v>119</v>
      </c>
      <c r="M21" s="834" t="s">
        <v>313</v>
      </c>
      <c r="N21" s="327" t="s">
        <v>313</v>
      </c>
      <c r="O21" s="830">
        <v>192</v>
      </c>
      <c r="P21" s="826">
        <v>181</v>
      </c>
      <c r="Q21" s="328">
        <v>167</v>
      </c>
      <c r="R21" s="831">
        <f t="shared" si="2"/>
        <v>29559</v>
      </c>
      <c r="U21" s="150"/>
      <c r="V21" s="150"/>
      <c r="W21" s="150"/>
      <c r="X21" s="150"/>
      <c r="Y21" s="90"/>
      <c r="Z21" s="199"/>
      <c r="AA21" s="128"/>
      <c r="AB21" s="128"/>
      <c r="AC21" s="128"/>
      <c r="AD21" s="128"/>
      <c r="AE21" s="128"/>
      <c r="AF21" s="182"/>
      <c r="AH21" s="90"/>
      <c r="AI21" s="90"/>
    </row>
    <row r="22" spans="1:35" s="19" customFormat="1" ht="11.25" customHeight="1">
      <c r="A22" s="835"/>
      <c r="B22" s="818" t="s">
        <v>378</v>
      </c>
      <c r="C22" s="823">
        <v>1753</v>
      </c>
      <c r="D22" s="310">
        <v>1743</v>
      </c>
      <c r="E22" s="820">
        <v>85</v>
      </c>
      <c r="F22" s="821">
        <v>79</v>
      </c>
      <c r="G22" s="323">
        <v>61</v>
      </c>
      <c r="H22" s="823">
        <v>5784</v>
      </c>
      <c r="I22" s="310">
        <v>5919</v>
      </c>
      <c r="J22" s="820">
        <v>103</v>
      </c>
      <c r="K22" s="821">
        <v>60</v>
      </c>
      <c r="L22" s="324">
        <v>60</v>
      </c>
      <c r="M22" s="833" t="s">
        <v>313</v>
      </c>
      <c r="N22" s="329" t="s">
        <v>313</v>
      </c>
      <c r="O22" s="823">
        <v>109</v>
      </c>
      <c r="P22" s="819">
        <v>110</v>
      </c>
      <c r="Q22" s="310">
        <v>101</v>
      </c>
      <c r="R22" s="824">
        <f t="shared" si="2"/>
        <v>15967</v>
      </c>
      <c r="U22" s="150"/>
      <c r="V22" s="150"/>
      <c r="W22" s="150"/>
      <c r="X22" s="150"/>
      <c r="Y22" s="90"/>
      <c r="Z22" s="199"/>
      <c r="AA22" s="128"/>
      <c r="AB22" s="128"/>
      <c r="AC22" s="128"/>
      <c r="AD22" s="128"/>
      <c r="AE22" s="128"/>
      <c r="AF22" s="182"/>
    </row>
    <row r="23" spans="1:35" s="90" customFormat="1" ht="11.25" customHeight="1">
      <c r="A23" s="832">
        <v>2016</v>
      </c>
      <c r="B23" s="836" t="s">
        <v>163</v>
      </c>
      <c r="C23" s="830">
        <v>2443</v>
      </c>
      <c r="D23" s="328">
        <v>2314</v>
      </c>
      <c r="E23" s="828">
        <v>131</v>
      </c>
      <c r="F23" s="828">
        <v>75</v>
      </c>
      <c r="G23" s="837">
        <v>81</v>
      </c>
      <c r="H23" s="830">
        <v>11679</v>
      </c>
      <c r="I23" s="328">
        <v>10805</v>
      </c>
      <c r="J23" s="827">
        <v>167</v>
      </c>
      <c r="K23" s="828">
        <v>129</v>
      </c>
      <c r="L23" s="326">
        <v>140</v>
      </c>
      <c r="M23" s="834" t="s">
        <v>313</v>
      </c>
      <c r="N23" s="327" t="s">
        <v>313</v>
      </c>
      <c r="O23" s="826">
        <v>182</v>
      </c>
      <c r="P23" s="826">
        <v>132</v>
      </c>
      <c r="Q23" s="826">
        <v>164</v>
      </c>
      <c r="R23" s="831">
        <f t="shared" si="2"/>
        <v>28442</v>
      </c>
      <c r="T23" s="19"/>
      <c r="U23" s="150"/>
      <c r="V23" s="150"/>
      <c r="W23" s="150"/>
      <c r="X23" s="150"/>
      <c r="Z23" s="199"/>
      <c r="AA23" s="128"/>
      <c r="AB23" s="128"/>
      <c r="AC23" s="128"/>
      <c r="AD23" s="128"/>
      <c r="AE23" s="128"/>
      <c r="AF23" s="182"/>
    </row>
    <row r="24" spans="1:35" s="19" customFormat="1" ht="11.25" customHeight="1">
      <c r="A24" s="817"/>
      <c r="B24" s="832" t="s">
        <v>378</v>
      </c>
      <c r="C24" s="823">
        <v>1732</v>
      </c>
      <c r="D24" s="310">
        <v>1620</v>
      </c>
      <c r="E24" s="821">
        <v>96</v>
      </c>
      <c r="F24" s="821">
        <v>56</v>
      </c>
      <c r="G24" s="838">
        <v>66</v>
      </c>
      <c r="H24" s="823">
        <v>5881</v>
      </c>
      <c r="I24" s="310">
        <v>5417</v>
      </c>
      <c r="J24" s="820">
        <v>88</v>
      </c>
      <c r="K24" s="821">
        <v>72</v>
      </c>
      <c r="L24" s="324">
        <v>54</v>
      </c>
      <c r="M24" s="833" t="s">
        <v>313</v>
      </c>
      <c r="N24" s="329" t="s">
        <v>313</v>
      </c>
      <c r="O24" s="819">
        <v>110</v>
      </c>
      <c r="P24" s="819">
        <v>79</v>
      </c>
      <c r="Q24" s="819">
        <v>98</v>
      </c>
      <c r="R24" s="824">
        <f t="shared" si="2"/>
        <v>15369</v>
      </c>
      <c r="U24" s="150"/>
      <c r="V24" s="150"/>
      <c r="W24" s="150"/>
      <c r="X24" s="150"/>
      <c r="Z24" s="228"/>
      <c r="AA24" s="128"/>
      <c r="AB24" s="128"/>
      <c r="AC24" s="128"/>
      <c r="AD24" s="128"/>
      <c r="AE24" s="128"/>
      <c r="AF24" s="182"/>
      <c r="AG24" s="90"/>
    </row>
    <row r="25" spans="1:35" s="90" customFormat="1" ht="11.25" customHeight="1">
      <c r="A25" s="839">
        <v>2017</v>
      </c>
      <c r="B25" s="825" t="s">
        <v>163</v>
      </c>
      <c r="C25" s="826">
        <v>2427</v>
      </c>
      <c r="D25" s="826">
        <v>2278</v>
      </c>
      <c r="E25" s="827">
        <v>147</v>
      </c>
      <c r="F25" s="828">
        <v>88</v>
      </c>
      <c r="G25" s="325">
        <v>65</v>
      </c>
      <c r="H25" s="826">
        <v>12411</v>
      </c>
      <c r="I25" s="826">
        <v>11003</v>
      </c>
      <c r="J25" s="827">
        <v>182</v>
      </c>
      <c r="K25" s="828">
        <v>123</v>
      </c>
      <c r="L25" s="326">
        <v>92</v>
      </c>
      <c r="M25" s="834" t="s">
        <v>313</v>
      </c>
      <c r="N25" s="327" t="s">
        <v>313</v>
      </c>
      <c r="O25" s="830">
        <v>206</v>
      </c>
      <c r="P25" s="826">
        <v>116</v>
      </c>
      <c r="Q25" s="328">
        <v>114</v>
      </c>
      <c r="R25" s="831">
        <f t="shared" si="2"/>
        <v>29252</v>
      </c>
      <c r="T25" s="19"/>
      <c r="U25" s="150"/>
      <c r="V25" s="150"/>
      <c r="W25" s="150"/>
      <c r="X25" s="150"/>
      <c r="Y25" s="19"/>
      <c r="Z25" s="228"/>
      <c r="AA25" s="19"/>
      <c r="AB25" s="19"/>
      <c r="AC25" s="19"/>
      <c r="AD25" s="19"/>
      <c r="AE25" s="19"/>
      <c r="AF25" s="182"/>
      <c r="AG25" s="19"/>
      <c r="AH25" s="19"/>
      <c r="AI25" s="19"/>
    </row>
    <row r="26" spans="1:35" s="19" customFormat="1" ht="11.25" customHeight="1">
      <c r="A26" s="817"/>
      <c r="B26" s="818" t="s">
        <v>378</v>
      </c>
      <c r="C26" s="819">
        <v>1684</v>
      </c>
      <c r="D26" s="819">
        <v>1610</v>
      </c>
      <c r="E26" s="820">
        <v>100</v>
      </c>
      <c r="F26" s="821">
        <v>72</v>
      </c>
      <c r="G26" s="323">
        <v>49</v>
      </c>
      <c r="H26" s="819">
        <v>6271</v>
      </c>
      <c r="I26" s="819">
        <v>5491</v>
      </c>
      <c r="J26" s="820">
        <v>109</v>
      </c>
      <c r="K26" s="821">
        <v>63</v>
      </c>
      <c r="L26" s="324">
        <v>51</v>
      </c>
      <c r="M26" s="833" t="s">
        <v>313</v>
      </c>
      <c r="N26" s="329" t="s">
        <v>313</v>
      </c>
      <c r="O26" s="823">
        <v>120</v>
      </c>
      <c r="P26" s="819">
        <v>70</v>
      </c>
      <c r="Q26" s="819">
        <v>69</v>
      </c>
      <c r="R26" s="824">
        <f t="shared" si="2"/>
        <v>15759</v>
      </c>
      <c r="U26" s="182"/>
      <c r="V26" s="182"/>
    </row>
    <row r="27" spans="1:35" s="19" customFormat="1" ht="11.25" customHeight="1">
      <c r="A27" s="832">
        <v>2018</v>
      </c>
      <c r="B27" s="825" t="s">
        <v>163</v>
      </c>
      <c r="C27" s="826">
        <v>2302</v>
      </c>
      <c r="D27" s="826">
        <v>2267</v>
      </c>
      <c r="E27" s="827">
        <v>80</v>
      </c>
      <c r="F27" s="828">
        <v>78</v>
      </c>
      <c r="G27" s="325">
        <v>50</v>
      </c>
      <c r="H27" s="826">
        <v>11720</v>
      </c>
      <c r="I27" s="826">
        <v>11811</v>
      </c>
      <c r="J27" s="827">
        <v>175</v>
      </c>
      <c r="K27" s="828">
        <v>135</v>
      </c>
      <c r="L27" s="326">
        <v>65</v>
      </c>
      <c r="M27" s="834" t="s">
        <v>313</v>
      </c>
      <c r="N27" s="327" t="s">
        <v>313</v>
      </c>
      <c r="O27" s="830">
        <v>121</v>
      </c>
      <c r="P27" s="826">
        <v>145</v>
      </c>
      <c r="Q27" s="328">
        <v>63</v>
      </c>
      <c r="R27" s="328">
        <f t="shared" si="2"/>
        <v>29012</v>
      </c>
    </row>
    <row r="28" spans="1:35" s="19" customFormat="1" ht="11.25" customHeight="1">
      <c r="A28" s="817"/>
      <c r="B28" s="818" t="s">
        <v>378</v>
      </c>
      <c r="C28" s="819">
        <v>1589</v>
      </c>
      <c r="D28" s="819">
        <v>1583</v>
      </c>
      <c r="E28" s="820">
        <v>49</v>
      </c>
      <c r="F28" s="821">
        <v>58</v>
      </c>
      <c r="G28" s="323">
        <v>41</v>
      </c>
      <c r="H28" s="819">
        <v>5851</v>
      </c>
      <c r="I28" s="819">
        <v>5943</v>
      </c>
      <c r="J28" s="820">
        <v>96</v>
      </c>
      <c r="K28" s="821">
        <v>75</v>
      </c>
      <c r="L28" s="324">
        <v>31</v>
      </c>
      <c r="M28" s="833" t="s">
        <v>313</v>
      </c>
      <c r="N28" s="329" t="s">
        <v>313</v>
      </c>
      <c r="O28" s="823">
        <v>72</v>
      </c>
      <c r="P28" s="819">
        <v>83</v>
      </c>
      <c r="Q28" s="310">
        <v>32</v>
      </c>
      <c r="R28" s="310">
        <f t="shared" si="2"/>
        <v>15503</v>
      </c>
    </row>
    <row r="29" spans="1:35" s="19" customFormat="1" ht="11.25" customHeight="1">
      <c r="A29" s="832">
        <v>2019</v>
      </c>
      <c r="B29" s="825" t="s">
        <v>163</v>
      </c>
      <c r="C29" s="826">
        <v>2167</v>
      </c>
      <c r="D29" s="826">
        <v>2122</v>
      </c>
      <c r="E29" s="827">
        <v>68</v>
      </c>
      <c r="F29" s="828">
        <v>48</v>
      </c>
      <c r="G29" s="325">
        <v>61</v>
      </c>
      <c r="H29" s="826">
        <v>11129</v>
      </c>
      <c r="I29" s="826">
        <v>11234</v>
      </c>
      <c r="J29" s="827">
        <v>212</v>
      </c>
      <c r="K29" s="828">
        <v>121</v>
      </c>
      <c r="L29" s="326">
        <v>88</v>
      </c>
      <c r="M29" s="834" t="s">
        <v>313</v>
      </c>
      <c r="N29" s="327" t="s">
        <v>313</v>
      </c>
      <c r="O29" s="830">
        <v>70</v>
      </c>
      <c r="P29" s="826">
        <v>95</v>
      </c>
      <c r="Q29" s="328">
        <v>117</v>
      </c>
      <c r="R29" s="328">
        <f t="shared" si="2"/>
        <v>27532</v>
      </c>
    </row>
    <row r="30" spans="1:35" s="19" customFormat="1" ht="11.25" customHeight="1">
      <c r="A30" s="817"/>
      <c r="B30" s="818" t="s">
        <v>378</v>
      </c>
      <c r="C30" s="819">
        <v>1518</v>
      </c>
      <c r="D30" s="819">
        <v>1477</v>
      </c>
      <c r="E30" s="820">
        <v>48</v>
      </c>
      <c r="F30" s="821">
        <v>27</v>
      </c>
      <c r="G30" s="323">
        <v>48</v>
      </c>
      <c r="H30" s="819">
        <v>5623</v>
      </c>
      <c r="I30" s="819">
        <v>5565</v>
      </c>
      <c r="J30" s="820">
        <v>126</v>
      </c>
      <c r="K30" s="821">
        <v>65</v>
      </c>
      <c r="L30" s="324">
        <v>46</v>
      </c>
      <c r="M30" s="833" t="s">
        <v>313</v>
      </c>
      <c r="N30" s="329" t="s">
        <v>313</v>
      </c>
      <c r="O30" s="823">
        <v>49</v>
      </c>
      <c r="P30" s="819">
        <v>50</v>
      </c>
      <c r="Q30" s="310">
        <v>69</v>
      </c>
      <c r="R30" s="824">
        <f t="shared" si="2"/>
        <v>14711</v>
      </c>
    </row>
    <row r="31" spans="1:35" s="19" customFormat="1" ht="11.25" customHeight="1">
      <c r="A31" s="818">
        <v>2020</v>
      </c>
      <c r="B31" s="825" t="s">
        <v>163</v>
      </c>
      <c r="C31" s="830">
        <v>1998</v>
      </c>
      <c r="D31" s="328">
        <v>2037</v>
      </c>
      <c r="E31" s="827">
        <v>66</v>
      </c>
      <c r="F31" s="828">
        <v>49</v>
      </c>
      <c r="G31" s="325">
        <v>40</v>
      </c>
      <c r="H31" s="826">
        <v>10604</v>
      </c>
      <c r="I31" s="826">
        <v>10586</v>
      </c>
      <c r="J31" s="827">
        <v>234</v>
      </c>
      <c r="K31" s="828">
        <v>114</v>
      </c>
      <c r="L31" s="326">
        <v>91</v>
      </c>
      <c r="M31" s="834" t="s">
        <v>313</v>
      </c>
      <c r="N31" s="327" t="s">
        <v>313</v>
      </c>
      <c r="O31" s="830">
        <v>46</v>
      </c>
      <c r="P31" s="826">
        <v>57</v>
      </c>
      <c r="Q31" s="328">
        <v>83</v>
      </c>
      <c r="R31" s="831">
        <f t="shared" si="2"/>
        <v>26005</v>
      </c>
    </row>
    <row r="32" spans="1:35" s="19" customFormat="1" ht="11.25" customHeight="1">
      <c r="A32" s="835"/>
      <c r="B32" s="818" t="s">
        <v>378</v>
      </c>
      <c r="C32" s="823">
        <v>1405</v>
      </c>
      <c r="D32" s="310">
        <v>1441</v>
      </c>
      <c r="E32" s="820">
        <v>45</v>
      </c>
      <c r="F32" s="821">
        <v>33</v>
      </c>
      <c r="G32" s="323">
        <v>24</v>
      </c>
      <c r="H32" s="823">
        <v>5160</v>
      </c>
      <c r="I32" s="310">
        <v>5320</v>
      </c>
      <c r="J32" s="820">
        <v>132</v>
      </c>
      <c r="K32" s="821">
        <v>70</v>
      </c>
      <c r="L32" s="324">
        <v>45</v>
      </c>
      <c r="M32" s="833" t="s">
        <v>313</v>
      </c>
      <c r="N32" s="329" t="s">
        <v>313</v>
      </c>
      <c r="O32" s="823">
        <v>28</v>
      </c>
      <c r="P32" s="819">
        <v>36</v>
      </c>
      <c r="Q32" s="310">
        <v>44</v>
      </c>
      <c r="R32" s="824">
        <f t="shared" si="2"/>
        <v>13783</v>
      </c>
    </row>
    <row r="33" spans="1:42" s="19" customFormat="1" ht="11.25" customHeight="1">
      <c r="A33" s="818">
        <v>2021</v>
      </c>
      <c r="B33" s="825" t="s">
        <v>163</v>
      </c>
      <c r="C33" s="830">
        <v>1786</v>
      </c>
      <c r="D33" s="328">
        <v>1884</v>
      </c>
      <c r="E33" s="827">
        <v>73</v>
      </c>
      <c r="F33" s="828">
        <v>52</v>
      </c>
      <c r="G33" s="325">
        <v>46</v>
      </c>
      <c r="H33" s="826">
        <v>10724</v>
      </c>
      <c r="I33" s="826">
        <v>10177</v>
      </c>
      <c r="J33" s="827">
        <v>213</v>
      </c>
      <c r="K33" s="828">
        <v>163</v>
      </c>
      <c r="L33" s="326">
        <v>99</v>
      </c>
      <c r="M33" s="834" t="s">
        <v>313</v>
      </c>
      <c r="N33" s="327" t="s">
        <v>313</v>
      </c>
      <c r="O33" s="830">
        <v>54</v>
      </c>
      <c r="P33" s="826">
        <v>32</v>
      </c>
      <c r="Q33" s="328">
        <v>46</v>
      </c>
      <c r="R33" s="831">
        <v>25349</v>
      </c>
    </row>
    <row r="34" spans="1:42" s="19" customFormat="1" ht="11.25" customHeight="1">
      <c r="A34" s="835"/>
      <c r="B34" s="818" t="s">
        <v>164</v>
      </c>
      <c r="C34" s="823">
        <v>1273</v>
      </c>
      <c r="D34" s="310">
        <v>1331</v>
      </c>
      <c r="E34" s="820">
        <v>51</v>
      </c>
      <c r="F34" s="821">
        <v>33</v>
      </c>
      <c r="G34" s="323">
        <v>31</v>
      </c>
      <c r="H34" s="823">
        <v>5333</v>
      </c>
      <c r="I34" s="310">
        <v>4965</v>
      </c>
      <c r="J34" s="820">
        <v>118</v>
      </c>
      <c r="K34" s="821">
        <v>85</v>
      </c>
      <c r="L34" s="324">
        <v>63</v>
      </c>
      <c r="M34" s="833" t="s">
        <v>313</v>
      </c>
      <c r="N34" s="329" t="s">
        <v>313</v>
      </c>
      <c r="O34" s="823">
        <v>34</v>
      </c>
      <c r="P34" s="819">
        <v>19</v>
      </c>
      <c r="Q34" s="310">
        <v>30</v>
      </c>
      <c r="R34" s="824">
        <v>13366</v>
      </c>
    </row>
    <row r="35" spans="1:42" s="19" customFormat="1" ht="11.25" customHeight="1">
      <c r="A35" s="832">
        <v>2022</v>
      </c>
      <c r="B35" s="825" t="s">
        <v>163</v>
      </c>
      <c r="C35" s="826">
        <v>2039</v>
      </c>
      <c r="D35" s="826">
        <v>1697</v>
      </c>
      <c r="E35" s="827">
        <v>75</v>
      </c>
      <c r="F35" s="828">
        <v>44</v>
      </c>
      <c r="G35" s="325">
        <v>47</v>
      </c>
      <c r="H35" s="826">
        <v>10486</v>
      </c>
      <c r="I35" s="826">
        <v>10241</v>
      </c>
      <c r="J35" s="827">
        <v>200</v>
      </c>
      <c r="K35" s="828">
        <v>123</v>
      </c>
      <c r="L35" s="326">
        <v>133</v>
      </c>
      <c r="M35" s="834" t="s">
        <v>313</v>
      </c>
      <c r="N35" s="327" t="s">
        <v>313</v>
      </c>
      <c r="O35" s="830">
        <v>84</v>
      </c>
      <c r="P35" s="826">
        <v>33</v>
      </c>
      <c r="Q35" s="328">
        <v>29</v>
      </c>
      <c r="R35" s="831">
        <v>25231</v>
      </c>
    </row>
    <row r="36" spans="1:42" s="19" customFormat="1" ht="11.25" customHeight="1">
      <c r="A36" s="840"/>
      <c r="B36" s="1729" t="s">
        <v>164</v>
      </c>
      <c r="C36" s="483">
        <v>1424</v>
      </c>
      <c r="D36" s="483">
        <v>1221</v>
      </c>
      <c r="E36" s="330">
        <v>51</v>
      </c>
      <c r="F36" s="484">
        <v>33</v>
      </c>
      <c r="G36" s="485">
        <v>27</v>
      </c>
      <c r="H36" s="483">
        <v>5271</v>
      </c>
      <c r="I36" s="483">
        <v>5070</v>
      </c>
      <c r="J36" s="330">
        <v>110</v>
      </c>
      <c r="K36" s="484">
        <v>71</v>
      </c>
      <c r="L36" s="486">
        <v>68</v>
      </c>
      <c r="M36" s="331" t="s">
        <v>313</v>
      </c>
      <c r="N36" s="487" t="s">
        <v>313</v>
      </c>
      <c r="O36" s="311">
        <v>52</v>
      </c>
      <c r="P36" s="483">
        <v>22</v>
      </c>
      <c r="Q36" s="488">
        <v>17</v>
      </c>
      <c r="R36" s="1730">
        <v>13437</v>
      </c>
      <c r="U36" s="18"/>
      <c r="V36" s="18"/>
      <c r="W36" s="18"/>
      <c r="X36" s="18"/>
      <c r="AA36" s="18"/>
      <c r="AB36" s="18"/>
      <c r="AC36" s="18"/>
      <c r="AD36" s="18"/>
      <c r="AE36" s="18"/>
    </row>
    <row r="37" spans="1:42" s="19" customFormat="1" ht="12" customHeight="1">
      <c r="A37" s="1731" t="s">
        <v>393</v>
      </c>
      <c r="B37" s="1280" t="s">
        <v>394</v>
      </c>
      <c r="C37" s="1280"/>
      <c r="D37" s="1280"/>
      <c r="E37" s="1280"/>
      <c r="F37" s="1280"/>
      <c r="G37" s="1280"/>
      <c r="H37" s="1280"/>
      <c r="I37" s="1280"/>
      <c r="J37" s="1280"/>
      <c r="K37" s="1280"/>
      <c r="L37" s="1280"/>
      <c r="M37" s="1280"/>
      <c r="N37" s="1280"/>
      <c r="O37" s="1280"/>
      <c r="P37" s="1280"/>
      <c r="Q37" s="1280"/>
      <c r="R37" s="1281"/>
      <c r="U37" s="18"/>
      <c r="V37" s="18"/>
      <c r="W37" s="18"/>
      <c r="X37" s="18"/>
      <c r="Y37" s="18"/>
      <c r="Z37" s="18"/>
      <c r="AA37" s="18"/>
      <c r="AB37" s="18"/>
      <c r="AC37" s="18"/>
      <c r="AD37" s="18"/>
      <c r="AE37" s="18"/>
      <c r="AF37" s="18"/>
    </row>
    <row r="38" spans="1:42" s="19" customFormat="1" ht="12.75" customHeight="1">
      <c r="A38" s="841" t="s">
        <v>77</v>
      </c>
      <c r="B38" s="1282" t="s">
        <v>395</v>
      </c>
      <c r="C38" s="1282"/>
      <c r="D38" s="1282"/>
      <c r="E38" s="1282"/>
      <c r="F38" s="1282"/>
      <c r="G38" s="1282"/>
      <c r="H38" s="1282"/>
      <c r="I38" s="1282"/>
      <c r="J38" s="1282"/>
      <c r="K38" s="1282"/>
      <c r="L38" s="1282"/>
      <c r="M38" s="1282"/>
      <c r="N38" s="1282"/>
      <c r="O38" s="1282"/>
      <c r="P38" s="1282"/>
      <c r="Q38" s="1282"/>
      <c r="R38" s="1283"/>
      <c r="U38" s="18"/>
      <c r="V38" s="18"/>
      <c r="W38" s="18"/>
      <c r="X38" s="18"/>
      <c r="Y38" s="18"/>
      <c r="Z38" s="18"/>
      <c r="AA38" s="18"/>
      <c r="AB38" s="18"/>
      <c r="AC38" s="18"/>
      <c r="AD38" s="18"/>
      <c r="AE38" s="18"/>
      <c r="AF38" s="18"/>
      <c r="AG38" s="18"/>
      <c r="AH38" s="18"/>
      <c r="AI38" s="18"/>
      <c r="AJ38" s="18"/>
      <c r="AK38" s="18"/>
      <c r="AL38" s="18"/>
      <c r="AM38" s="18"/>
      <c r="AN38" s="18"/>
      <c r="AO38" s="18"/>
      <c r="AP38" s="18"/>
    </row>
    <row r="39" spans="1:42" s="19" customFormat="1" ht="27.75" customHeight="1">
      <c r="A39" s="841" t="s">
        <v>79</v>
      </c>
      <c r="B39" s="1282" t="s">
        <v>396</v>
      </c>
      <c r="C39" s="1282"/>
      <c r="D39" s="1282"/>
      <c r="E39" s="1282"/>
      <c r="F39" s="1282"/>
      <c r="G39" s="1282"/>
      <c r="H39" s="1282"/>
      <c r="I39" s="1282"/>
      <c r="J39" s="1282"/>
      <c r="K39" s="1282"/>
      <c r="L39" s="1282"/>
      <c r="M39" s="1282"/>
      <c r="N39" s="1282"/>
      <c r="O39" s="1282"/>
      <c r="P39" s="1282"/>
      <c r="Q39" s="1282"/>
      <c r="R39" s="1283"/>
      <c r="U39" s="18"/>
      <c r="V39" s="18"/>
      <c r="W39" s="18"/>
      <c r="X39" s="18"/>
      <c r="Y39" s="18"/>
      <c r="Z39" s="18"/>
      <c r="AA39" s="18"/>
      <c r="AB39" s="18"/>
      <c r="AC39" s="18"/>
      <c r="AD39" s="18"/>
      <c r="AE39" s="18"/>
      <c r="AF39" s="18"/>
      <c r="AG39" s="18"/>
      <c r="AH39" s="18"/>
      <c r="AI39" s="18"/>
      <c r="AJ39" s="18"/>
      <c r="AK39" s="18"/>
      <c r="AL39" s="18"/>
      <c r="AM39" s="18"/>
      <c r="AN39" s="18"/>
      <c r="AO39" s="18"/>
      <c r="AP39" s="18"/>
    </row>
    <row r="40" spans="1:42" s="19" customFormat="1">
      <c r="A40" s="842"/>
      <c r="B40" s="843"/>
      <c r="C40" s="843"/>
      <c r="D40" s="843"/>
      <c r="E40" s="843"/>
      <c r="F40" s="843"/>
      <c r="G40" s="843"/>
      <c r="H40" s="843"/>
      <c r="I40" s="843"/>
      <c r="J40" s="843"/>
      <c r="K40" s="843"/>
      <c r="L40" s="843"/>
      <c r="M40" s="843"/>
      <c r="N40" s="843"/>
      <c r="O40" s="843"/>
      <c r="P40" s="1077" t="s">
        <v>87</v>
      </c>
      <c r="Q40" s="1077"/>
      <c r="R40" s="1078"/>
      <c r="U40" s="18"/>
      <c r="V40" s="18"/>
      <c r="W40" s="18"/>
      <c r="X40" s="18"/>
      <c r="Y40" s="18"/>
      <c r="Z40" s="18"/>
      <c r="AA40" s="18"/>
      <c r="AB40" s="18"/>
      <c r="AC40" s="18"/>
      <c r="AD40" s="18"/>
      <c r="AE40" s="18"/>
      <c r="AF40" s="18"/>
      <c r="AG40" s="18"/>
      <c r="AH40" s="18"/>
      <c r="AI40" s="18"/>
      <c r="AJ40" s="18"/>
      <c r="AK40" s="18"/>
      <c r="AL40" s="18"/>
      <c r="AM40" s="18"/>
      <c r="AN40" s="18"/>
      <c r="AO40" s="18"/>
      <c r="AP40" s="18"/>
    </row>
  </sheetData>
  <customSheetViews>
    <customSheetView guid="{81E5D7E7-16ED-4014-84DC-4F821D3604F8}" scale="90" showPageBreaks="1" showGridLines="0" printArea="1" view="pageBreakPreview" topLeftCell="B41">
      <selection activeCell="B43" sqref="B43:S43"/>
      <rowBreaks count="1" manualBreakCount="1">
        <brk id="42" min="1" max="18" man="1"/>
      </rowBreaks>
      <pageMargins left="0" right="0" top="0" bottom="0" header="0" footer="0"/>
      <headerFooter alignWithMargins="0"/>
    </customSheetView>
  </customSheetViews>
  <mergeCells count="11">
    <mergeCell ref="P40:R40"/>
    <mergeCell ref="B37:R37"/>
    <mergeCell ref="B38:R38"/>
    <mergeCell ref="B39:R39"/>
    <mergeCell ref="A1:R1"/>
    <mergeCell ref="A2:A3"/>
    <mergeCell ref="B2:B3"/>
    <mergeCell ref="C2:G2"/>
    <mergeCell ref="H2:L2"/>
    <mergeCell ref="M2:Q2"/>
    <mergeCell ref="R2:R3"/>
  </mergeCells>
  <hyperlinks>
    <hyperlink ref="P40" location="Content!A1" display="Back to Content Page" xr:uid="{ADF346A1-22E5-4FDF-AA1C-8D87566B054F}"/>
  </hyperlinks>
  <printOptions horizontalCentered="1" verticalCentered="1"/>
  <pageMargins left="0.5" right="0.5" top="0" bottom="0.39370078740157499" header="0" footer="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D43"/>
  <sheetViews>
    <sheetView showGridLines="0" zoomScaleNormal="100" zoomScaleSheetLayoutView="110" workbookViewId="0">
      <selection sqref="A1:P1"/>
    </sheetView>
  </sheetViews>
  <sheetFormatPr defaultColWidth="8.85546875" defaultRowHeight="12.75"/>
  <cols>
    <col min="1" max="1" width="8.85546875" style="26" bestFit="1" customWidth="1"/>
    <col min="2" max="2" width="4.140625" style="26" bestFit="1" customWidth="1"/>
    <col min="3" max="3" width="10.140625" style="26" bestFit="1" customWidth="1"/>
    <col min="4" max="4" width="10.7109375" style="26" bestFit="1" customWidth="1"/>
    <col min="5" max="5" width="10.42578125" style="26" bestFit="1" customWidth="1"/>
    <col min="6" max="6" width="11.85546875" style="26" bestFit="1" customWidth="1"/>
    <col min="7" max="7" width="12.5703125" style="26" bestFit="1" customWidth="1"/>
    <col min="8" max="9" width="14" style="26" bestFit="1" customWidth="1"/>
    <col min="10" max="11" width="10.42578125" style="26" bestFit="1" customWidth="1"/>
    <col min="12" max="13" width="14.42578125" style="26" bestFit="1" customWidth="1"/>
    <col min="14" max="14" width="10.7109375" style="26" bestFit="1" customWidth="1"/>
    <col min="15" max="15" width="14" style="26" bestFit="1" customWidth="1"/>
    <col min="16" max="16" width="11.28515625" style="26" bestFit="1" customWidth="1"/>
    <col min="17" max="17" width="6.42578125" style="26" bestFit="1" customWidth="1"/>
    <col min="18" max="18" width="6.140625" style="26" customWidth="1"/>
    <col min="19" max="19" width="9.140625" style="26" customWidth="1"/>
    <col min="20" max="16384" width="8.85546875" style="26"/>
  </cols>
  <sheetData>
    <row r="1" spans="1:25" s="21" customFormat="1" ht="22.5" customHeight="1">
      <c r="A1" s="1662" t="s">
        <v>397</v>
      </c>
      <c r="B1" s="1529"/>
      <c r="C1" s="1529"/>
      <c r="D1" s="1529"/>
      <c r="E1" s="1529"/>
      <c r="F1" s="1529"/>
      <c r="G1" s="1529"/>
      <c r="H1" s="1529"/>
      <c r="I1" s="1529"/>
      <c r="J1" s="1529"/>
      <c r="K1" s="1529"/>
      <c r="L1" s="1529"/>
      <c r="M1" s="1529"/>
      <c r="N1" s="1529"/>
      <c r="O1" s="1529"/>
      <c r="P1" s="1711"/>
    </row>
    <row r="2" spans="1:25" s="22" customFormat="1" ht="18.75" customHeight="1">
      <c r="A2" s="1732" t="s">
        <v>302</v>
      </c>
      <c r="B2" s="1732" t="s">
        <v>157</v>
      </c>
      <c r="C2" s="1733" t="s">
        <v>90</v>
      </c>
      <c r="D2" s="1734"/>
      <c r="E2" s="1735"/>
      <c r="F2" s="1733" t="s">
        <v>91</v>
      </c>
      <c r="G2" s="1734"/>
      <c r="H2" s="1734"/>
      <c r="I2" s="1734"/>
      <c r="J2" s="1734"/>
      <c r="K2" s="1735"/>
      <c r="L2" s="1736" t="s">
        <v>304</v>
      </c>
      <c r="M2" s="1737"/>
      <c r="N2" s="1737"/>
      <c r="O2" s="1738"/>
      <c r="P2" s="1739" t="s">
        <v>305</v>
      </c>
      <c r="Q2" s="247"/>
      <c r="R2" s="247"/>
      <c r="S2" s="247"/>
      <c r="T2" s="247"/>
      <c r="U2" s="247"/>
      <c r="V2" s="247"/>
      <c r="W2" s="247"/>
      <c r="X2" s="247"/>
      <c r="Y2" s="247"/>
    </row>
    <row r="3" spans="1:25" s="23" customFormat="1" ht="18.75" customHeight="1">
      <c r="A3" s="1740"/>
      <c r="B3" s="1740"/>
      <c r="C3" s="536" t="s">
        <v>306</v>
      </c>
      <c r="D3" s="536" t="s">
        <v>307</v>
      </c>
      <c r="E3" s="1741" t="s">
        <v>98</v>
      </c>
      <c r="F3" s="1742" t="s">
        <v>330</v>
      </c>
      <c r="G3" s="1743" t="s">
        <v>331</v>
      </c>
      <c r="H3" s="1744" t="s">
        <v>308</v>
      </c>
      <c r="I3" s="1745" t="s">
        <v>344</v>
      </c>
      <c r="J3" s="1746" t="s">
        <v>313</v>
      </c>
      <c r="K3" s="1747" t="s">
        <v>98</v>
      </c>
      <c r="L3" s="1748" t="s">
        <v>330</v>
      </c>
      <c r="M3" s="1749" t="s">
        <v>307</v>
      </c>
      <c r="N3" s="1750" t="s">
        <v>313</v>
      </c>
      <c r="O3" s="529" t="s">
        <v>98</v>
      </c>
      <c r="P3" s="1751"/>
      <c r="Q3" s="93"/>
      <c r="R3" s="93"/>
      <c r="S3" s="93"/>
      <c r="T3" s="93"/>
      <c r="U3" s="27"/>
      <c r="V3" s="93"/>
      <c r="W3" s="93"/>
      <c r="X3" s="93"/>
      <c r="Y3" s="93"/>
    </row>
    <row r="4" spans="1:25" s="93" customFormat="1" ht="12.6" customHeight="1">
      <c r="A4" s="844">
        <v>1960</v>
      </c>
      <c r="B4" s="845" t="s">
        <v>163</v>
      </c>
      <c r="C4" s="523">
        <v>4283</v>
      </c>
      <c r="D4" s="523">
        <v>4316</v>
      </c>
      <c r="E4" s="846">
        <f t="shared" ref="E4:E11" si="0">SUM(C4:D4)</f>
        <v>8599</v>
      </c>
      <c r="F4" s="523">
        <v>979</v>
      </c>
      <c r="G4" s="523">
        <v>1025</v>
      </c>
      <c r="H4" s="847" t="s">
        <v>313</v>
      </c>
      <c r="I4" s="848" t="s">
        <v>313</v>
      </c>
      <c r="J4" s="849" t="s">
        <v>313</v>
      </c>
      <c r="K4" s="846">
        <f>SUM(F4:J4)</f>
        <v>2004</v>
      </c>
      <c r="L4" s="850" t="s">
        <v>313</v>
      </c>
      <c r="M4" s="850" t="s">
        <v>313</v>
      </c>
      <c r="N4" s="851" t="s">
        <v>313</v>
      </c>
      <c r="O4" s="852" t="s">
        <v>313</v>
      </c>
      <c r="P4" s="853">
        <f>SUM(E4,K4,O4)</f>
        <v>10603</v>
      </c>
    </row>
    <row r="5" spans="1:25" s="24" customFormat="1" ht="11.25" customHeight="1">
      <c r="A5" s="854"/>
      <c r="B5" s="855" t="s">
        <v>378</v>
      </c>
      <c r="C5" s="790">
        <v>1944</v>
      </c>
      <c r="D5" s="790">
        <v>2377</v>
      </c>
      <c r="E5" s="856">
        <f t="shared" si="0"/>
        <v>4321</v>
      </c>
      <c r="F5" s="790">
        <v>248</v>
      </c>
      <c r="G5" s="790">
        <v>426</v>
      </c>
      <c r="H5" s="857" t="s">
        <v>313</v>
      </c>
      <c r="I5" s="857" t="s">
        <v>313</v>
      </c>
      <c r="J5" s="858" t="s">
        <v>313</v>
      </c>
      <c r="K5" s="856">
        <f t="shared" ref="K5:K13" si="1">SUM(F5:J5)</f>
        <v>674</v>
      </c>
      <c r="L5" s="859" t="s">
        <v>313</v>
      </c>
      <c r="M5" s="859" t="s">
        <v>313</v>
      </c>
      <c r="N5" s="860" t="s">
        <v>313</v>
      </c>
      <c r="O5" s="861" t="s">
        <v>313</v>
      </c>
      <c r="P5" s="862">
        <v>4995</v>
      </c>
    </row>
    <row r="6" spans="1:25" s="93" customFormat="1" ht="11.25" customHeight="1">
      <c r="A6" s="844">
        <v>1970</v>
      </c>
      <c r="B6" s="845" t="s">
        <v>163</v>
      </c>
      <c r="C6" s="523">
        <v>8044</v>
      </c>
      <c r="D6" s="523">
        <v>4172</v>
      </c>
      <c r="E6" s="846">
        <f t="shared" si="0"/>
        <v>12216</v>
      </c>
      <c r="F6" s="523">
        <v>4847</v>
      </c>
      <c r="G6" s="523">
        <v>1598</v>
      </c>
      <c r="H6" s="848" t="s">
        <v>313</v>
      </c>
      <c r="I6" s="848" t="s">
        <v>313</v>
      </c>
      <c r="J6" s="849" t="s">
        <v>313</v>
      </c>
      <c r="K6" s="846">
        <f t="shared" si="1"/>
        <v>6445</v>
      </c>
      <c r="L6" s="848" t="s">
        <v>392</v>
      </c>
      <c r="M6" s="848" t="s">
        <v>392</v>
      </c>
      <c r="N6" s="851" t="s">
        <v>313</v>
      </c>
      <c r="O6" s="863" t="s">
        <v>313</v>
      </c>
      <c r="P6" s="853">
        <f t="shared" ref="P6:P16" si="2">SUM(E6,K6,O6)</f>
        <v>18661</v>
      </c>
    </row>
    <row r="7" spans="1:25" s="24" customFormat="1" ht="11.25" customHeight="1">
      <c r="A7" s="854"/>
      <c r="B7" s="855" t="s">
        <v>378</v>
      </c>
      <c r="C7" s="790">
        <v>5485</v>
      </c>
      <c r="D7" s="790">
        <v>2569</v>
      </c>
      <c r="E7" s="856">
        <f t="shared" si="0"/>
        <v>8054</v>
      </c>
      <c r="F7" s="790">
        <v>2155</v>
      </c>
      <c r="G7" s="790">
        <v>776</v>
      </c>
      <c r="H7" s="857" t="s">
        <v>313</v>
      </c>
      <c r="I7" s="857" t="s">
        <v>313</v>
      </c>
      <c r="J7" s="858" t="s">
        <v>313</v>
      </c>
      <c r="K7" s="856">
        <f t="shared" si="1"/>
        <v>2931</v>
      </c>
      <c r="L7" s="857" t="s">
        <v>392</v>
      </c>
      <c r="M7" s="857" t="s">
        <v>392</v>
      </c>
      <c r="N7" s="860" t="s">
        <v>313</v>
      </c>
      <c r="O7" s="864" t="s">
        <v>313</v>
      </c>
      <c r="P7" s="862">
        <f t="shared" si="2"/>
        <v>10985</v>
      </c>
    </row>
    <row r="8" spans="1:25" s="93" customFormat="1" ht="11.25" customHeight="1">
      <c r="A8" s="844">
        <v>1980</v>
      </c>
      <c r="B8" s="845" t="s">
        <v>163</v>
      </c>
      <c r="C8" s="523">
        <v>7244</v>
      </c>
      <c r="D8" s="523">
        <v>2837</v>
      </c>
      <c r="E8" s="846">
        <f t="shared" si="0"/>
        <v>10081</v>
      </c>
      <c r="F8" s="523">
        <v>5605</v>
      </c>
      <c r="G8" s="523">
        <v>2234</v>
      </c>
      <c r="H8" s="848" t="s">
        <v>313</v>
      </c>
      <c r="I8" s="848" t="s">
        <v>313</v>
      </c>
      <c r="J8" s="849" t="s">
        <v>313</v>
      </c>
      <c r="K8" s="846">
        <f t="shared" si="1"/>
        <v>7839</v>
      </c>
      <c r="L8" s="848" t="s">
        <v>392</v>
      </c>
      <c r="M8" s="848" t="s">
        <v>392</v>
      </c>
      <c r="N8" s="851" t="s">
        <v>313</v>
      </c>
      <c r="O8" s="863" t="s">
        <v>313</v>
      </c>
      <c r="P8" s="853">
        <f t="shared" si="2"/>
        <v>17920</v>
      </c>
    </row>
    <row r="9" spans="1:25" s="24" customFormat="1" ht="11.25" customHeight="1">
      <c r="A9" s="854"/>
      <c r="B9" s="855" t="s">
        <v>378</v>
      </c>
      <c r="C9" s="790">
        <v>4834</v>
      </c>
      <c r="D9" s="790">
        <v>1908</v>
      </c>
      <c r="E9" s="856">
        <f t="shared" si="0"/>
        <v>6742</v>
      </c>
      <c r="F9" s="790">
        <v>3013</v>
      </c>
      <c r="G9" s="790">
        <v>1304</v>
      </c>
      <c r="H9" s="857" t="s">
        <v>313</v>
      </c>
      <c r="I9" s="857" t="s">
        <v>313</v>
      </c>
      <c r="J9" s="858" t="s">
        <v>313</v>
      </c>
      <c r="K9" s="856">
        <f t="shared" si="1"/>
        <v>4317</v>
      </c>
      <c r="L9" s="857" t="s">
        <v>392</v>
      </c>
      <c r="M9" s="857" t="s">
        <v>392</v>
      </c>
      <c r="N9" s="860" t="s">
        <v>313</v>
      </c>
      <c r="O9" s="865" t="s">
        <v>313</v>
      </c>
      <c r="P9" s="862">
        <f t="shared" si="2"/>
        <v>11059</v>
      </c>
    </row>
    <row r="10" spans="1:25" s="93" customFormat="1" ht="11.25" customHeight="1">
      <c r="A10" s="844">
        <v>1990</v>
      </c>
      <c r="B10" s="845" t="s">
        <v>163</v>
      </c>
      <c r="C10" s="523">
        <v>7848</v>
      </c>
      <c r="D10" s="523">
        <v>2158</v>
      </c>
      <c r="E10" s="846">
        <f t="shared" si="0"/>
        <v>10006</v>
      </c>
      <c r="F10" s="523">
        <v>5660</v>
      </c>
      <c r="G10" s="523">
        <v>1533</v>
      </c>
      <c r="H10" s="523">
        <v>393</v>
      </c>
      <c r="I10" s="866" t="s">
        <v>313</v>
      </c>
      <c r="J10" s="867" t="s">
        <v>313</v>
      </c>
      <c r="K10" s="846">
        <f t="shared" si="1"/>
        <v>7586</v>
      </c>
      <c r="L10" s="523">
        <v>1038</v>
      </c>
      <c r="M10" s="523">
        <v>502</v>
      </c>
      <c r="N10" s="851" t="s">
        <v>313</v>
      </c>
      <c r="O10" s="868">
        <f>SUM(L10,M10)</f>
        <v>1540</v>
      </c>
      <c r="P10" s="853">
        <f t="shared" si="2"/>
        <v>19132</v>
      </c>
    </row>
    <row r="11" spans="1:25" s="24" customFormat="1" ht="11.25" customHeight="1">
      <c r="A11" s="854"/>
      <c r="B11" s="855" t="s">
        <v>378</v>
      </c>
      <c r="C11" s="790">
        <v>5560</v>
      </c>
      <c r="D11" s="790">
        <v>1673</v>
      </c>
      <c r="E11" s="856">
        <f t="shared" si="0"/>
        <v>7233</v>
      </c>
      <c r="F11" s="790">
        <v>3395</v>
      </c>
      <c r="G11" s="790">
        <v>1047</v>
      </c>
      <c r="H11" s="790">
        <v>269</v>
      </c>
      <c r="I11" s="869" t="s">
        <v>313</v>
      </c>
      <c r="J11" s="870" t="s">
        <v>313</v>
      </c>
      <c r="K11" s="856">
        <f t="shared" si="1"/>
        <v>4711</v>
      </c>
      <c r="L11" s="790">
        <v>661</v>
      </c>
      <c r="M11" s="790">
        <v>323</v>
      </c>
      <c r="N11" s="860" t="s">
        <v>313</v>
      </c>
      <c r="O11" s="871">
        <f>SUM(L11,M11)</f>
        <v>984</v>
      </c>
      <c r="P11" s="862">
        <f t="shared" si="2"/>
        <v>12928</v>
      </c>
    </row>
    <row r="12" spans="1:25" s="94" customFormat="1" ht="11.25" customHeight="1">
      <c r="A12" s="844">
        <v>2000</v>
      </c>
      <c r="B12" s="845" t="s">
        <v>163</v>
      </c>
      <c r="C12" s="523">
        <v>8659</v>
      </c>
      <c r="D12" s="523">
        <v>3264</v>
      </c>
      <c r="E12" s="846">
        <f t="shared" ref="E12:E13" si="3">SUM(C12:D12)</f>
        <v>11923</v>
      </c>
      <c r="F12" s="523">
        <v>5791</v>
      </c>
      <c r="G12" s="523">
        <v>1559</v>
      </c>
      <c r="H12" s="523">
        <v>756</v>
      </c>
      <c r="I12" s="523">
        <v>1026</v>
      </c>
      <c r="J12" s="380" t="s">
        <v>313</v>
      </c>
      <c r="K12" s="846">
        <f t="shared" si="1"/>
        <v>9132</v>
      </c>
      <c r="L12" s="523">
        <v>1245</v>
      </c>
      <c r="M12" s="523">
        <v>640</v>
      </c>
      <c r="N12" s="851" t="s">
        <v>313</v>
      </c>
      <c r="O12" s="872">
        <f>SUM(L12,M12)</f>
        <v>1885</v>
      </c>
      <c r="P12" s="853">
        <f t="shared" si="2"/>
        <v>22940</v>
      </c>
    </row>
    <row r="13" spans="1:25" s="24" customFormat="1" ht="11.25" customHeight="1">
      <c r="A13" s="844"/>
      <c r="B13" s="855" t="s">
        <v>378</v>
      </c>
      <c r="C13" s="790">
        <v>6822</v>
      </c>
      <c r="D13" s="790">
        <v>2767</v>
      </c>
      <c r="E13" s="856">
        <f t="shared" si="3"/>
        <v>9589</v>
      </c>
      <c r="F13" s="790">
        <v>3650</v>
      </c>
      <c r="G13" s="790">
        <v>1068</v>
      </c>
      <c r="H13" s="790">
        <v>545</v>
      </c>
      <c r="I13" s="790">
        <v>722</v>
      </c>
      <c r="J13" s="381" t="s">
        <v>313</v>
      </c>
      <c r="K13" s="856">
        <f t="shared" si="1"/>
        <v>5985</v>
      </c>
      <c r="L13" s="790">
        <v>730</v>
      </c>
      <c r="M13" s="790">
        <v>376</v>
      </c>
      <c r="N13" s="860" t="s">
        <v>313</v>
      </c>
      <c r="O13" s="871">
        <f>SUM(L13,M13)</f>
        <v>1106</v>
      </c>
      <c r="P13" s="862">
        <f t="shared" si="2"/>
        <v>16680</v>
      </c>
    </row>
    <row r="14" spans="1:25" s="24" customFormat="1" ht="25.5">
      <c r="A14" s="873"/>
      <c r="B14" s="874"/>
      <c r="C14" s="1752" t="s">
        <v>306</v>
      </c>
      <c r="D14" s="1753" t="s">
        <v>307</v>
      </c>
      <c r="E14" s="537" t="s">
        <v>98</v>
      </c>
      <c r="F14" s="1754" t="s">
        <v>330</v>
      </c>
      <c r="G14" s="1755" t="s">
        <v>331</v>
      </c>
      <c r="H14" s="1756" t="s">
        <v>308</v>
      </c>
      <c r="I14" s="1757" t="s">
        <v>346</v>
      </c>
      <c r="J14" s="1758" t="s">
        <v>310</v>
      </c>
      <c r="K14" s="537" t="s">
        <v>98</v>
      </c>
      <c r="L14" s="1759" t="s">
        <v>306</v>
      </c>
      <c r="M14" s="1760" t="s">
        <v>307</v>
      </c>
      <c r="N14" s="1753" t="s">
        <v>308</v>
      </c>
      <c r="O14" s="528" t="s">
        <v>98</v>
      </c>
      <c r="P14" s="875"/>
    </row>
    <row r="15" spans="1:25" s="95" customFormat="1" ht="12" customHeight="1">
      <c r="A15" s="854">
        <v>2010</v>
      </c>
      <c r="B15" s="876" t="s">
        <v>163</v>
      </c>
      <c r="C15" s="877">
        <v>9892</v>
      </c>
      <c r="D15" s="523">
        <v>3801</v>
      </c>
      <c r="E15" s="877">
        <f t="shared" ref="E15:E16" si="4">SUM(C15:D15)</f>
        <v>13693</v>
      </c>
      <c r="F15" s="1761">
        <v>9496</v>
      </c>
      <c r="G15" s="1762">
        <v>2515</v>
      </c>
      <c r="H15" s="1762">
        <v>1078</v>
      </c>
      <c r="I15" s="1762">
        <v>185</v>
      </c>
      <c r="J15" s="523">
        <v>58</v>
      </c>
      <c r="K15" s="877">
        <f t="shared" ref="K15:K25" si="5">SUM(F15:J15)</f>
        <v>13332</v>
      </c>
      <c r="L15" s="1761">
        <v>1714</v>
      </c>
      <c r="M15" s="1762">
        <v>600</v>
      </c>
      <c r="N15" s="523">
        <v>523</v>
      </c>
      <c r="O15" s="877">
        <f>SUM(L15:N15)</f>
        <v>2837</v>
      </c>
      <c r="P15" s="846">
        <f t="shared" si="2"/>
        <v>29862</v>
      </c>
      <c r="S15" s="113"/>
      <c r="T15" s="113"/>
      <c r="U15" s="113"/>
      <c r="V15" s="112"/>
      <c r="W15" s="25"/>
      <c r="X15" s="25"/>
      <c r="Y15" s="25"/>
    </row>
    <row r="16" spans="1:25" s="25" customFormat="1" ht="12" customHeight="1">
      <c r="A16" s="854"/>
      <c r="B16" s="854" t="s">
        <v>329</v>
      </c>
      <c r="C16" s="372">
        <v>8012</v>
      </c>
      <c r="D16" s="790">
        <v>3219</v>
      </c>
      <c r="E16" s="856">
        <f t="shared" si="4"/>
        <v>11231</v>
      </c>
      <c r="F16" s="372">
        <v>6219</v>
      </c>
      <c r="G16" s="790">
        <v>1722</v>
      </c>
      <c r="H16" s="790">
        <v>699</v>
      </c>
      <c r="I16" s="790">
        <v>109</v>
      </c>
      <c r="J16" s="878">
        <v>23</v>
      </c>
      <c r="K16" s="856">
        <f t="shared" si="5"/>
        <v>8772</v>
      </c>
      <c r="L16" s="372">
        <v>995</v>
      </c>
      <c r="M16" s="790">
        <v>348</v>
      </c>
      <c r="N16" s="878">
        <v>284</v>
      </c>
      <c r="O16" s="856">
        <f>SUM(L16:N16)</f>
        <v>1627</v>
      </c>
      <c r="P16" s="856">
        <f t="shared" si="2"/>
        <v>21630</v>
      </c>
      <c r="R16" s="93"/>
      <c r="S16" s="169"/>
      <c r="T16" s="169"/>
      <c r="U16" s="153"/>
      <c r="V16" s="152"/>
      <c r="X16" s="95"/>
      <c r="Y16" s="95"/>
    </row>
    <row r="17" spans="1:25" s="25" customFormat="1" ht="7.5" customHeight="1">
      <c r="A17" s="874"/>
      <c r="B17" s="874"/>
      <c r="C17" s="376"/>
      <c r="D17" s="793"/>
      <c r="E17" s="879"/>
      <c r="F17" s="376"/>
      <c r="G17" s="793"/>
      <c r="H17" s="793"/>
      <c r="I17" s="793"/>
      <c r="J17" s="880"/>
      <c r="K17" s="879"/>
      <c r="L17" s="793"/>
      <c r="M17" s="793"/>
      <c r="N17" s="880"/>
      <c r="O17" s="879"/>
      <c r="P17" s="377"/>
      <c r="R17" s="93"/>
      <c r="S17" s="169"/>
      <c r="T17" s="169"/>
      <c r="U17" s="153"/>
      <c r="V17" s="152"/>
      <c r="X17" s="95"/>
      <c r="Y17" s="95"/>
    </row>
    <row r="18" spans="1:25" s="25" customFormat="1" ht="12" customHeight="1">
      <c r="A18" s="874">
        <v>2013</v>
      </c>
      <c r="B18" s="881" t="s">
        <v>163</v>
      </c>
      <c r="C18" s="525">
        <v>10553</v>
      </c>
      <c r="D18" s="525">
        <v>4235</v>
      </c>
      <c r="E18" s="882">
        <f t="shared" ref="E18:E33" si="6">SUM(C18:D18)</f>
        <v>14788</v>
      </c>
      <c r="F18" s="525">
        <v>10416</v>
      </c>
      <c r="G18" s="525">
        <v>2924</v>
      </c>
      <c r="H18" s="525">
        <v>1086</v>
      </c>
      <c r="I18" s="525">
        <v>358</v>
      </c>
      <c r="J18" s="883">
        <v>209</v>
      </c>
      <c r="K18" s="882">
        <f t="shared" si="5"/>
        <v>14993</v>
      </c>
      <c r="L18" s="525">
        <v>1813</v>
      </c>
      <c r="M18" s="525">
        <v>638</v>
      </c>
      <c r="N18" s="883">
        <v>547</v>
      </c>
      <c r="O18" s="882">
        <f t="shared" ref="O18:O33" si="7">SUM(L18:N18)</f>
        <v>2998</v>
      </c>
      <c r="P18" s="374">
        <f t="shared" ref="P18:P33" si="8">E18+K18+O18</f>
        <v>32779</v>
      </c>
      <c r="R18" s="436"/>
      <c r="S18" s="437"/>
      <c r="T18" s="437"/>
      <c r="U18" s="438"/>
      <c r="V18" s="438"/>
    </row>
    <row r="19" spans="1:25" s="25" customFormat="1" ht="12" customHeight="1">
      <c r="A19" s="874"/>
      <c r="B19" s="884" t="s">
        <v>329</v>
      </c>
      <c r="C19" s="793">
        <v>8496</v>
      </c>
      <c r="D19" s="793">
        <v>3550</v>
      </c>
      <c r="E19" s="879">
        <f t="shared" si="6"/>
        <v>12046</v>
      </c>
      <c r="F19" s="793">
        <v>6778</v>
      </c>
      <c r="G19" s="793">
        <v>1953</v>
      </c>
      <c r="H19" s="793">
        <v>716</v>
      </c>
      <c r="I19" s="793">
        <v>201</v>
      </c>
      <c r="J19" s="880">
        <v>83</v>
      </c>
      <c r="K19" s="879">
        <f t="shared" si="5"/>
        <v>9731</v>
      </c>
      <c r="L19" s="793">
        <v>1074</v>
      </c>
      <c r="M19" s="793">
        <v>368</v>
      </c>
      <c r="N19" s="880">
        <v>290</v>
      </c>
      <c r="O19" s="879">
        <f t="shared" si="7"/>
        <v>1732</v>
      </c>
      <c r="P19" s="377">
        <f t="shared" si="8"/>
        <v>23509</v>
      </c>
      <c r="R19" s="351"/>
      <c r="S19" s="437"/>
      <c r="T19" s="437"/>
      <c r="U19" s="438"/>
      <c r="V19" s="438"/>
      <c r="X19" s="95"/>
      <c r="Y19" s="95"/>
    </row>
    <row r="20" spans="1:25" s="25" customFormat="1" ht="12" customHeight="1">
      <c r="A20" s="874">
        <v>2014</v>
      </c>
      <c r="B20" s="881" t="s">
        <v>163</v>
      </c>
      <c r="C20" s="525">
        <v>10541</v>
      </c>
      <c r="D20" s="525">
        <v>4142</v>
      </c>
      <c r="E20" s="882">
        <f t="shared" si="6"/>
        <v>14683</v>
      </c>
      <c r="F20" s="525">
        <v>10538</v>
      </c>
      <c r="G20" s="525">
        <v>2996</v>
      </c>
      <c r="H20" s="525">
        <v>1079</v>
      </c>
      <c r="I20" s="525">
        <v>349</v>
      </c>
      <c r="J20" s="883">
        <v>246</v>
      </c>
      <c r="K20" s="882">
        <f t="shared" si="5"/>
        <v>15208</v>
      </c>
      <c r="L20" s="525">
        <v>1840</v>
      </c>
      <c r="M20" s="525">
        <v>633</v>
      </c>
      <c r="N20" s="883">
        <v>534</v>
      </c>
      <c r="O20" s="882">
        <f t="shared" si="7"/>
        <v>3007</v>
      </c>
      <c r="P20" s="374">
        <f t="shared" si="8"/>
        <v>32898</v>
      </c>
      <c r="R20" s="351"/>
      <c r="S20" s="437"/>
      <c r="T20" s="437"/>
      <c r="U20" s="438"/>
      <c r="V20" s="438"/>
    </row>
    <row r="21" spans="1:25" s="25" customFormat="1" ht="12" customHeight="1">
      <c r="A21" s="874"/>
      <c r="B21" s="884" t="s">
        <v>329</v>
      </c>
      <c r="C21" s="793">
        <v>8472</v>
      </c>
      <c r="D21" s="793">
        <v>3478</v>
      </c>
      <c r="E21" s="879">
        <f t="shared" si="6"/>
        <v>11950</v>
      </c>
      <c r="F21" s="793">
        <v>6814</v>
      </c>
      <c r="G21" s="793">
        <v>2007</v>
      </c>
      <c r="H21" s="793">
        <v>706</v>
      </c>
      <c r="I21" s="793">
        <v>194</v>
      </c>
      <c r="J21" s="880">
        <v>101</v>
      </c>
      <c r="K21" s="879">
        <f t="shared" si="5"/>
        <v>9822</v>
      </c>
      <c r="L21" s="793">
        <v>1085</v>
      </c>
      <c r="M21" s="793">
        <v>370</v>
      </c>
      <c r="N21" s="880">
        <v>284</v>
      </c>
      <c r="O21" s="879">
        <f t="shared" si="7"/>
        <v>1739</v>
      </c>
      <c r="P21" s="377">
        <f t="shared" si="8"/>
        <v>23511</v>
      </c>
      <c r="R21" s="351"/>
      <c r="S21" s="437"/>
      <c r="T21" s="437"/>
      <c r="U21" s="438"/>
      <c r="V21" s="438"/>
    </row>
    <row r="22" spans="1:25" s="25" customFormat="1" ht="11.25" customHeight="1">
      <c r="A22" s="874">
        <v>2015</v>
      </c>
      <c r="B22" s="881" t="s">
        <v>163</v>
      </c>
      <c r="C22" s="525">
        <v>10740</v>
      </c>
      <c r="D22" s="525">
        <v>4174</v>
      </c>
      <c r="E22" s="882">
        <f t="shared" si="6"/>
        <v>14914</v>
      </c>
      <c r="F22" s="525">
        <v>10541</v>
      </c>
      <c r="G22" s="525">
        <v>2967</v>
      </c>
      <c r="H22" s="525">
        <v>1064</v>
      </c>
      <c r="I22" s="525">
        <v>353</v>
      </c>
      <c r="J22" s="883">
        <v>282</v>
      </c>
      <c r="K22" s="882">
        <f t="shared" si="5"/>
        <v>15207</v>
      </c>
      <c r="L22" s="525">
        <v>1814</v>
      </c>
      <c r="M22" s="525">
        <v>613</v>
      </c>
      <c r="N22" s="883">
        <v>557</v>
      </c>
      <c r="O22" s="882">
        <f t="shared" si="7"/>
        <v>2984</v>
      </c>
      <c r="P22" s="374">
        <f t="shared" si="8"/>
        <v>33105</v>
      </c>
      <c r="R22" s="351"/>
      <c r="S22" s="437"/>
      <c r="T22" s="437"/>
      <c r="U22" s="438"/>
      <c r="V22" s="438"/>
      <c r="W22" s="95"/>
    </row>
    <row r="23" spans="1:25" s="25" customFormat="1" ht="12" customHeight="1">
      <c r="A23" s="874"/>
      <c r="B23" s="884" t="s">
        <v>329</v>
      </c>
      <c r="C23" s="793">
        <v>8617</v>
      </c>
      <c r="D23" s="793">
        <v>3497</v>
      </c>
      <c r="E23" s="879">
        <f t="shared" si="6"/>
        <v>12114</v>
      </c>
      <c r="F23" s="793">
        <v>6775</v>
      </c>
      <c r="G23" s="793">
        <v>1989</v>
      </c>
      <c r="H23" s="793">
        <v>685</v>
      </c>
      <c r="I23" s="793">
        <v>203</v>
      </c>
      <c r="J23" s="880">
        <v>121</v>
      </c>
      <c r="K23" s="879">
        <f t="shared" si="5"/>
        <v>9773</v>
      </c>
      <c r="L23" s="793">
        <v>1053</v>
      </c>
      <c r="M23" s="793">
        <v>353</v>
      </c>
      <c r="N23" s="880">
        <v>294</v>
      </c>
      <c r="O23" s="879">
        <f t="shared" si="7"/>
        <v>1700</v>
      </c>
      <c r="P23" s="377">
        <f t="shared" si="8"/>
        <v>23587</v>
      </c>
      <c r="Q23" s="95"/>
      <c r="R23" s="351"/>
      <c r="S23" s="437"/>
      <c r="T23" s="437"/>
      <c r="U23" s="438"/>
      <c r="V23" s="438"/>
    </row>
    <row r="24" spans="1:25" s="25" customFormat="1" ht="12" customHeight="1">
      <c r="A24" s="874">
        <v>2016</v>
      </c>
      <c r="B24" s="881" t="s">
        <v>163</v>
      </c>
      <c r="C24" s="525">
        <v>11161</v>
      </c>
      <c r="D24" s="525">
        <v>4196</v>
      </c>
      <c r="E24" s="882">
        <f t="shared" si="6"/>
        <v>15357</v>
      </c>
      <c r="F24" s="525">
        <v>10356</v>
      </c>
      <c r="G24" s="525">
        <v>2972</v>
      </c>
      <c r="H24" s="525">
        <v>1064</v>
      </c>
      <c r="I24" s="525">
        <v>386</v>
      </c>
      <c r="J24" s="883">
        <v>318</v>
      </c>
      <c r="K24" s="882">
        <f t="shared" si="5"/>
        <v>15096</v>
      </c>
      <c r="L24" s="525">
        <v>1820</v>
      </c>
      <c r="M24" s="525">
        <v>574</v>
      </c>
      <c r="N24" s="883">
        <v>531</v>
      </c>
      <c r="O24" s="882">
        <f t="shared" si="7"/>
        <v>2925</v>
      </c>
      <c r="P24" s="374">
        <f t="shared" si="8"/>
        <v>33378</v>
      </c>
      <c r="R24" s="352"/>
      <c r="S24" s="437"/>
      <c r="T24" s="437"/>
      <c r="U24" s="438"/>
      <c r="V24" s="438"/>
    </row>
    <row r="25" spans="1:25" s="95" customFormat="1" ht="12" customHeight="1">
      <c r="A25" s="874"/>
      <c r="B25" s="884" t="s">
        <v>329</v>
      </c>
      <c r="C25" s="793">
        <v>8911</v>
      </c>
      <c r="D25" s="793">
        <v>3506</v>
      </c>
      <c r="E25" s="879">
        <f t="shared" si="6"/>
        <v>12417</v>
      </c>
      <c r="F25" s="793">
        <v>6640</v>
      </c>
      <c r="G25" s="793">
        <v>1990</v>
      </c>
      <c r="H25" s="793">
        <v>685</v>
      </c>
      <c r="I25" s="793">
        <v>228</v>
      </c>
      <c r="J25" s="880">
        <v>142</v>
      </c>
      <c r="K25" s="879">
        <f t="shared" si="5"/>
        <v>9685</v>
      </c>
      <c r="L25" s="793">
        <v>1052</v>
      </c>
      <c r="M25" s="793">
        <v>338</v>
      </c>
      <c r="N25" s="880">
        <v>282</v>
      </c>
      <c r="O25" s="879">
        <f t="shared" si="7"/>
        <v>1672</v>
      </c>
      <c r="P25" s="377">
        <f t="shared" si="8"/>
        <v>23774</v>
      </c>
      <c r="Q25" s="25"/>
      <c r="R25" s="352"/>
      <c r="S25" s="437"/>
      <c r="T25" s="437"/>
      <c r="U25" s="438"/>
      <c r="V25" s="438"/>
    </row>
    <row r="26" spans="1:25" s="25" customFormat="1" ht="12" customHeight="1">
      <c r="A26" s="874">
        <v>2017</v>
      </c>
      <c r="B26" s="881" t="s">
        <v>163</v>
      </c>
      <c r="C26" s="525">
        <v>11339</v>
      </c>
      <c r="D26" s="525">
        <v>4198</v>
      </c>
      <c r="E26" s="882">
        <f t="shared" si="6"/>
        <v>15537</v>
      </c>
      <c r="F26" s="525">
        <f>9651+390</f>
        <v>10041</v>
      </c>
      <c r="G26" s="525">
        <f>2877+108</f>
        <v>2985</v>
      </c>
      <c r="H26" s="525">
        <f>1046+17</f>
        <v>1063</v>
      </c>
      <c r="I26" s="525">
        <f>357+9</f>
        <v>366</v>
      </c>
      <c r="J26" s="883">
        <f>236+87</f>
        <v>323</v>
      </c>
      <c r="K26" s="882">
        <f t="shared" ref="K26:K33" si="9">SUM(F26:J26)</f>
        <v>14778</v>
      </c>
      <c r="L26" s="525">
        <f>1759+4</f>
        <v>1763</v>
      </c>
      <c r="M26" s="525">
        <v>558</v>
      </c>
      <c r="N26" s="883">
        <v>527</v>
      </c>
      <c r="O26" s="882">
        <f t="shared" si="7"/>
        <v>2848</v>
      </c>
      <c r="P26" s="374">
        <f t="shared" si="8"/>
        <v>33163</v>
      </c>
      <c r="R26" s="352"/>
      <c r="S26" s="437"/>
      <c r="T26" s="437"/>
      <c r="U26" s="438"/>
      <c r="V26" s="438"/>
    </row>
    <row r="27" spans="1:25" s="25" customFormat="1" ht="12" customHeight="1">
      <c r="A27" s="874"/>
      <c r="B27" s="884" t="s">
        <v>329</v>
      </c>
      <c r="C27" s="793">
        <v>9058</v>
      </c>
      <c r="D27" s="793">
        <v>3493</v>
      </c>
      <c r="E27" s="879">
        <f t="shared" si="6"/>
        <v>12551</v>
      </c>
      <c r="F27" s="793">
        <f>6074+316</f>
        <v>6390</v>
      </c>
      <c r="G27" s="793">
        <f>1903+88</f>
        <v>1991</v>
      </c>
      <c r="H27" s="793">
        <f>677+8</f>
        <v>685</v>
      </c>
      <c r="I27" s="793">
        <f>217+6</f>
        <v>223</v>
      </c>
      <c r="J27" s="880">
        <f>119+21</f>
        <v>140</v>
      </c>
      <c r="K27" s="879">
        <f t="shared" si="9"/>
        <v>9429</v>
      </c>
      <c r="L27" s="793">
        <v>1027</v>
      </c>
      <c r="M27" s="793">
        <v>327</v>
      </c>
      <c r="N27" s="880">
        <v>281</v>
      </c>
      <c r="O27" s="879">
        <f t="shared" si="7"/>
        <v>1635</v>
      </c>
      <c r="P27" s="377">
        <f t="shared" si="8"/>
        <v>23615</v>
      </c>
      <c r="R27" s="352"/>
      <c r="S27" s="440"/>
      <c r="T27" s="437"/>
      <c r="U27" s="438"/>
      <c r="V27" s="438"/>
    </row>
    <row r="28" spans="1:25" s="25" customFormat="1" ht="12.75" customHeight="1">
      <c r="A28" s="874">
        <v>2018</v>
      </c>
      <c r="B28" s="881" t="s">
        <v>163</v>
      </c>
      <c r="C28" s="525">
        <v>11559</v>
      </c>
      <c r="D28" s="525">
        <v>4228</v>
      </c>
      <c r="E28" s="882">
        <f t="shared" si="6"/>
        <v>15787</v>
      </c>
      <c r="F28" s="525">
        <v>9571</v>
      </c>
      <c r="G28" s="525">
        <v>2926</v>
      </c>
      <c r="H28" s="525">
        <v>1048</v>
      </c>
      <c r="I28" s="525">
        <v>360</v>
      </c>
      <c r="J28" s="883">
        <v>336</v>
      </c>
      <c r="K28" s="882">
        <f t="shared" si="9"/>
        <v>14241</v>
      </c>
      <c r="L28" s="525">
        <v>1571</v>
      </c>
      <c r="M28" s="525">
        <v>555</v>
      </c>
      <c r="N28" s="883">
        <v>526</v>
      </c>
      <c r="O28" s="882">
        <f t="shared" si="7"/>
        <v>2652</v>
      </c>
      <c r="P28" s="374">
        <f t="shared" si="8"/>
        <v>32680</v>
      </c>
      <c r="R28" s="352"/>
      <c r="S28" s="439"/>
      <c r="T28" s="439"/>
      <c r="U28" s="439"/>
      <c r="V28" s="439"/>
      <c r="X28" s="95"/>
      <c r="Y28" s="95"/>
    </row>
    <row r="29" spans="1:25" s="25" customFormat="1" ht="10.5" customHeight="1">
      <c r="A29" s="874"/>
      <c r="B29" s="884" t="s">
        <v>329</v>
      </c>
      <c r="C29" s="793">
        <v>9243</v>
      </c>
      <c r="D29" s="793">
        <v>3504</v>
      </c>
      <c r="E29" s="879">
        <f t="shared" si="6"/>
        <v>12747</v>
      </c>
      <c r="F29" s="793">
        <v>6094</v>
      </c>
      <c r="G29" s="793">
        <v>1960</v>
      </c>
      <c r="H29" s="793">
        <v>680</v>
      </c>
      <c r="I29" s="793">
        <v>218</v>
      </c>
      <c r="J29" s="880">
        <v>149</v>
      </c>
      <c r="K29" s="879">
        <f t="shared" si="9"/>
        <v>9101</v>
      </c>
      <c r="L29" s="793">
        <v>899</v>
      </c>
      <c r="M29" s="793">
        <v>324</v>
      </c>
      <c r="N29" s="880">
        <v>282</v>
      </c>
      <c r="O29" s="879">
        <f t="shared" si="7"/>
        <v>1505</v>
      </c>
      <c r="P29" s="377">
        <f t="shared" si="8"/>
        <v>23353</v>
      </c>
      <c r="R29" s="352"/>
      <c r="S29" s="439"/>
      <c r="T29" s="439"/>
      <c r="U29" s="439"/>
      <c r="V29" s="439"/>
    </row>
    <row r="30" spans="1:25" s="25" customFormat="1" ht="12.75" customHeight="1">
      <c r="A30" s="874">
        <v>2019</v>
      </c>
      <c r="B30" s="881" t="s">
        <v>163</v>
      </c>
      <c r="C30" s="525">
        <v>11629</v>
      </c>
      <c r="D30" s="525">
        <v>4228</v>
      </c>
      <c r="E30" s="882">
        <f t="shared" si="6"/>
        <v>15857</v>
      </c>
      <c r="F30" s="525">
        <v>9226</v>
      </c>
      <c r="G30" s="525">
        <v>2890</v>
      </c>
      <c r="H30" s="525">
        <v>1047</v>
      </c>
      <c r="I30" s="525">
        <v>356</v>
      </c>
      <c r="J30" s="883">
        <v>329</v>
      </c>
      <c r="K30" s="882">
        <f t="shared" si="9"/>
        <v>13848</v>
      </c>
      <c r="L30" s="525">
        <v>1425</v>
      </c>
      <c r="M30" s="525">
        <v>564</v>
      </c>
      <c r="N30" s="883">
        <v>531</v>
      </c>
      <c r="O30" s="882">
        <f t="shared" si="7"/>
        <v>2520</v>
      </c>
      <c r="P30" s="374">
        <f t="shared" si="8"/>
        <v>32225</v>
      </c>
      <c r="R30" s="77"/>
    </row>
    <row r="31" spans="1:25" s="25" customFormat="1" ht="11.25" customHeight="1">
      <c r="A31" s="874"/>
      <c r="B31" s="884" t="s">
        <v>329</v>
      </c>
      <c r="C31" s="793">
        <v>9290</v>
      </c>
      <c r="D31" s="793">
        <v>3509</v>
      </c>
      <c r="E31" s="879">
        <f t="shared" si="6"/>
        <v>12799</v>
      </c>
      <c r="F31" s="793">
        <v>5869</v>
      </c>
      <c r="G31" s="793">
        <v>1925</v>
      </c>
      <c r="H31" s="793">
        <v>670</v>
      </c>
      <c r="I31" s="793">
        <v>216</v>
      </c>
      <c r="J31" s="880">
        <v>138</v>
      </c>
      <c r="K31" s="879">
        <f t="shared" si="9"/>
        <v>8818</v>
      </c>
      <c r="L31" s="793">
        <v>813</v>
      </c>
      <c r="M31" s="793">
        <v>329</v>
      </c>
      <c r="N31" s="880">
        <v>293</v>
      </c>
      <c r="O31" s="879">
        <f t="shared" si="7"/>
        <v>1435</v>
      </c>
      <c r="P31" s="377">
        <f t="shared" si="8"/>
        <v>23052</v>
      </c>
      <c r="R31" s="77"/>
    </row>
    <row r="32" spans="1:25" s="25" customFormat="1" ht="11.25" customHeight="1">
      <c r="A32" s="874">
        <v>2020</v>
      </c>
      <c r="B32" s="881" t="s">
        <v>163</v>
      </c>
      <c r="C32" s="525">
        <v>11799</v>
      </c>
      <c r="D32" s="525">
        <v>4243</v>
      </c>
      <c r="E32" s="882">
        <f t="shared" si="6"/>
        <v>16042</v>
      </c>
      <c r="F32" s="525">
        <v>9068</v>
      </c>
      <c r="G32" s="525">
        <v>2844</v>
      </c>
      <c r="H32" s="525">
        <v>1061</v>
      </c>
      <c r="I32" s="525">
        <v>416</v>
      </c>
      <c r="J32" s="883">
        <v>280</v>
      </c>
      <c r="K32" s="882">
        <f t="shared" si="9"/>
        <v>13669</v>
      </c>
      <c r="L32" s="525">
        <v>1364</v>
      </c>
      <c r="M32" s="525">
        <v>559</v>
      </c>
      <c r="N32" s="883">
        <v>518</v>
      </c>
      <c r="O32" s="882">
        <f t="shared" si="7"/>
        <v>2441</v>
      </c>
      <c r="P32" s="374">
        <f t="shared" si="8"/>
        <v>32152</v>
      </c>
      <c r="R32" s="77"/>
    </row>
    <row r="33" spans="1:30" s="25" customFormat="1" ht="11.25" customHeight="1">
      <c r="A33" s="874"/>
      <c r="B33" s="884" t="s">
        <v>329</v>
      </c>
      <c r="C33" s="793">
        <v>9435</v>
      </c>
      <c r="D33" s="793">
        <v>3520</v>
      </c>
      <c r="E33" s="879">
        <f t="shared" si="6"/>
        <v>12955</v>
      </c>
      <c r="F33" s="793">
        <v>5751</v>
      </c>
      <c r="G33" s="793">
        <v>1888</v>
      </c>
      <c r="H33" s="793">
        <v>677</v>
      </c>
      <c r="I33" s="793">
        <v>235</v>
      </c>
      <c r="J33" s="880">
        <v>121</v>
      </c>
      <c r="K33" s="879">
        <f t="shared" si="9"/>
        <v>8672</v>
      </c>
      <c r="L33" s="793">
        <v>772</v>
      </c>
      <c r="M33" s="793">
        <v>322</v>
      </c>
      <c r="N33" s="880">
        <v>283</v>
      </c>
      <c r="O33" s="879">
        <f t="shared" si="7"/>
        <v>1377</v>
      </c>
      <c r="P33" s="377">
        <f t="shared" si="8"/>
        <v>23004</v>
      </c>
      <c r="R33" s="77"/>
    </row>
    <row r="34" spans="1:30" s="25" customFormat="1" ht="11.25" customHeight="1">
      <c r="A34" s="874">
        <v>2021</v>
      </c>
      <c r="B34" s="881" t="s">
        <v>163</v>
      </c>
      <c r="C34" s="525">
        <v>11790</v>
      </c>
      <c r="D34" s="525">
        <v>4286</v>
      </c>
      <c r="E34" s="882">
        <v>16076</v>
      </c>
      <c r="F34" s="525">
        <v>8922</v>
      </c>
      <c r="G34" s="525">
        <v>2783</v>
      </c>
      <c r="H34" s="525">
        <v>1031</v>
      </c>
      <c r="I34" s="525">
        <v>367</v>
      </c>
      <c r="J34" s="883">
        <v>314</v>
      </c>
      <c r="K34" s="882">
        <v>13417</v>
      </c>
      <c r="L34" s="525">
        <v>1269</v>
      </c>
      <c r="M34" s="525">
        <v>536</v>
      </c>
      <c r="N34" s="883">
        <v>536</v>
      </c>
      <c r="O34" s="882">
        <v>2341</v>
      </c>
      <c r="P34" s="374">
        <v>31834</v>
      </c>
      <c r="R34" s="77"/>
    </row>
    <row r="35" spans="1:30" s="25" customFormat="1" ht="11.25" customHeight="1">
      <c r="A35" s="874"/>
      <c r="B35" s="885" t="s">
        <v>329</v>
      </c>
      <c r="C35" s="793">
        <v>9431</v>
      </c>
      <c r="D35" s="793">
        <v>3572</v>
      </c>
      <c r="E35" s="879">
        <v>13003</v>
      </c>
      <c r="F35" s="793">
        <v>5655</v>
      </c>
      <c r="G35" s="793">
        <v>1826</v>
      </c>
      <c r="H35" s="793">
        <v>663</v>
      </c>
      <c r="I35" s="793">
        <v>219</v>
      </c>
      <c r="J35" s="880">
        <v>133</v>
      </c>
      <c r="K35" s="879">
        <v>8496</v>
      </c>
      <c r="L35" s="793">
        <v>721</v>
      </c>
      <c r="M35" s="793">
        <v>310</v>
      </c>
      <c r="N35" s="880">
        <v>292</v>
      </c>
      <c r="O35" s="879">
        <v>1323</v>
      </c>
      <c r="P35" s="377">
        <v>22822</v>
      </c>
      <c r="R35" s="77"/>
    </row>
    <row r="36" spans="1:30" s="25" customFormat="1" ht="11.25" customHeight="1">
      <c r="A36" s="884">
        <v>2022</v>
      </c>
      <c r="B36" s="881" t="s">
        <v>163</v>
      </c>
      <c r="C36" s="373">
        <v>11631</v>
      </c>
      <c r="D36" s="374">
        <v>4222</v>
      </c>
      <c r="E36" s="374">
        <f>SUM(C36:D36)</f>
        <v>15853</v>
      </c>
      <c r="F36" s="373">
        <v>8636</v>
      </c>
      <c r="G36" s="525">
        <v>2716</v>
      </c>
      <c r="H36" s="525">
        <v>1005</v>
      </c>
      <c r="I36" s="525">
        <v>387</v>
      </c>
      <c r="J36" s="524">
        <v>310</v>
      </c>
      <c r="K36" s="882">
        <f>SUM(F36:J36)</f>
        <v>13054</v>
      </c>
      <c r="L36" s="373">
        <v>1188</v>
      </c>
      <c r="M36" s="525">
        <v>495</v>
      </c>
      <c r="N36" s="883">
        <v>521</v>
      </c>
      <c r="O36" s="373">
        <f>SUM(L36:N36)</f>
        <v>2204</v>
      </c>
      <c r="P36" s="882">
        <f>SUM(E36,K36,O36)</f>
        <v>31111</v>
      </c>
      <c r="R36" s="77"/>
    </row>
    <row r="37" spans="1:30" s="25" customFormat="1" ht="11.45" customHeight="1">
      <c r="A37" s="1763"/>
      <c r="B37" s="522" t="s">
        <v>329</v>
      </c>
      <c r="C37" s="526">
        <v>9289</v>
      </c>
      <c r="D37" s="527">
        <v>3512</v>
      </c>
      <c r="E37" s="1764">
        <f>SUM(C37:D37)</f>
        <v>12801</v>
      </c>
      <c r="F37" s="477">
        <v>5475</v>
      </c>
      <c r="G37" s="477">
        <v>1787</v>
      </c>
      <c r="H37" s="477">
        <v>644</v>
      </c>
      <c r="I37" s="477">
        <v>233</v>
      </c>
      <c r="J37" s="527">
        <v>127</v>
      </c>
      <c r="K37" s="1764">
        <f>SUM(F37:J37)</f>
        <v>8266</v>
      </c>
      <c r="L37" s="477">
        <v>675</v>
      </c>
      <c r="M37" s="477">
        <v>278</v>
      </c>
      <c r="N37" s="527">
        <v>285</v>
      </c>
      <c r="O37" s="1764">
        <f>SUM(L37:N37)</f>
        <v>1238</v>
      </c>
      <c r="P37" s="527">
        <f>SUM(E37,K37,O37)</f>
        <v>22305</v>
      </c>
      <c r="R37" s="77"/>
    </row>
    <row r="38" spans="1:30" s="25" customFormat="1" ht="15" customHeight="1">
      <c r="A38" s="886" t="s">
        <v>398</v>
      </c>
      <c r="B38" s="1284" t="s">
        <v>399</v>
      </c>
      <c r="C38" s="1284"/>
      <c r="D38" s="1284"/>
      <c r="E38" s="1284"/>
      <c r="F38" s="1284"/>
      <c r="G38" s="1284"/>
      <c r="H38" s="1284"/>
      <c r="I38" s="1284"/>
      <c r="J38" s="1284"/>
      <c r="K38" s="1284"/>
      <c r="L38" s="1284"/>
      <c r="M38" s="1284"/>
      <c r="N38" s="1284"/>
      <c r="O38" s="1284"/>
      <c r="P38" s="1285"/>
      <c r="Q38" s="205"/>
      <c r="R38" s="77"/>
    </row>
    <row r="39" spans="1:30" s="25" customFormat="1" ht="15" customHeight="1">
      <c r="A39" s="887" t="s">
        <v>77</v>
      </c>
      <c r="B39" s="1284" t="s">
        <v>400</v>
      </c>
      <c r="C39" s="1284"/>
      <c r="D39" s="1284"/>
      <c r="E39" s="1284"/>
      <c r="F39" s="1284"/>
      <c r="G39" s="1284"/>
      <c r="H39" s="1284"/>
      <c r="I39" s="1284"/>
      <c r="J39" s="1284"/>
      <c r="K39" s="1284"/>
      <c r="L39" s="1284"/>
      <c r="M39" s="1284"/>
      <c r="N39" s="1284"/>
      <c r="O39" s="1284"/>
      <c r="P39" s="1285"/>
      <c r="Q39" s="205"/>
      <c r="R39" s="77"/>
    </row>
    <row r="40" spans="1:30" s="25" customFormat="1" ht="27.95" customHeight="1">
      <c r="A40" s="887" t="s">
        <v>79</v>
      </c>
      <c r="B40" s="1251" t="s">
        <v>401</v>
      </c>
      <c r="C40" s="1251"/>
      <c r="D40" s="1251"/>
      <c r="E40" s="1251"/>
      <c r="F40" s="1251"/>
      <c r="G40" s="1251"/>
      <c r="H40" s="1251"/>
      <c r="I40" s="1251"/>
      <c r="J40" s="1251"/>
      <c r="K40" s="1251"/>
      <c r="L40" s="1251"/>
      <c r="M40" s="1251"/>
      <c r="N40" s="1251"/>
      <c r="O40" s="1251"/>
      <c r="P40" s="1252"/>
      <c r="Q40" s="506"/>
      <c r="R40" s="77"/>
    </row>
    <row r="41" spans="1:30" s="25" customFormat="1">
      <c r="A41" s="888"/>
      <c r="B41" s="889"/>
      <c r="C41" s="889"/>
      <c r="D41" s="889"/>
      <c r="E41" s="889"/>
      <c r="F41" s="889"/>
      <c r="G41" s="889"/>
      <c r="H41" s="889"/>
      <c r="I41" s="889"/>
      <c r="J41" s="889"/>
      <c r="K41" s="889"/>
      <c r="L41" s="889"/>
      <c r="M41" s="889"/>
      <c r="N41" s="889"/>
      <c r="O41" s="1077" t="s">
        <v>87</v>
      </c>
      <c r="P41" s="1078"/>
      <c r="Q41" s="160"/>
      <c r="R41" s="77"/>
    </row>
    <row r="42" spans="1:30" s="25" customFormat="1" ht="11.25" hidden="1" customHeight="1">
      <c r="A42" s="76"/>
      <c r="B42" s="27"/>
      <c r="C42" s="76"/>
      <c r="D42" s="76"/>
      <c r="E42" s="76"/>
      <c r="F42" s="76"/>
      <c r="G42" s="76"/>
      <c r="H42" s="76"/>
      <c r="I42" s="76"/>
      <c r="J42" s="76"/>
      <c r="K42" s="76"/>
      <c r="L42" s="76"/>
      <c r="M42" s="76"/>
      <c r="N42" s="76"/>
      <c r="O42" s="76"/>
      <c r="P42" s="76"/>
      <c r="R42" s="271"/>
      <c r="S42" s="271"/>
      <c r="T42" s="271"/>
      <c r="U42" s="271"/>
      <c r="V42" s="271"/>
      <c r="W42" s="271"/>
      <c r="X42" s="271"/>
      <c r="Y42" s="271"/>
      <c r="Z42" s="271"/>
      <c r="AA42" s="271"/>
      <c r="AB42" s="271"/>
      <c r="AC42" s="271"/>
      <c r="AD42" s="271"/>
    </row>
    <row r="43" spans="1:30">
      <c r="C43" s="27"/>
      <c r="D43" s="27"/>
      <c r="E43" s="27"/>
    </row>
  </sheetData>
  <customSheetViews>
    <customSheetView guid="{81E5D7E7-16ED-4014-84DC-4F821D3604F8}" showPageBreaks="1" showGridLines="0" printArea="1" view="pageBreakPreview" topLeftCell="A10">
      <selection activeCell="E40" sqref="E40"/>
      <rowBreaks count="1" manualBreakCount="1">
        <brk id="41" min="1" max="17" man="1"/>
      </rowBreaks>
      <colBreaks count="1" manualBreakCount="1">
        <brk id="17" max="69" man="1"/>
      </colBreaks>
      <pageMargins left="0" right="0" top="0" bottom="0" header="0" footer="0"/>
      <headerFooter alignWithMargins="0"/>
    </customSheetView>
  </customSheetViews>
  <mergeCells count="11">
    <mergeCell ref="O41:P41"/>
    <mergeCell ref="B38:P38"/>
    <mergeCell ref="B40:P40"/>
    <mergeCell ref="B39:P39"/>
    <mergeCell ref="A1:P1"/>
    <mergeCell ref="A2:A3"/>
    <mergeCell ref="B2:B3"/>
    <mergeCell ref="C2:E2"/>
    <mergeCell ref="F2:K2"/>
    <mergeCell ref="P2:P3"/>
    <mergeCell ref="L2:O2"/>
  </mergeCells>
  <phoneticPr fontId="15" type="noConversion"/>
  <hyperlinks>
    <hyperlink ref="O41" location="Content!A1" display="Back to Content Page" xr:uid="{5DDD4315-3079-4DAE-BD18-79D0BD3D6313}"/>
  </hyperlinks>
  <printOptions horizontalCentered="1" verticalCentered="1"/>
  <pageMargins left="0.5" right="0.5" top="0" bottom="0" header="0" footer="0"/>
  <headerFooter alignWithMargins="0"/>
  <rowBreaks count="1" manualBreakCount="1">
    <brk id="41" max="15" man="1"/>
  </rowBreaks>
  <colBreaks count="1" manualBreakCount="1">
    <brk id="16" max="69" man="1"/>
  </col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FF00"/>
  </sheetPr>
  <dimension ref="A1:DW661"/>
  <sheetViews>
    <sheetView showGridLines="0" view="pageBreakPreview" zoomScaleNormal="100" zoomScaleSheetLayoutView="100" workbookViewId="0">
      <pane ySplit="4" topLeftCell="A5" activePane="bottomLeft" state="frozen"/>
      <selection pane="bottomLeft" activeCell="H20" sqref="H20"/>
    </sheetView>
  </sheetViews>
  <sheetFormatPr defaultColWidth="8.85546875" defaultRowHeight="12.75"/>
  <cols>
    <col min="1" max="1" width="5.85546875" style="142" customWidth="1"/>
    <col min="2" max="2" width="4.140625" style="142" customWidth="1"/>
    <col min="3" max="3" width="7.140625" style="142" customWidth="1"/>
    <col min="4" max="4" width="8.85546875" style="142" customWidth="1"/>
    <col min="5" max="8" width="7.140625" style="142" customWidth="1"/>
    <col min="9" max="9" width="7.85546875" style="142" customWidth="1"/>
    <col min="10" max="13" width="7.140625" style="142" customWidth="1"/>
    <col min="14" max="17" width="7.85546875" style="142" customWidth="1"/>
    <col min="18" max="18" width="7.85546875" style="143" customWidth="1"/>
    <col min="19" max="19" width="7.140625" style="142" customWidth="1"/>
    <col min="20" max="20" width="7.85546875" style="142" customWidth="1"/>
    <col min="21" max="22" width="7.140625" style="142" customWidth="1"/>
    <col min="23" max="23" width="5.140625" style="142" customWidth="1"/>
    <col min="24" max="24" width="7.140625" style="142" customWidth="1"/>
    <col min="25" max="25" width="9" style="142" customWidth="1"/>
    <col min="26" max="26" width="8.140625" style="142" customWidth="1"/>
    <col min="27" max="123" width="8.85546875" style="142" customWidth="1"/>
    <col min="124" max="16384" width="8.85546875" style="142"/>
  </cols>
  <sheetData>
    <row r="1" spans="1:127" s="28" customFormat="1" ht="22.5" customHeight="1">
      <c r="A1" s="1288" t="s">
        <v>402</v>
      </c>
      <c r="B1" s="1288"/>
      <c r="C1" s="1288"/>
      <c r="D1" s="1288"/>
      <c r="E1" s="1288"/>
      <c r="F1" s="1288"/>
      <c r="G1" s="1288"/>
      <c r="H1" s="1288"/>
      <c r="I1" s="1288"/>
      <c r="J1" s="1288"/>
      <c r="K1" s="1288"/>
      <c r="L1" s="1288"/>
      <c r="M1" s="1288"/>
      <c r="N1" s="1288"/>
      <c r="O1" s="1288"/>
      <c r="P1" s="1288"/>
      <c r="Q1" s="1288"/>
      <c r="R1" s="1288"/>
      <c r="S1" s="1288"/>
      <c r="T1" s="1288"/>
      <c r="U1" s="1288"/>
      <c r="V1" s="1288"/>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c r="CV1" s="142"/>
      <c r="CW1" s="142"/>
      <c r="CX1" s="142"/>
      <c r="CY1" s="142"/>
      <c r="CZ1" s="142"/>
      <c r="DA1" s="142"/>
      <c r="DB1" s="142"/>
      <c r="DC1" s="142"/>
      <c r="DD1" s="142"/>
      <c r="DE1" s="142"/>
      <c r="DF1" s="142"/>
      <c r="DG1" s="142"/>
      <c r="DH1" s="142"/>
      <c r="DI1" s="142"/>
      <c r="DJ1" s="142"/>
      <c r="DK1" s="142"/>
      <c r="DL1" s="142"/>
      <c r="DM1" s="142"/>
      <c r="DN1" s="142"/>
      <c r="DO1" s="142"/>
      <c r="DP1" s="142"/>
      <c r="DQ1" s="142"/>
      <c r="DR1" s="142"/>
      <c r="DS1" s="142"/>
    </row>
    <row r="2" spans="1:127" ht="7.5" customHeight="1">
      <c r="A2" s="333"/>
      <c r="B2" s="333"/>
      <c r="C2" s="333"/>
      <c r="D2" s="333"/>
      <c r="E2" s="139"/>
      <c r="F2" s="139"/>
      <c r="G2" s="139"/>
      <c r="H2" s="139"/>
      <c r="I2" s="334"/>
      <c r="J2" s="140"/>
      <c r="K2" s="139"/>
      <c r="L2" s="139"/>
      <c r="M2" s="139"/>
      <c r="N2" s="139"/>
      <c r="O2" s="139"/>
      <c r="P2" s="139"/>
      <c r="Q2" s="139"/>
      <c r="R2" s="141"/>
    </row>
    <row r="3" spans="1:127" s="29" customFormat="1" ht="19.5" customHeight="1">
      <c r="A3" s="1765" t="s">
        <v>302</v>
      </c>
      <c r="B3" s="1766" t="s">
        <v>157</v>
      </c>
      <c r="C3" s="1767" t="s">
        <v>403</v>
      </c>
      <c r="D3" s="1768"/>
      <c r="E3" s="1768"/>
      <c r="F3" s="1768"/>
      <c r="G3" s="1768"/>
      <c r="H3" s="1768"/>
      <c r="I3" s="1768"/>
      <c r="J3" s="1769"/>
      <c r="K3" s="1770" t="s">
        <v>404</v>
      </c>
      <c r="L3" s="1767" t="s">
        <v>405</v>
      </c>
      <c r="M3" s="1768"/>
      <c r="N3" s="1768"/>
      <c r="O3" s="1768"/>
      <c r="P3" s="1768"/>
      <c r="Q3" s="1769"/>
      <c r="R3" s="1771" t="s">
        <v>406</v>
      </c>
      <c r="S3" s="1772"/>
      <c r="T3" s="1771" t="s">
        <v>407</v>
      </c>
      <c r="U3" s="1772"/>
      <c r="V3" s="1773" t="s">
        <v>408</v>
      </c>
      <c r="W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c r="DO3" s="142"/>
      <c r="DP3" s="142"/>
      <c r="DQ3" s="142"/>
      <c r="DR3" s="142"/>
      <c r="DS3" s="142"/>
      <c r="DT3" s="142"/>
      <c r="DU3" s="142"/>
      <c r="DV3" s="142"/>
      <c r="DW3" s="142"/>
    </row>
    <row r="4" spans="1:127" s="29" customFormat="1" ht="35.25" customHeight="1">
      <c r="A4" s="1289"/>
      <c r="B4" s="1774"/>
      <c r="C4" s="1775" t="s">
        <v>409</v>
      </c>
      <c r="D4" s="1775" t="s">
        <v>410</v>
      </c>
      <c r="E4" s="1775" t="s">
        <v>411</v>
      </c>
      <c r="F4" s="1775" t="s">
        <v>412</v>
      </c>
      <c r="G4" s="349" t="s">
        <v>413</v>
      </c>
      <c r="H4" s="489" t="s">
        <v>414</v>
      </c>
      <c r="I4" s="489" t="s">
        <v>415</v>
      </c>
      <c r="J4" s="1776" t="s">
        <v>98</v>
      </c>
      <c r="K4" s="1777"/>
      <c r="L4" s="1778" t="s">
        <v>416</v>
      </c>
      <c r="M4" s="349" t="s">
        <v>417</v>
      </c>
      <c r="N4" s="350" t="s">
        <v>418</v>
      </c>
      <c r="O4" s="490" t="s">
        <v>419</v>
      </c>
      <c r="P4" s="350" t="s">
        <v>420</v>
      </c>
      <c r="Q4" s="1779" t="s">
        <v>98</v>
      </c>
      <c r="R4" s="1775" t="s">
        <v>297</v>
      </c>
      <c r="S4" s="1775" t="s">
        <v>421</v>
      </c>
      <c r="T4" s="1775" t="s">
        <v>297</v>
      </c>
      <c r="U4" s="1775" t="s">
        <v>421</v>
      </c>
      <c r="V4" s="1286"/>
      <c r="W4" s="142"/>
      <c r="AE4" s="142"/>
      <c r="AF4" s="142"/>
      <c r="AG4" s="142"/>
      <c r="AH4" s="142"/>
      <c r="AI4" s="142"/>
      <c r="AJ4" s="142"/>
      <c r="AK4" s="142"/>
      <c r="AL4" s="142"/>
      <c r="AM4" s="142"/>
      <c r="AN4" s="142"/>
      <c r="AO4" s="142"/>
      <c r="AP4" s="142"/>
      <c r="AQ4" s="142"/>
      <c r="AR4" s="142"/>
      <c r="AS4" s="142"/>
      <c r="AT4" s="142"/>
      <c r="AU4" s="142"/>
      <c r="AV4" s="142"/>
      <c r="AW4" s="142"/>
      <c r="AX4" s="142"/>
      <c r="AY4" s="142"/>
      <c r="AZ4" s="142"/>
      <c r="BA4" s="142"/>
      <c r="BB4" s="142"/>
      <c r="BC4" s="142"/>
      <c r="BD4" s="142"/>
      <c r="BE4" s="142"/>
      <c r="BF4" s="142"/>
      <c r="BG4" s="142"/>
      <c r="BH4" s="142"/>
      <c r="BI4" s="142"/>
      <c r="BJ4" s="142"/>
      <c r="BK4" s="142"/>
      <c r="BL4" s="142"/>
      <c r="BM4" s="142"/>
      <c r="BN4" s="142"/>
      <c r="BO4" s="142"/>
      <c r="BP4" s="142"/>
      <c r="BQ4" s="142"/>
      <c r="BR4" s="142"/>
      <c r="BS4" s="142"/>
      <c r="BT4" s="142"/>
      <c r="BU4" s="142"/>
      <c r="BV4" s="142"/>
      <c r="BW4" s="142"/>
      <c r="BX4" s="142"/>
      <c r="BY4" s="142"/>
      <c r="BZ4" s="142"/>
      <c r="CA4" s="142"/>
      <c r="CB4" s="142"/>
      <c r="CC4" s="142"/>
      <c r="CD4" s="142"/>
      <c r="CE4" s="142"/>
      <c r="CF4" s="142"/>
      <c r="CG4" s="142"/>
      <c r="CH4" s="142"/>
      <c r="CI4" s="142"/>
      <c r="CJ4" s="142"/>
      <c r="CK4" s="142"/>
      <c r="CL4" s="142"/>
      <c r="CM4" s="142"/>
      <c r="CN4" s="142"/>
      <c r="CO4" s="142"/>
      <c r="CP4" s="142"/>
      <c r="CQ4" s="142"/>
      <c r="CR4" s="142"/>
      <c r="CS4" s="142"/>
      <c r="CT4" s="142"/>
      <c r="CU4" s="142"/>
      <c r="CV4" s="142"/>
      <c r="CW4" s="142"/>
      <c r="CX4" s="142"/>
      <c r="CY4" s="142"/>
      <c r="CZ4" s="142"/>
      <c r="DA4" s="142"/>
      <c r="DB4" s="142"/>
      <c r="DC4" s="142"/>
      <c r="DD4" s="142"/>
      <c r="DE4" s="142"/>
      <c r="DF4" s="142"/>
      <c r="DG4" s="142"/>
      <c r="DH4" s="142"/>
      <c r="DI4" s="142"/>
      <c r="DJ4" s="142"/>
      <c r="DK4" s="142"/>
      <c r="DL4" s="142"/>
      <c r="DM4" s="142"/>
      <c r="DN4" s="142"/>
      <c r="DO4" s="142"/>
      <c r="DP4" s="142"/>
      <c r="DQ4" s="142"/>
      <c r="DR4" s="142"/>
      <c r="DS4" s="142"/>
      <c r="DT4" s="142"/>
      <c r="DU4" s="142"/>
      <c r="DV4" s="142"/>
      <c r="DW4" s="142"/>
    </row>
    <row r="5" spans="1:127" s="28" customFormat="1" ht="12.75" customHeight="1">
      <c r="A5" s="248">
        <v>1960</v>
      </c>
      <c r="B5" s="891" t="s">
        <v>163</v>
      </c>
      <c r="C5" s="1780">
        <v>532</v>
      </c>
      <c r="D5" s="1781">
        <v>651</v>
      </c>
      <c r="E5" s="237" t="s">
        <v>313</v>
      </c>
      <c r="F5" s="1782" t="s">
        <v>313</v>
      </c>
      <c r="G5" s="1782" t="s">
        <v>313</v>
      </c>
      <c r="H5" s="1782" t="s">
        <v>313</v>
      </c>
      <c r="I5" s="1782" t="s">
        <v>313</v>
      </c>
      <c r="J5" s="931">
        <f t="shared" ref="J5:J14" si="0">SUM(C5:F5)</f>
        <v>1183</v>
      </c>
      <c r="K5" s="1783">
        <v>890</v>
      </c>
      <c r="L5" s="1784">
        <v>874</v>
      </c>
      <c r="M5" s="1782" t="s">
        <v>313</v>
      </c>
      <c r="N5" s="1782" t="s">
        <v>313</v>
      </c>
      <c r="O5" s="1782" t="s">
        <v>313</v>
      </c>
      <c r="P5" s="1782" t="s">
        <v>313</v>
      </c>
      <c r="Q5" s="892">
        <f>+L5</f>
        <v>874</v>
      </c>
      <c r="R5" s="1782" t="s">
        <v>313</v>
      </c>
      <c r="S5" s="1782" t="s">
        <v>313</v>
      </c>
      <c r="T5" s="1782" t="s">
        <v>313</v>
      </c>
      <c r="U5" s="1782" t="s">
        <v>313</v>
      </c>
      <c r="V5" s="1785" t="s">
        <v>313</v>
      </c>
      <c r="W5" s="170"/>
      <c r="AE5" s="170"/>
      <c r="AF5" s="170"/>
      <c r="AG5" s="170"/>
      <c r="AH5" s="170"/>
      <c r="AI5" s="170"/>
      <c r="AJ5" s="170"/>
      <c r="AK5" s="170"/>
      <c r="AL5" s="170"/>
      <c r="AM5" s="170"/>
      <c r="AN5" s="170"/>
      <c r="AO5" s="170"/>
      <c r="AP5" s="170"/>
      <c r="AQ5" s="170"/>
      <c r="AR5" s="170"/>
      <c r="AS5" s="170"/>
      <c r="AT5" s="170"/>
      <c r="AU5" s="170"/>
      <c r="AV5" s="170"/>
      <c r="AW5" s="170"/>
      <c r="AX5" s="170"/>
      <c r="AY5" s="170"/>
      <c r="AZ5" s="170"/>
      <c r="BA5" s="170"/>
      <c r="BB5" s="170"/>
      <c r="BC5" s="170"/>
      <c r="BD5" s="170"/>
      <c r="BE5" s="170"/>
      <c r="BF5" s="170"/>
      <c r="BG5" s="170"/>
      <c r="BH5" s="170"/>
      <c r="BI5" s="170"/>
      <c r="BJ5" s="170"/>
      <c r="BK5" s="170"/>
      <c r="BL5" s="170"/>
      <c r="BM5" s="170"/>
      <c r="BN5" s="170"/>
      <c r="BO5" s="170"/>
      <c r="BP5" s="170"/>
      <c r="BQ5" s="170"/>
      <c r="BR5" s="170"/>
      <c r="BS5" s="170"/>
      <c r="BT5" s="170"/>
      <c r="BU5" s="170"/>
      <c r="BV5" s="170"/>
      <c r="BW5" s="170"/>
      <c r="BX5" s="170"/>
      <c r="BY5" s="170"/>
      <c r="BZ5" s="170"/>
      <c r="CA5" s="170"/>
      <c r="CB5" s="170"/>
      <c r="CC5" s="170"/>
      <c r="CD5" s="170"/>
      <c r="CE5" s="170"/>
      <c r="CF5" s="170"/>
      <c r="CG5" s="170"/>
      <c r="CH5" s="170"/>
      <c r="CI5" s="170"/>
      <c r="CJ5" s="170"/>
      <c r="CK5" s="170"/>
      <c r="CL5" s="170"/>
      <c r="CM5" s="170"/>
      <c r="CN5" s="170"/>
      <c r="CO5" s="170"/>
      <c r="CP5" s="170"/>
      <c r="CQ5" s="170"/>
      <c r="CR5" s="170"/>
      <c r="CS5" s="170"/>
      <c r="CT5" s="170"/>
      <c r="CU5" s="170"/>
      <c r="CV5" s="170"/>
      <c r="CW5" s="170"/>
      <c r="CX5" s="170"/>
      <c r="CY5" s="170"/>
      <c r="CZ5" s="170"/>
      <c r="DA5" s="170"/>
      <c r="DB5" s="170"/>
      <c r="DC5" s="170"/>
      <c r="DD5" s="170"/>
      <c r="DE5" s="170"/>
      <c r="DF5" s="170"/>
      <c r="DG5" s="170"/>
      <c r="DH5" s="170"/>
      <c r="DI5" s="170"/>
      <c r="DJ5" s="170"/>
      <c r="DK5" s="170"/>
      <c r="DL5" s="170"/>
      <c r="DM5" s="170"/>
      <c r="DN5" s="170"/>
      <c r="DO5" s="170"/>
      <c r="DP5" s="170"/>
      <c r="DQ5" s="170"/>
      <c r="DR5" s="170"/>
      <c r="DS5" s="170"/>
      <c r="DT5" s="170"/>
      <c r="DU5" s="170"/>
      <c r="DV5" s="170"/>
      <c r="DW5" s="170"/>
    </row>
    <row r="6" spans="1:127" s="29" customFormat="1" ht="12.75" customHeight="1">
      <c r="A6" s="248"/>
      <c r="B6" s="249" t="s">
        <v>378</v>
      </c>
      <c r="C6" s="1786">
        <v>189</v>
      </c>
      <c r="D6" s="1787">
        <v>137</v>
      </c>
      <c r="E6" s="238" t="s">
        <v>313</v>
      </c>
      <c r="F6" s="1788" t="s">
        <v>313</v>
      </c>
      <c r="G6" s="1782" t="s">
        <v>313</v>
      </c>
      <c r="H6" s="1782" t="s">
        <v>313</v>
      </c>
      <c r="I6" s="1782" t="s">
        <v>313</v>
      </c>
      <c r="J6" s="937">
        <f t="shared" si="0"/>
        <v>326</v>
      </c>
      <c r="K6" s="1789">
        <v>433</v>
      </c>
      <c r="L6" s="1790">
        <v>51</v>
      </c>
      <c r="M6" s="1788" t="s">
        <v>313</v>
      </c>
      <c r="N6" s="1788" t="s">
        <v>313</v>
      </c>
      <c r="O6" s="1788" t="s">
        <v>313</v>
      </c>
      <c r="P6" s="1788" t="s">
        <v>313</v>
      </c>
      <c r="Q6" s="896">
        <f>+L6</f>
        <v>51</v>
      </c>
      <c r="R6" s="1788" t="s">
        <v>313</v>
      </c>
      <c r="S6" s="1788" t="s">
        <v>313</v>
      </c>
      <c r="T6" s="1788" t="s">
        <v>313</v>
      </c>
      <c r="U6" s="1788" t="s">
        <v>313</v>
      </c>
      <c r="V6" s="1791" t="s">
        <v>313</v>
      </c>
      <c r="W6" s="142"/>
      <c r="AE6" s="142"/>
      <c r="AF6" s="142"/>
      <c r="AG6" s="142"/>
      <c r="AH6" s="142"/>
      <c r="AI6" s="142"/>
      <c r="AJ6" s="142"/>
      <c r="AK6" s="142"/>
      <c r="AL6" s="142"/>
      <c r="AM6" s="142"/>
      <c r="AN6" s="142"/>
      <c r="AO6" s="142"/>
      <c r="AP6" s="142"/>
      <c r="AQ6" s="142"/>
      <c r="AR6" s="142"/>
      <c r="AS6" s="142"/>
      <c r="AT6" s="142"/>
      <c r="AU6" s="142"/>
      <c r="AV6" s="142"/>
      <c r="AW6" s="142"/>
      <c r="AX6" s="142"/>
      <c r="AY6" s="142"/>
      <c r="AZ6" s="142"/>
      <c r="BA6" s="142"/>
      <c r="BB6" s="142"/>
      <c r="BC6" s="142"/>
      <c r="BD6" s="142"/>
      <c r="BE6" s="142"/>
      <c r="BF6" s="142"/>
      <c r="BG6" s="142"/>
      <c r="BH6" s="142"/>
      <c r="BI6" s="142"/>
      <c r="BJ6" s="142"/>
      <c r="BK6" s="142"/>
      <c r="BL6" s="142"/>
      <c r="BM6" s="142"/>
      <c r="BN6" s="142"/>
      <c r="BO6" s="142"/>
      <c r="BP6" s="142"/>
      <c r="BQ6" s="142"/>
      <c r="BR6" s="142"/>
      <c r="BS6" s="142"/>
      <c r="BT6" s="142"/>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c r="DH6" s="142"/>
      <c r="DI6" s="142"/>
      <c r="DJ6" s="142"/>
      <c r="DK6" s="142"/>
      <c r="DL6" s="142"/>
      <c r="DM6" s="142"/>
      <c r="DN6" s="142"/>
      <c r="DO6" s="142"/>
      <c r="DP6" s="142"/>
      <c r="DQ6" s="142"/>
      <c r="DR6" s="142"/>
      <c r="DS6" s="142"/>
      <c r="DT6" s="142"/>
      <c r="DU6" s="142"/>
      <c r="DV6" s="142"/>
      <c r="DW6" s="142"/>
    </row>
    <row r="7" spans="1:127" s="28" customFormat="1" ht="12.75" customHeight="1">
      <c r="A7" s="248">
        <v>1970</v>
      </c>
      <c r="B7" s="891" t="s">
        <v>163</v>
      </c>
      <c r="C7" s="1780">
        <v>1390</v>
      </c>
      <c r="D7" s="1781">
        <v>685</v>
      </c>
      <c r="E7" s="237" t="s">
        <v>313</v>
      </c>
      <c r="F7" s="1782" t="s">
        <v>313</v>
      </c>
      <c r="G7" s="1782" t="s">
        <v>313</v>
      </c>
      <c r="H7" s="1782" t="s">
        <v>313</v>
      </c>
      <c r="I7" s="1782" t="s">
        <v>313</v>
      </c>
      <c r="J7" s="931">
        <f t="shared" si="0"/>
        <v>2075</v>
      </c>
      <c r="K7" s="1783">
        <v>1293</v>
      </c>
      <c r="L7" s="1784">
        <v>1617</v>
      </c>
      <c r="M7" s="1780">
        <v>302</v>
      </c>
      <c r="N7" s="1792" t="s">
        <v>313</v>
      </c>
      <c r="O7" s="1782" t="s">
        <v>313</v>
      </c>
      <c r="P7" s="1782" t="s">
        <v>313</v>
      </c>
      <c r="Q7" s="892">
        <f>+M7+L7</f>
        <v>1919</v>
      </c>
      <c r="R7" s="1782" t="s">
        <v>313</v>
      </c>
      <c r="S7" s="1782" t="s">
        <v>313</v>
      </c>
      <c r="T7" s="1782" t="s">
        <v>313</v>
      </c>
      <c r="U7" s="1782" t="s">
        <v>313</v>
      </c>
      <c r="V7" s="945">
        <v>3348</v>
      </c>
      <c r="W7" s="170"/>
      <c r="AE7" s="170"/>
      <c r="AF7" s="170"/>
      <c r="AG7" s="170"/>
      <c r="AH7" s="170"/>
      <c r="AI7" s="170"/>
      <c r="AJ7" s="170"/>
      <c r="AK7" s="170"/>
      <c r="AL7" s="170"/>
      <c r="AM7" s="170"/>
      <c r="AN7" s="170"/>
      <c r="AO7" s="170"/>
      <c r="AP7" s="170"/>
      <c r="AQ7" s="170"/>
      <c r="AR7" s="170"/>
      <c r="AS7" s="170"/>
      <c r="AT7" s="170"/>
      <c r="AU7" s="170"/>
      <c r="AV7" s="170"/>
      <c r="AW7" s="170"/>
      <c r="AX7" s="170"/>
      <c r="AY7" s="170"/>
      <c r="AZ7" s="170"/>
      <c r="BA7" s="170"/>
      <c r="BB7" s="170"/>
      <c r="BC7" s="170"/>
      <c r="BD7" s="170"/>
      <c r="BE7" s="170"/>
      <c r="BF7" s="170"/>
      <c r="BG7" s="170"/>
      <c r="BH7" s="170"/>
      <c r="BI7" s="170"/>
      <c r="BJ7" s="170"/>
      <c r="BK7" s="170"/>
      <c r="BL7" s="170"/>
      <c r="BM7" s="170"/>
      <c r="BN7" s="170"/>
      <c r="BO7" s="170"/>
      <c r="BP7" s="170"/>
      <c r="BQ7" s="170"/>
      <c r="BR7" s="170"/>
      <c r="BS7" s="170"/>
      <c r="BT7" s="170"/>
      <c r="BU7" s="170"/>
      <c r="BV7" s="170"/>
      <c r="BW7" s="170"/>
      <c r="BX7" s="170"/>
      <c r="BY7" s="170"/>
      <c r="BZ7" s="170"/>
      <c r="CA7" s="170"/>
      <c r="CB7" s="170"/>
      <c r="CC7" s="170"/>
      <c r="CD7" s="170"/>
      <c r="CE7" s="170"/>
      <c r="CF7" s="170"/>
      <c r="CG7" s="170"/>
      <c r="CH7" s="170"/>
      <c r="CI7" s="170"/>
      <c r="CJ7" s="170"/>
      <c r="CK7" s="170"/>
      <c r="CL7" s="170"/>
      <c r="CM7" s="170"/>
      <c r="CN7" s="170"/>
      <c r="CO7" s="170"/>
      <c r="CP7" s="170"/>
      <c r="CQ7" s="170"/>
      <c r="CR7" s="170"/>
      <c r="CS7" s="170"/>
      <c r="CT7" s="170"/>
      <c r="CU7" s="170"/>
      <c r="CV7" s="170"/>
      <c r="CW7" s="170"/>
      <c r="CX7" s="170"/>
      <c r="CY7" s="170"/>
      <c r="CZ7" s="170"/>
      <c r="DA7" s="170"/>
      <c r="DB7" s="170"/>
      <c r="DC7" s="170"/>
      <c r="DD7" s="170"/>
      <c r="DE7" s="170"/>
      <c r="DF7" s="170"/>
      <c r="DG7" s="170"/>
      <c r="DH7" s="170"/>
      <c r="DI7" s="170"/>
      <c r="DJ7" s="170"/>
      <c r="DK7" s="170"/>
      <c r="DL7" s="170"/>
      <c r="DM7" s="170"/>
      <c r="DN7" s="170"/>
      <c r="DO7" s="170"/>
      <c r="DP7" s="170"/>
      <c r="DQ7" s="170"/>
      <c r="DR7" s="170"/>
      <c r="DS7" s="170"/>
      <c r="DT7" s="170"/>
      <c r="DU7" s="170"/>
      <c r="DV7" s="170"/>
      <c r="DW7" s="170"/>
    </row>
    <row r="8" spans="1:127" s="29" customFormat="1" ht="12.75" customHeight="1">
      <c r="A8" s="248"/>
      <c r="B8" s="249" t="s">
        <v>378</v>
      </c>
      <c r="C8" s="1786">
        <v>530</v>
      </c>
      <c r="D8" s="1787">
        <v>366</v>
      </c>
      <c r="E8" s="238" t="s">
        <v>313</v>
      </c>
      <c r="F8" s="1788" t="s">
        <v>313</v>
      </c>
      <c r="G8" s="1782" t="s">
        <v>313</v>
      </c>
      <c r="H8" s="1782" t="s">
        <v>313</v>
      </c>
      <c r="I8" s="1782" t="s">
        <v>313</v>
      </c>
      <c r="J8" s="937">
        <f t="shared" si="0"/>
        <v>896</v>
      </c>
      <c r="K8" s="1789">
        <v>986</v>
      </c>
      <c r="L8" s="1790">
        <v>109</v>
      </c>
      <c r="M8" s="1786">
        <v>74</v>
      </c>
      <c r="N8" s="1793" t="s">
        <v>313</v>
      </c>
      <c r="O8" s="1788" t="s">
        <v>313</v>
      </c>
      <c r="P8" s="1788" t="s">
        <v>313</v>
      </c>
      <c r="Q8" s="896">
        <f>+M8+L8</f>
        <v>183</v>
      </c>
      <c r="R8" s="1788" t="s">
        <v>313</v>
      </c>
      <c r="S8" s="1788" t="s">
        <v>313</v>
      </c>
      <c r="T8" s="1788" t="s">
        <v>313</v>
      </c>
      <c r="U8" s="1788" t="s">
        <v>313</v>
      </c>
      <c r="V8" s="946">
        <v>246</v>
      </c>
      <c r="W8" s="142"/>
      <c r="AE8" s="142"/>
      <c r="AF8" s="142"/>
      <c r="AG8" s="142"/>
      <c r="AH8" s="142"/>
      <c r="AI8" s="142"/>
      <c r="AJ8" s="142"/>
      <c r="AK8" s="142"/>
      <c r="AL8" s="142"/>
      <c r="AM8" s="142"/>
      <c r="AN8" s="142"/>
      <c r="AO8" s="142"/>
      <c r="AP8" s="142"/>
      <c r="AQ8" s="142"/>
      <c r="AR8" s="142"/>
      <c r="AS8" s="142"/>
      <c r="AT8" s="142"/>
      <c r="AU8" s="142"/>
      <c r="AV8" s="142"/>
      <c r="AW8" s="142"/>
      <c r="AX8" s="142"/>
      <c r="AY8" s="142"/>
      <c r="AZ8" s="142"/>
      <c r="BA8" s="142"/>
      <c r="BB8" s="142"/>
      <c r="BC8" s="142"/>
      <c r="BD8" s="142"/>
      <c r="BE8" s="142"/>
      <c r="BF8" s="142"/>
      <c r="BG8" s="142"/>
      <c r="BH8" s="142"/>
      <c r="BI8" s="142"/>
      <c r="BJ8" s="142"/>
      <c r="BK8" s="142"/>
      <c r="BL8" s="142"/>
      <c r="BM8" s="142"/>
      <c r="BN8" s="142"/>
      <c r="BO8" s="142"/>
      <c r="BP8" s="142"/>
      <c r="BQ8" s="142"/>
      <c r="BR8" s="142"/>
      <c r="BS8" s="142"/>
      <c r="BT8" s="142"/>
      <c r="BU8" s="142"/>
      <c r="BV8" s="142"/>
      <c r="BW8" s="142"/>
      <c r="BX8" s="142"/>
      <c r="BY8" s="142"/>
      <c r="BZ8" s="142"/>
      <c r="CA8" s="142"/>
      <c r="CB8" s="142"/>
      <c r="CC8" s="142"/>
      <c r="CD8" s="142"/>
      <c r="CE8" s="142"/>
      <c r="CF8" s="142"/>
      <c r="CG8" s="142"/>
      <c r="CH8" s="142"/>
      <c r="CI8" s="142"/>
      <c r="CJ8" s="142"/>
      <c r="CK8" s="142"/>
      <c r="CL8" s="142"/>
      <c r="CM8" s="142"/>
      <c r="CN8" s="142"/>
      <c r="CO8" s="142"/>
      <c r="CP8" s="142"/>
      <c r="CQ8" s="142"/>
      <c r="CR8" s="142"/>
      <c r="CS8" s="142"/>
      <c r="CT8" s="142"/>
      <c r="CU8" s="142"/>
      <c r="CV8" s="142"/>
      <c r="CW8" s="142"/>
      <c r="CX8" s="142"/>
      <c r="CY8" s="142"/>
      <c r="CZ8" s="142"/>
      <c r="DA8" s="142"/>
      <c r="DB8" s="142"/>
      <c r="DC8" s="142"/>
      <c r="DD8" s="142"/>
      <c r="DE8" s="142"/>
      <c r="DF8" s="142"/>
      <c r="DG8" s="142"/>
      <c r="DH8" s="142"/>
      <c r="DI8" s="142"/>
      <c r="DJ8" s="142"/>
      <c r="DK8" s="142"/>
      <c r="DL8" s="142"/>
      <c r="DM8" s="142"/>
      <c r="DN8" s="142"/>
      <c r="DO8" s="142"/>
      <c r="DP8" s="142"/>
      <c r="DQ8" s="142"/>
      <c r="DR8" s="142"/>
      <c r="DS8" s="142"/>
      <c r="DT8" s="142"/>
      <c r="DU8" s="142"/>
      <c r="DV8" s="142"/>
      <c r="DW8" s="142"/>
    </row>
    <row r="9" spans="1:127" s="28" customFormat="1" ht="12.75" customHeight="1">
      <c r="A9" s="248">
        <v>1980</v>
      </c>
      <c r="B9" s="891" t="s">
        <v>163</v>
      </c>
      <c r="C9" s="1780">
        <v>3002</v>
      </c>
      <c r="D9" s="1782" t="s">
        <v>313</v>
      </c>
      <c r="E9" s="237" t="s">
        <v>313</v>
      </c>
      <c r="F9" s="1782" t="s">
        <v>313</v>
      </c>
      <c r="G9" s="1782" t="s">
        <v>313</v>
      </c>
      <c r="H9" s="1782" t="s">
        <v>313</v>
      </c>
      <c r="I9" s="1782" t="s">
        <v>313</v>
      </c>
      <c r="J9" s="931">
        <f t="shared" si="0"/>
        <v>3002</v>
      </c>
      <c r="K9" s="1783">
        <v>875</v>
      </c>
      <c r="L9" s="1784">
        <v>3479</v>
      </c>
      <c r="M9" s="1780">
        <v>1112</v>
      </c>
      <c r="N9" s="1792" t="s">
        <v>313</v>
      </c>
      <c r="O9" s="1782" t="s">
        <v>313</v>
      </c>
      <c r="P9" s="1782" t="s">
        <v>313</v>
      </c>
      <c r="Q9" s="892">
        <f>+M9+L9</f>
        <v>4591</v>
      </c>
      <c r="R9" s="1782" t="s">
        <v>313</v>
      </c>
      <c r="S9" s="1782" t="s">
        <v>313</v>
      </c>
      <c r="T9" s="1782" t="s">
        <v>313</v>
      </c>
      <c r="U9" s="1782" t="s">
        <v>313</v>
      </c>
      <c r="V9" s="945">
        <v>3145</v>
      </c>
      <c r="W9" s="96"/>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170"/>
      <c r="BD9" s="170"/>
      <c r="BE9" s="170"/>
      <c r="BF9" s="170"/>
      <c r="BG9" s="170"/>
      <c r="BH9" s="170"/>
      <c r="BI9" s="170"/>
      <c r="BJ9" s="170"/>
      <c r="BK9" s="170"/>
      <c r="BL9" s="170"/>
      <c r="BM9" s="170"/>
      <c r="BN9" s="170"/>
      <c r="BO9" s="170"/>
      <c r="BP9" s="170"/>
      <c r="BQ9" s="170"/>
      <c r="BR9" s="170"/>
      <c r="BS9" s="170"/>
      <c r="BT9" s="170"/>
      <c r="BU9" s="170"/>
      <c r="BV9" s="170"/>
      <c r="BW9" s="170"/>
      <c r="BX9" s="170"/>
      <c r="BY9" s="170"/>
      <c r="BZ9" s="170"/>
      <c r="CA9" s="170"/>
      <c r="CB9" s="170"/>
      <c r="CC9" s="170"/>
      <c r="CD9" s="170"/>
      <c r="CE9" s="170"/>
      <c r="CF9" s="170"/>
      <c r="CG9" s="170"/>
      <c r="CH9" s="170"/>
      <c r="CI9" s="170"/>
      <c r="CJ9" s="170"/>
      <c r="CK9" s="170"/>
      <c r="CL9" s="170"/>
      <c r="CM9" s="170"/>
      <c r="CN9" s="170"/>
      <c r="CO9" s="170"/>
      <c r="CP9" s="170"/>
      <c r="CQ9" s="170"/>
      <c r="CR9" s="170"/>
      <c r="CS9" s="170"/>
      <c r="CT9" s="170"/>
      <c r="CU9" s="170"/>
      <c r="CV9" s="170"/>
      <c r="CW9" s="170"/>
      <c r="CX9" s="170"/>
      <c r="CY9" s="170"/>
      <c r="CZ9" s="170"/>
      <c r="DA9" s="170"/>
      <c r="DB9" s="170"/>
      <c r="DC9" s="170"/>
      <c r="DD9" s="170"/>
      <c r="DE9" s="170"/>
      <c r="DF9" s="170"/>
      <c r="DG9" s="170"/>
      <c r="DH9" s="170"/>
      <c r="DI9" s="170"/>
      <c r="DJ9" s="170"/>
      <c r="DK9" s="170"/>
      <c r="DL9" s="170"/>
      <c r="DM9" s="170"/>
      <c r="DN9" s="170"/>
      <c r="DO9" s="170"/>
      <c r="DP9" s="170"/>
      <c r="DQ9" s="170"/>
      <c r="DR9" s="170"/>
      <c r="DS9" s="170"/>
      <c r="DT9" s="170"/>
      <c r="DU9" s="170"/>
      <c r="DV9" s="170"/>
      <c r="DW9" s="170"/>
    </row>
    <row r="10" spans="1:127" s="29" customFormat="1" ht="12.75" customHeight="1">
      <c r="A10" s="248"/>
      <c r="B10" s="249" t="s">
        <v>378</v>
      </c>
      <c r="C10" s="1786">
        <v>1524</v>
      </c>
      <c r="D10" s="1788" t="s">
        <v>313</v>
      </c>
      <c r="E10" s="238" t="s">
        <v>313</v>
      </c>
      <c r="F10" s="1788" t="s">
        <v>313</v>
      </c>
      <c r="G10" s="1782" t="s">
        <v>313</v>
      </c>
      <c r="H10" s="1782" t="s">
        <v>313</v>
      </c>
      <c r="I10" s="1782" t="s">
        <v>313</v>
      </c>
      <c r="J10" s="937">
        <f t="shared" si="0"/>
        <v>1524</v>
      </c>
      <c r="K10" s="1789">
        <v>748</v>
      </c>
      <c r="L10" s="1790">
        <v>736</v>
      </c>
      <c r="M10" s="1786">
        <v>379</v>
      </c>
      <c r="N10" s="1793" t="s">
        <v>313</v>
      </c>
      <c r="O10" s="1788" t="s">
        <v>313</v>
      </c>
      <c r="P10" s="1788" t="s">
        <v>313</v>
      </c>
      <c r="Q10" s="896">
        <f>+M10+L10</f>
        <v>1115</v>
      </c>
      <c r="R10" s="1788" t="s">
        <v>313</v>
      </c>
      <c r="S10" s="1788" t="s">
        <v>313</v>
      </c>
      <c r="T10" s="1788" t="s">
        <v>313</v>
      </c>
      <c r="U10" s="1788" t="s">
        <v>313</v>
      </c>
      <c r="V10" s="1794">
        <v>230</v>
      </c>
      <c r="W10" s="142"/>
      <c r="AE10" s="142"/>
      <c r="AF10" s="142"/>
      <c r="AG10" s="142"/>
      <c r="AH10" s="142"/>
      <c r="AI10" s="142"/>
      <c r="AJ10" s="142"/>
      <c r="AK10" s="142"/>
      <c r="AL10" s="142"/>
      <c r="AM10" s="142"/>
      <c r="AN10" s="142"/>
      <c r="AO10" s="142"/>
      <c r="AP10" s="142"/>
      <c r="AQ10" s="142"/>
      <c r="AR10" s="142"/>
      <c r="AS10" s="142"/>
      <c r="AT10" s="142"/>
      <c r="AU10" s="142"/>
      <c r="AV10" s="142"/>
      <c r="AW10" s="142"/>
      <c r="AX10" s="14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142"/>
      <c r="BU10" s="142"/>
      <c r="BV10" s="14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142"/>
      <c r="CS10" s="142"/>
      <c r="CT10" s="142"/>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142"/>
      <c r="DQ10" s="142"/>
      <c r="DR10" s="142"/>
      <c r="DS10" s="142"/>
      <c r="DT10" s="142"/>
      <c r="DU10" s="142"/>
      <c r="DV10" s="142"/>
      <c r="DW10" s="142"/>
    </row>
    <row r="11" spans="1:127" s="28" customFormat="1" ht="12.75" customHeight="1">
      <c r="A11" s="248">
        <v>1990</v>
      </c>
      <c r="B11" s="891" t="s">
        <v>163</v>
      </c>
      <c r="C11" s="1780">
        <v>5053</v>
      </c>
      <c r="D11" s="1782" t="s">
        <v>313</v>
      </c>
      <c r="E11" s="1784">
        <v>1875</v>
      </c>
      <c r="F11" s="1782" t="s">
        <v>313</v>
      </c>
      <c r="G11" s="1782" t="s">
        <v>313</v>
      </c>
      <c r="H11" s="1782" t="s">
        <v>313</v>
      </c>
      <c r="I11" s="1782" t="s">
        <v>313</v>
      </c>
      <c r="J11" s="931">
        <f t="shared" si="0"/>
        <v>6928</v>
      </c>
      <c r="K11" s="1783">
        <v>1185</v>
      </c>
      <c r="L11" s="1784">
        <v>4336</v>
      </c>
      <c r="M11" s="1780">
        <v>4453</v>
      </c>
      <c r="N11" s="1780">
        <v>735</v>
      </c>
      <c r="O11" s="1782" t="s">
        <v>313</v>
      </c>
      <c r="P11" s="1782" t="s">
        <v>313</v>
      </c>
      <c r="Q11" s="892">
        <f>N11+M11+L11</f>
        <v>9524</v>
      </c>
      <c r="R11" s="1782" t="s">
        <v>313</v>
      </c>
      <c r="S11" s="1782" t="s">
        <v>313</v>
      </c>
      <c r="T11" s="1782" t="s">
        <v>313</v>
      </c>
      <c r="U11" s="1782" t="s">
        <v>313</v>
      </c>
      <c r="V11" s="945">
        <v>9221</v>
      </c>
      <c r="W11" s="170"/>
      <c r="AE11" s="170"/>
      <c r="AF11" s="170"/>
      <c r="AG11" s="170"/>
      <c r="AH11" s="170"/>
      <c r="AI11" s="170"/>
      <c r="AJ11" s="170"/>
      <c r="AK11" s="170"/>
      <c r="AL11" s="170"/>
      <c r="AM11" s="170"/>
      <c r="AN11" s="170"/>
      <c r="AO11" s="170"/>
      <c r="AP11" s="170"/>
      <c r="AQ11" s="170"/>
      <c r="AR11" s="170"/>
      <c r="AS11" s="170"/>
      <c r="AT11" s="170"/>
      <c r="AU11" s="170"/>
      <c r="AV11" s="170"/>
      <c r="AW11" s="170"/>
      <c r="AX11" s="170"/>
      <c r="AY11" s="170"/>
      <c r="AZ11" s="170"/>
      <c r="BA11" s="170"/>
      <c r="BB11" s="170"/>
      <c r="BC11" s="170"/>
      <c r="BD11" s="170"/>
      <c r="BE11" s="170"/>
      <c r="BF11" s="170"/>
      <c r="BG11" s="170"/>
      <c r="BH11" s="170"/>
      <c r="BI11" s="170"/>
      <c r="BJ11" s="170"/>
      <c r="BK11" s="170"/>
      <c r="BL11" s="170"/>
      <c r="BM11" s="170"/>
      <c r="BN11" s="170"/>
      <c r="BO11" s="170"/>
      <c r="BP11" s="170"/>
      <c r="BQ11" s="170"/>
      <c r="BR11" s="170"/>
      <c r="BS11" s="170"/>
      <c r="BT11" s="170"/>
      <c r="BU11" s="170"/>
      <c r="BV11" s="170"/>
      <c r="BW11" s="170"/>
      <c r="BX11" s="170"/>
      <c r="BY11" s="170"/>
      <c r="BZ11" s="170"/>
      <c r="CA11" s="170"/>
      <c r="CB11" s="170"/>
      <c r="CC11" s="170"/>
      <c r="CD11" s="170"/>
      <c r="CE11" s="170"/>
      <c r="CF11" s="170"/>
      <c r="CG11" s="170"/>
      <c r="CH11" s="170"/>
      <c r="CI11" s="170"/>
      <c r="CJ11" s="170"/>
      <c r="CK11" s="170"/>
      <c r="CL11" s="170"/>
      <c r="CM11" s="170"/>
      <c r="CN11" s="170"/>
      <c r="CO11" s="170"/>
      <c r="CP11" s="170"/>
      <c r="CQ11" s="170"/>
      <c r="CR11" s="170"/>
      <c r="CS11" s="170"/>
      <c r="CT11" s="170"/>
      <c r="CU11" s="170"/>
      <c r="CV11" s="170"/>
      <c r="CW11" s="170"/>
      <c r="CX11" s="170"/>
      <c r="CY11" s="170"/>
      <c r="CZ11" s="170"/>
      <c r="DA11" s="170"/>
      <c r="DB11" s="170"/>
      <c r="DC11" s="170"/>
      <c r="DD11" s="170"/>
      <c r="DE11" s="170"/>
      <c r="DF11" s="170"/>
      <c r="DG11" s="170"/>
      <c r="DH11" s="170"/>
      <c r="DI11" s="170"/>
      <c r="DJ11" s="170"/>
      <c r="DK11" s="170"/>
      <c r="DL11" s="170"/>
      <c r="DM11" s="170"/>
      <c r="DN11" s="170"/>
      <c r="DO11" s="170"/>
      <c r="DP11" s="170"/>
      <c r="DQ11" s="170"/>
      <c r="DR11" s="170"/>
      <c r="DS11" s="170"/>
      <c r="DT11" s="170"/>
      <c r="DU11" s="170"/>
      <c r="DV11" s="170"/>
      <c r="DW11" s="170"/>
    </row>
    <row r="12" spans="1:127" s="29" customFormat="1" ht="12.75" customHeight="1">
      <c r="A12" s="248"/>
      <c r="B12" s="249" t="s">
        <v>378</v>
      </c>
      <c r="C12" s="1786">
        <v>2430</v>
      </c>
      <c r="D12" s="1788" t="s">
        <v>313</v>
      </c>
      <c r="E12" s="1790">
        <v>1046</v>
      </c>
      <c r="F12" s="1788" t="s">
        <v>313</v>
      </c>
      <c r="G12" s="1782" t="s">
        <v>313</v>
      </c>
      <c r="H12" s="1782" t="s">
        <v>313</v>
      </c>
      <c r="I12" s="1782" t="s">
        <v>313</v>
      </c>
      <c r="J12" s="937">
        <f t="shared" si="0"/>
        <v>3476</v>
      </c>
      <c r="K12" s="1789">
        <v>895</v>
      </c>
      <c r="L12" s="1790">
        <v>1553</v>
      </c>
      <c r="M12" s="1786">
        <v>1902</v>
      </c>
      <c r="N12" s="1786">
        <v>552</v>
      </c>
      <c r="O12" s="1788" t="s">
        <v>313</v>
      </c>
      <c r="P12" s="1788" t="s">
        <v>313</v>
      </c>
      <c r="Q12" s="896">
        <f>N12+M12+L12</f>
        <v>4007</v>
      </c>
      <c r="R12" s="1788" t="s">
        <v>313</v>
      </c>
      <c r="S12" s="1788" t="s">
        <v>313</v>
      </c>
      <c r="T12" s="1788" t="s">
        <v>313</v>
      </c>
      <c r="U12" s="1788" t="s">
        <v>313</v>
      </c>
      <c r="V12" s="946">
        <v>3352</v>
      </c>
      <c r="W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142"/>
      <c r="CS12" s="142"/>
      <c r="CT12" s="142"/>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142"/>
      <c r="DQ12" s="142"/>
      <c r="DR12" s="142"/>
      <c r="DS12" s="142"/>
      <c r="DT12" s="142"/>
      <c r="DU12" s="142"/>
      <c r="DV12" s="142"/>
      <c r="DW12" s="142"/>
    </row>
    <row r="13" spans="1:127" s="29" customFormat="1" ht="12.75" customHeight="1">
      <c r="A13" s="239">
        <v>2000</v>
      </c>
      <c r="B13" s="891" t="s">
        <v>163</v>
      </c>
      <c r="C13" s="1780">
        <v>6421</v>
      </c>
      <c r="D13" s="1782" t="s">
        <v>313</v>
      </c>
      <c r="E13" s="1784">
        <v>4506</v>
      </c>
      <c r="F13" s="1795">
        <v>305</v>
      </c>
      <c r="G13" s="1782" t="s">
        <v>313</v>
      </c>
      <c r="H13" s="1782" t="s">
        <v>313</v>
      </c>
      <c r="I13" s="1782" t="s">
        <v>313</v>
      </c>
      <c r="J13" s="931">
        <f t="shared" si="0"/>
        <v>11232</v>
      </c>
      <c r="K13" s="1783">
        <v>2186</v>
      </c>
      <c r="L13" s="1784">
        <v>4446</v>
      </c>
      <c r="M13" s="1780">
        <v>4673</v>
      </c>
      <c r="N13" s="1780">
        <v>4519</v>
      </c>
      <c r="O13" s="1784">
        <v>3881</v>
      </c>
      <c r="P13" s="1782" t="s">
        <v>313</v>
      </c>
      <c r="Q13" s="892">
        <f>SUM(L13:O13)</f>
        <v>17519</v>
      </c>
      <c r="R13" s="1782" t="s">
        <v>313</v>
      </c>
      <c r="S13" s="1782" t="s">
        <v>313</v>
      </c>
      <c r="T13" s="1782" t="s">
        <v>313</v>
      </c>
      <c r="U13" s="1782" t="s">
        <v>313</v>
      </c>
      <c r="V13" s="945">
        <v>9772</v>
      </c>
      <c r="W13" s="142"/>
      <c r="AE13" s="142"/>
      <c r="AF13" s="142"/>
      <c r="AG13" s="142"/>
      <c r="AH13" s="142"/>
      <c r="AI13" s="142"/>
      <c r="AJ13" s="142"/>
      <c r="AK13" s="142"/>
      <c r="AL13" s="142"/>
      <c r="AM13" s="142"/>
      <c r="AN13" s="142"/>
      <c r="AO13" s="142"/>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42"/>
      <c r="BM13" s="142"/>
      <c r="BN13" s="142"/>
      <c r="BO13" s="142"/>
      <c r="BP13" s="142"/>
      <c r="BQ13" s="142"/>
      <c r="BR13" s="142"/>
      <c r="BS13" s="142"/>
      <c r="BT13" s="142"/>
      <c r="BU13" s="142"/>
      <c r="BV13" s="142"/>
      <c r="BW13" s="142"/>
      <c r="BX13" s="142"/>
      <c r="BY13" s="142"/>
      <c r="BZ13" s="142"/>
      <c r="CA13" s="142"/>
      <c r="CB13" s="142"/>
      <c r="CC13" s="142"/>
      <c r="CD13" s="142"/>
      <c r="CE13" s="142"/>
      <c r="CF13" s="142"/>
      <c r="CG13" s="142"/>
      <c r="CH13" s="142"/>
      <c r="CI13" s="142"/>
      <c r="CJ13" s="142"/>
      <c r="CK13" s="142"/>
      <c r="CL13" s="142"/>
      <c r="CM13" s="142"/>
      <c r="CN13" s="142"/>
      <c r="CO13" s="142"/>
      <c r="CP13" s="142"/>
      <c r="CQ13" s="142"/>
      <c r="CR13" s="142"/>
      <c r="CS13" s="142"/>
      <c r="CT13" s="142"/>
      <c r="CU13" s="142"/>
      <c r="CV13" s="142"/>
      <c r="CW13" s="142"/>
      <c r="CX13" s="142"/>
      <c r="CY13" s="142"/>
      <c r="CZ13" s="142"/>
      <c r="DA13" s="142"/>
      <c r="DB13" s="142"/>
      <c r="DC13" s="142"/>
      <c r="DD13" s="142"/>
      <c r="DE13" s="142"/>
      <c r="DF13" s="142"/>
      <c r="DG13" s="142"/>
      <c r="DH13" s="142"/>
      <c r="DI13" s="142"/>
      <c r="DJ13" s="142"/>
      <c r="DK13" s="142"/>
      <c r="DL13" s="142"/>
      <c r="DM13" s="142"/>
      <c r="DN13" s="142"/>
      <c r="DO13" s="142"/>
      <c r="DP13" s="142"/>
      <c r="DQ13" s="142"/>
      <c r="DR13" s="142"/>
      <c r="DS13" s="142"/>
      <c r="DT13" s="142"/>
      <c r="DU13" s="142"/>
      <c r="DV13" s="142"/>
      <c r="DW13" s="142"/>
    </row>
    <row r="14" spans="1:127" s="28" customFormat="1" ht="12.75" customHeight="1">
      <c r="A14" s="239"/>
      <c r="B14" s="902" t="s">
        <v>378</v>
      </c>
      <c r="C14" s="1786">
        <v>3437</v>
      </c>
      <c r="D14" s="1788" t="s">
        <v>313</v>
      </c>
      <c r="E14" s="1790">
        <v>2113</v>
      </c>
      <c r="F14" s="1796">
        <v>212</v>
      </c>
      <c r="G14" s="1782" t="s">
        <v>313</v>
      </c>
      <c r="H14" s="1782" t="s">
        <v>313</v>
      </c>
      <c r="I14" s="1782" t="s">
        <v>313</v>
      </c>
      <c r="J14" s="937">
        <f t="shared" si="0"/>
        <v>5762</v>
      </c>
      <c r="K14" s="1789">
        <v>1564</v>
      </c>
      <c r="L14" s="1790">
        <v>1843</v>
      </c>
      <c r="M14" s="1786">
        <v>2236</v>
      </c>
      <c r="N14" s="1786">
        <v>2244</v>
      </c>
      <c r="O14" s="1790">
        <v>1985</v>
      </c>
      <c r="P14" s="1788" t="s">
        <v>313</v>
      </c>
      <c r="Q14" s="896">
        <f>SUM(L14:O14)</f>
        <v>8308</v>
      </c>
      <c r="R14" s="1788" t="s">
        <v>313</v>
      </c>
      <c r="S14" s="1788" t="s">
        <v>313</v>
      </c>
      <c r="T14" s="1788" t="s">
        <v>313</v>
      </c>
      <c r="U14" s="1788" t="s">
        <v>313</v>
      </c>
      <c r="V14" s="946">
        <v>3248</v>
      </c>
      <c r="W14" s="170"/>
      <c r="Y14" s="29"/>
      <c r="Z14" s="29"/>
      <c r="AA14" s="29"/>
      <c r="AB14" s="29"/>
      <c r="AC14" s="29"/>
      <c r="AD14" s="29"/>
      <c r="AE14" s="142"/>
      <c r="AF14" s="170"/>
      <c r="AG14" s="170"/>
      <c r="AH14" s="170"/>
      <c r="AI14" s="170"/>
      <c r="AJ14" s="170"/>
      <c r="AK14" s="170"/>
      <c r="AL14" s="170"/>
      <c r="AM14" s="170"/>
      <c r="AN14" s="170"/>
      <c r="AO14" s="170"/>
      <c r="AP14" s="170"/>
      <c r="AQ14" s="170"/>
      <c r="AR14" s="170"/>
      <c r="AS14" s="170"/>
      <c r="AT14" s="170"/>
      <c r="AU14" s="170"/>
      <c r="AV14" s="170"/>
      <c r="AW14" s="170"/>
      <c r="AX14" s="170"/>
      <c r="AY14" s="170"/>
      <c r="AZ14" s="170"/>
      <c r="BA14" s="170"/>
      <c r="BB14" s="170"/>
      <c r="BC14" s="170"/>
      <c r="BD14" s="170"/>
      <c r="BE14" s="170"/>
      <c r="BF14" s="170"/>
      <c r="BG14" s="170"/>
      <c r="BH14" s="170"/>
      <c r="BI14" s="170"/>
      <c r="BJ14" s="170"/>
      <c r="BK14" s="170"/>
      <c r="BL14" s="170"/>
      <c r="BM14" s="170"/>
      <c r="BN14" s="170"/>
      <c r="BO14" s="170"/>
      <c r="BP14" s="170"/>
      <c r="BQ14" s="170"/>
      <c r="BR14" s="170"/>
      <c r="BS14" s="170"/>
      <c r="BT14" s="170"/>
      <c r="BU14" s="170"/>
      <c r="BV14" s="170"/>
      <c r="BW14" s="170"/>
      <c r="BX14" s="170"/>
      <c r="BY14" s="170"/>
      <c r="BZ14" s="170"/>
      <c r="CA14" s="170"/>
      <c r="CB14" s="170"/>
      <c r="CC14" s="170"/>
      <c r="CD14" s="170"/>
      <c r="CE14" s="170"/>
      <c r="CF14" s="170"/>
      <c r="CG14" s="170"/>
      <c r="CH14" s="170"/>
      <c r="CI14" s="170"/>
      <c r="CJ14" s="170"/>
      <c r="CK14" s="170"/>
      <c r="CL14" s="170"/>
      <c r="CM14" s="170"/>
      <c r="CN14" s="170"/>
      <c r="CO14" s="170"/>
      <c r="CP14" s="170"/>
      <c r="CQ14" s="170"/>
      <c r="CR14" s="170"/>
      <c r="CS14" s="170"/>
      <c r="CT14" s="170"/>
      <c r="CU14" s="170"/>
      <c r="CV14" s="170"/>
      <c r="CW14" s="170"/>
      <c r="CX14" s="170"/>
      <c r="CY14" s="170"/>
      <c r="CZ14" s="170"/>
      <c r="DA14" s="170"/>
      <c r="DB14" s="170"/>
      <c r="DC14" s="170"/>
      <c r="DD14" s="170"/>
      <c r="DE14" s="170"/>
      <c r="DF14" s="170"/>
      <c r="DG14" s="170"/>
      <c r="DH14" s="170"/>
      <c r="DI14" s="170"/>
      <c r="DJ14" s="170"/>
      <c r="DK14" s="170"/>
      <c r="DL14" s="170"/>
      <c r="DM14" s="170"/>
      <c r="DN14" s="170"/>
      <c r="DO14" s="170"/>
      <c r="DP14" s="170"/>
      <c r="DQ14" s="170"/>
      <c r="DR14" s="170"/>
      <c r="DS14" s="170"/>
      <c r="DT14" s="170"/>
      <c r="DU14" s="170"/>
      <c r="DV14" s="170"/>
      <c r="DW14" s="170"/>
    </row>
    <row r="15" spans="1:127" s="29" customFormat="1" ht="12.75" customHeight="1">
      <c r="A15" s="239">
        <v>2010</v>
      </c>
      <c r="B15" s="891" t="s">
        <v>163</v>
      </c>
      <c r="C15" s="1797">
        <v>6568</v>
      </c>
      <c r="D15" s="1788" t="s">
        <v>313</v>
      </c>
      <c r="E15" s="1784">
        <v>6132</v>
      </c>
      <c r="F15" s="1798">
        <v>1686</v>
      </c>
      <c r="G15" s="1799">
        <v>523</v>
      </c>
      <c r="H15" s="1782" t="s">
        <v>313</v>
      </c>
      <c r="I15" s="1782" t="s">
        <v>313</v>
      </c>
      <c r="J15" s="945">
        <f>SUM(C15:I15)</f>
        <v>14909</v>
      </c>
      <c r="K15" s="1783">
        <v>1939</v>
      </c>
      <c r="L15" s="1784">
        <v>5429</v>
      </c>
      <c r="M15" s="1780">
        <v>5387</v>
      </c>
      <c r="N15" s="1780">
        <v>5067</v>
      </c>
      <c r="O15" s="1784">
        <v>5482</v>
      </c>
      <c r="P15" s="931">
        <v>4342</v>
      </c>
      <c r="Q15" s="892">
        <f t="shared" ref="Q15:Q35" si="1">SUM(L15:P15)</f>
        <v>25707</v>
      </c>
      <c r="R15" s="1800">
        <v>795</v>
      </c>
      <c r="S15" s="1801" t="s">
        <v>313</v>
      </c>
      <c r="T15" s="1802">
        <v>835</v>
      </c>
      <c r="U15" s="1801" t="s">
        <v>313</v>
      </c>
      <c r="V15" s="945">
        <v>13886</v>
      </c>
      <c r="W15" s="142"/>
      <c r="X15" s="142"/>
      <c r="Y15" s="171"/>
      <c r="Z15" s="28"/>
      <c r="AA15" s="28"/>
      <c r="AB15" s="28"/>
      <c r="AC15" s="28"/>
      <c r="AD15" s="28"/>
      <c r="AE15" s="28"/>
      <c r="AF15" s="170"/>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c r="CC15" s="142"/>
      <c r="CD15" s="142"/>
      <c r="CE15" s="142"/>
      <c r="CF15" s="142"/>
      <c r="CG15" s="142"/>
      <c r="CH15" s="142"/>
      <c r="CI15" s="142"/>
      <c r="CJ15" s="142"/>
      <c r="CK15" s="142"/>
      <c r="CL15" s="142"/>
      <c r="CM15" s="142"/>
      <c r="CN15" s="142"/>
      <c r="CO15" s="142"/>
      <c r="CP15" s="142"/>
      <c r="CQ15" s="142"/>
      <c r="CR15" s="142"/>
      <c r="CS15" s="142"/>
      <c r="CT15" s="142"/>
      <c r="CU15" s="142"/>
      <c r="CV15" s="142"/>
      <c r="CW15" s="142"/>
      <c r="CX15" s="142"/>
      <c r="CY15" s="142"/>
      <c r="CZ15" s="142"/>
      <c r="DA15" s="142"/>
      <c r="DB15" s="142"/>
      <c r="DC15" s="142"/>
      <c r="DD15" s="142"/>
      <c r="DE15" s="142"/>
      <c r="DF15" s="142"/>
      <c r="DG15" s="142"/>
      <c r="DH15" s="142"/>
      <c r="DI15" s="142"/>
      <c r="DJ15" s="142"/>
      <c r="DK15" s="142"/>
      <c r="DL15" s="142"/>
      <c r="DM15" s="142"/>
      <c r="DN15" s="142"/>
      <c r="DO15" s="142"/>
      <c r="DP15" s="142"/>
      <c r="DQ15" s="142"/>
      <c r="DR15" s="142"/>
      <c r="DS15" s="142"/>
      <c r="DT15" s="142"/>
      <c r="DU15" s="142"/>
      <c r="DV15" s="142"/>
      <c r="DW15" s="142"/>
    </row>
    <row r="16" spans="1:127" s="28" customFormat="1" ht="12.75" customHeight="1">
      <c r="A16" s="239"/>
      <c r="B16" s="902" t="s">
        <v>378</v>
      </c>
      <c r="C16" s="1803">
        <v>3405</v>
      </c>
      <c r="D16" s="1788" t="s">
        <v>313</v>
      </c>
      <c r="E16" s="1790">
        <v>2951</v>
      </c>
      <c r="F16" s="1796">
        <v>823</v>
      </c>
      <c r="G16" s="1804">
        <v>275</v>
      </c>
      <c r="H16" s="1782" t="s">
        <v>313</v>
      </c>
      <c r="I16" s="1782" t="s">
        <v>313</v>
      </c>
      <c r="J16" s="946">
        <f t="shared" ref="J16:J35" si="2">SUM(C16:I16)</f>
        <v>7454</v>
      </c>
      <c r="K16" s="1796">
        <v>1327</v>
      </c>
      <c r="L16" s="1790">
        <v>2260</v>
      </c>
      <c r="M16" s="1786">
        <v>2573</v>
      </c>
      <c r="N16" s="1786">
        <v>2604</v>
      </c>
      <c r="O16" s="1790">
        <v>2933</v>
      </c>
      <c r="P16" s="937">
        <v>2292</v>
      </c>
      <c r="Q16" s="905">
        <f t="shared" ref="Q16" si="3">SUM(L16:P16)</f>
        <v>12662</v>
      </c>
      <c r="R16" s="1805">
        <v>530</v>
      </c>
      <c r="S16" s="1806" t="s">
        <v>313</v>
      </c>
      <c r="T16" s="890">
        <v>559</v>
      </c>
      <c r="U16" s="1806" t="s">
        <v>313</v>
      </c>
      <c r="V16" s="946">
        <v>5248</v>
      </c>
      <c r="W16" s="170"/>
      <c r="X16" s="170"/>
      <c r="Y16" s="171"/>
      <c r="Z16" s="28" t="s">
        <v>422</v>
      </c>
      <c r="AA16" s="28" t="s">
        <v>423</v>
      </c>
      <c r="AB16" s="28" t="s">
        <v>424</v>
      </c>
      <c r="AC16" s="28" t="s">
        <v>406</v>
      </c>
      <c r="AD16" s="28" t="s">
        <v>407</v>
      </c>
      <c r="AE16" s="28" t="s">
        <v>425</v>
      </c>
      <c r="AF16" s="142"/>
      <c r="AG16" s="170"/>
      <c r="AH16" s="170"/>
      <c r="AI16" s="170"/>
      <c r="AJ16" s="170"/>
      <c r="AK16" s="170"/>
      <c r="AL16" s="170"/>
      <c r="AM16" s="170"/>
      <c r="AN16" s="170"/>
      <c r="AO16" s="170"/>
      <c r="AP16" s="170"/>
      <c r="AQ16" s="170"/>
      <c r="AR16" s="170"/>
      <c r="AS16" s="170"/>
      <c r="AT16" s="170"/>
      <c r="AU16" s="170"/>
      <c r="AV16" s="170"/>
      <c r="AW16" s="170"/>
      <c r="AX16" s="170"/>
      <c r="AY16" s="170"/>
      <c r="AZ16" s="170"/>
      <c r="BA16" s="170"/>
      <c r="BB16" s="170"/>
      <c r="BC16" s="170"/>
      <c r="BD16" s="170"/>
      <c r="BE16" s="170"/>
      <c r="BF16" s="170"/>
      <c r="BG16" s="170"/>
      <c r="BH16" s="170"/>
      <c r="BI16" s="170"/>
      <c r="BJ16" s="170"/>
      <c r="BK16" s="170"/>
      <c r="BL16" s="170"/>
      <c r="BM16" s="170"/>
      <c r="BN16" s="170"/>
      <c r="BO16" s="170"/>
      <c r="BP16" s="170"/>
      <c r="BQ16" s="170"/>
      <c r="BR16" s="170"/>
      <c r="BS16" s="170"/>
      <c r="BT16" s="170"/>
      <c r="BU16" s="170"/>
      <c r="BV16" s="170"/>
      <c r="BW16" s="170"/>
      <c r="BX16" s="170"/>
      <c r="BY16" s="170"/>
      <c r="BZ16" s="170"/>
      <c r="CA16" s="170"/>
      <c r="CB16" s="170"/>
      <c r="CC16" s="170"/>
      <c r="CD16" s="170"/>
      <c r="CE16" s="170"/>
      <c r="CF16" s="170"/>
      <c r="CG16" s="170"/>
      <c r="CH16" s="170"/>
      <c r="CI16" s="170"/>
      <c r="CJ16" s="170"/>
      <c r="CK16" s="170"/>
      <c r="CL16" s="170"/>
      <c r="CM16" s="170"/>
      <c r="CN16" s="170"/>
      <c r="CO16" s="170"/>
      <c r="CP16" s="170"/>
      <c r="CQ16" s="170"/>
      <c r="CR16" s="170"/>
      <c r="CS16" s="170"/>
      <c r="CT16" s="170"/>
      <c r="CU16" s="170"/>
      <c r="CV16" s="170"/>
      <c r="CW16" s="170"/>
      <c r="CX16" s="170"/>
      <c r="CY16" s="170"/>
      <c r="CZ16" s="170"/>
      <c r="DA16" s="170"/>
      <c r="DB16" s="170"/>
      <c r="DC16" s="170"/>
      <c r="DD16" s="170"/>
      <c r="DE16" s="170"/>
      <c r="DF16" s="170"/>
      <c r="DG16" s="170"/>
      <c r="DH16" s="170"/>
      <c r="DI16" s="170"/>
      <c r="DJ16" s="170"/>
      <c r="DK16" s="170"/>
      <c r="DL16" s="170"/>
      <c r="DM16" s="170"/>
      <c r="DN16" s="170"/>
      <c r="DO16" s="170"/>
      <c r="DP16" s="170"/>
      <c r="DQ16" s="170"/>
      <c r="DR16" s="170"/>
      <c r="DS16" s="170"/>
      <c r="DT16" s="170"/>
      <c r="DU16" s="170"/>
      <c r="DV16" s="170"/>
      <c r="DW16" s="170"/>
    </row>
    <row r="17" spans="1:127" s="29" customFormat="1" ht="6" customHeight="1">
      <c r="A17" s="30"/>
      <c r="B17" s="907"/>
      <c r="C17" s="1807"/>
      <c r="D17" s="1808"/>
      <c r="E17" s="1809"/>
      <c r="F17" s="1810"/>
      <c r="G17" s="1811"/>
      <c r="H17" s="1812"/>
      <c r="I17" s="1812"/>
      <c r="J17" s="951"/>
      <c r="K17" s="1810"/>
      <c r="L17" s="1809"/>
      <c r="M17" s="1813"/>
      <c r="N17" s="1813"/>
      <c r="O17" s="1809"/>
      <c r="P17" s="950"/>
      <c r="Q17" s="908"/>
      <c r="R17" s="972"/>
      <c r="S17" s="1814"/>
      <c r="T17" s="922"/>
      <c r="U17" s="1814"/>
      <c r="V17" s="951"/>
      <c r="W17" s="142"/>
      <c r="X17" s="142"/>
      <c r="Y17" s="172"/>
      <c r="Z17" s="174"/>
      <c r="AA17" s="175"/>
      <c r="AB17" s="176"/>
      <c r="AC17" s="172"/>
      <c r="AD17" s="172"/>
      <c r="AE17" s="177"/>
      <c r="AF17" s="170"/>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c r="CC17" s="142"/>
      <c r="CD17" s="142"/>
      <c r="CE17" s="142"/>
      <c r="CF17" s="142"/>
      <c r="CG17" s="142"/>
      <c r="CH17" s="142"/>
      <c r="CI17" s="142"/>
      <c r="CJ17" s="142"/>
      <c r="CK17" s="142"/>
      <c r="CL17" s="142"/>
      <c r="CM17" s="142"/>
      <c r="CN17" s="142"/>
      <c r="CO17" s="142"/>
      <c r="CP17" s="142"/>
      <c r="CQ17" s="142"/>
      <c r="CR17" s="142"/>
      <c r="CS17" s="142"/>
      <c r="CT17" s="142"/>
      <c r="CU17" s="142"/>
      <c r="CV17" s="142"/>
      <c r="CW17" s="142"/>
      <c r="CX17" s="142"/>
      <c r="CY17" s="142"/>
      <c r="CZ17" s="142"/>
      <c r="DA17" s="142"/>
      <c r="DB17" s="142"/>
      <c r="DC17" s="142"/>
      <c r="DD17" s="142"/>
      <c r="DE17" s="142"/>
      <c r="DF17" s="142"/>
      <c r="DG17" s="142"/>
      <c r="DH17" s="142"/>
      <c r="DI17" s="142"/>
      <c r="DJ17" s="142"/>
      <c r="DK17" s="142"/>
      <c r="DL17" s="142"/>
      <c r="DM17" s="142"/>
      <c r="DN17" s="142"/>
      <c r="DO17" s="142"/>
      <c r="DP17" s="142"/>
      <c r="DQ17" s="142"/>
      <c r="DR17" s="142"/>
      <c r="DS17" s="142"/>
      <c r="DT17" s="142"/>
      <c r="DU17" s="142"/>
      <c r="DV17" s="142"/>
      <c r="DW17" s="142"/>
    </row>
    <row r="18" spans="1:127" s="28" customFormat="1" ht="12.75" customHeight="1">
      <c r="A18" s="30">
        <v>2012</v>
      </c>
      <c r="B18" s="914" t="s">
        <v>163</v>
      </c>
      <c r="C18" s="187">
        <v>6733</v>
      </c>
      <c r="D18" s="1812" t="s">
        <v>313</v>
      </c>
      <c r="E18" s="1815">
        <v>5905</v>
      </c>
      <c r="F18" s="1816">
        <v>1930</v>
      </c>
      <c r="G18" s="1817">
        <v>1304</v>
      </c>
      <c r="H18" s="250">
        <v>327</v>
      </c>
      <c r="I18" s="1812" t="s">
        <v>313</v>
      </c>
      <c r="J18" s="959">
        <f t="shared" si="2"/>
        <v>16199</v>
      </c>
      <c r="K18" s="1816">
        <v>1782</v>
      </c>
      <c r="L18" s="1815">
        <v>5407</v>
      </c>
      <c r="M18" s="1818">
        <v>5561</v>
      </c>
      <c r="N18" s="1818">
        <v>5370</v>
      </c>
      <c r="O18" s="1815">
        <v>5116</v>
      </c>
      <c r="P18" s="957">
        <v>5300</v>
      </c>
      <c r="Q18" s="916">
        <f t="shared" si="1"/>
        <v>26754</v>
      </c>
      <c r="R18" s="1819">
        <v>495</v>
      </c>
      <c r="S18" s="1819">
        <v>398</v>
      </c>
      <c r="T18" s="1820">
        <v>757</v>
      </c>
      <c r="U18" s="1821">
        <v>25</v>
      </c>
      <c r="V18" s="959">
        <v>13906</v>
      </c>
      <c r="W18" s="170"/>
      <c r="X18" s="170"/>
      <c r="Y18" s="172">
        <v>2012</v>
      </c>
      <c r="Z18" s="174">
        <f>J18</f>
        <v>16199</v>
      </c>
      <c r="AA18" s="175">
        <f>K18</f>
        <v>1782</v>
      </c>
      <c r="AB18" s="176">
        <f>Q18</f>
        <v>26754</v>
      </c>
      <c r="AC18" s="192">
        <f>R18+S18</f>
        <v>893</v>
      </c>
      <c r="AD18" s="193">
        <f>T18+U18</f>
        <v>782</v>
      </c>
      <c r="AE18" s="177">
        <f>V18</f>
        <v>13906</v>
      </c>
      <c r="AF18" s="142"/>
      <c r="AG18" s="170"/>
      <c r="AH18" s="170"/>
      <c r="AI18" s="170"/>
      <c r="AJ18" s="170"/>
      <c r="AK18" s="170"/>
      <c r="AL18" s="170"/>
      <c r="AM18" s="170"/>
      <c r="AN18" s="170"/>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c r="CS18" s="170"/>
      <c r="CT18" s="170"/>
      <c r="CU18" s="170"/>
      <c r="CV18" s="170"/>
      <c r="CW18" s="170"/>
      <c r="CX18" s="170"/>
      <c r="CY18" s="170"/>
      <c r="CZ18" s="170"/>
      <c r="DA18" s="170"/>
      <c r="DB18" s="170"/>
      <c r="DC18" s="170"/>
      <c r="DD18" s="170"/>
      <c r="DE18" s="170"/>
      <c r="DF18" s="170"/>
      <c r="DG18" s="170"/>
      <c r="DH18" s="170"/>
      <c r="DI18" s="170"/>
      <c r="DJ18" s="170"/>
      <c r="DK18" s="170"/>
      <c r="DL18" s="170"/>
      <c r="DM18" s="170"/>
      <c r="DN18" s="170"/>
      <c r="DO18" s="170"/>
      <c r="DP18" s="170"/>
      <c r="DQ18" s="170"/>
      <c r="DR18" s="170"/>
      <c r="DS18" s="170"/>
      <c r="DT18" s="170"/>
      <c r="DU18" s="170"/>
      <c r="DV18" s="170"/>
      <c r="DW18" s="170"/>
    </row>
    <row r="19" spans="1:127" s="29" customFormat="1" ht="12.75" customHeight="1">
      <c r="A19" s="30"/>
      <c r="B19" s="907" t="s">
        <v>378</v>
      </c>
      <c r="C19" s="188">
        <v>3545</v>
      </c>
      <c r="D19" s="1808" t="s">
        <v>313</v>
      </c>
      <c r="E19" s="1809">
        <v>3028</v>
      </c>
      <c r="F19" s="1810">
        <v>1121</v>
      </c>
      <c r="G19" s="1811">
        <v>597</v>
      </c>
      <c r="H19" s="251">
        <v>149</v>
      </c>
      <c r="I19" s="1812" t="s">
        <v>313</v>
      </c>
      <c r="J19" s="951">
        <f t="shared" si="2"/>
        <v>8440</v>
      </c>
      <c r="K19" s="1810">
        <v>1198</v>
      </c>
      <c r="L19" s="1809">
        <v>2094</v>
      </c>
      <c r="M19" s="1813">
        <v>2682</v>
      </c>
      <c r="N19" s="1813">
        <v>2652</v>
      </c>
      <c r="O19" s="1809">
        <v>2615</v>
      </c>
      <c r="P19" s="950">
        <v>2834</v>
      </c>
      <c r="Q19" s="910">
        <f t="shared" si="1"/>
        <v>12877</v>
      </c>
      <c r="R19" s="972">
        <v>312</v>
      </c>
      <c r="S19" s="972">
        <v>278</v>
      </c>
      <c r="T19" s="922">
        <v>530</v>
      </c>
      <c r="U19" s="1822">
        <v>13</v>
      </c>
      <c r="V19" s="951">
        <v>5144</v>
      </c>
      <c r="W19" s="142"/>
      <c r="X19" s="142"/>
      <c r="Y19" s="173">
        <v>2013</v>
      </c>
      <c r="Z19" s="174">
        <f>J20</f>
        <v>17251</v>
      </c>
      <c r="AA19" s="175">
        <f>K20</f>
        <v>1424</v>
      </c>
      <c r="AB19" s="176">
        <f>Q20</f>
        <v>26879</v>
      </c>
      <c r="AC19" s="192">
        <f>R20+S20</f>
        <v>878</v>
      </c>
      <c r="AD19" s="193">
        <f>T20+U20</f>
        <v>672</v>
      </c>
      <c r="AE19" s="177">
        <f>V20</f>
        <v>14432</v>
      </c>
      <c r="AF19" s="170"/>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c r="CC19" s="142"/>
      <c r="CD19" s="142"/>
      <c r="CE19" s="142"/>
      <c r="CF19" s="142"/>
      <c r="CG19" s="142"/>
      <c r="CH19" s="142"/>
      <c r="CI19" s="142"/>
      <c r="CJ19" s="142"/>
      <c r="CK19" s="142"/>
      <c r="CL19" s="142"/>
      <c r="CM19" s="142"/>
      <c r="CN19" s="142"/>
      <c r="CO19" s="142"/>
      <c r="CP19" s="142"/>
      <c r="CQ19" s="142"/>
      <c r="CR19" s="142"/>
      <c r="CS19" s="142"/>
      <c r="CT19" s="142"/>
      <c r="CU19" s="142"/>
      <c r="CV19" s="142"/>
      <c r="CW19" s="142"/>
      <c r="CX19" s="142"/>
      <c r="CY19" s="142"/>
      <c r="CZ19" s="142"/>
      <c r="DA19" s="142"/>
      <c r="DB19" s="142"/>
      <c r="DC19" s="142"/>
      <c r="DD19" s="142"/>
      <c r="DE19" s="142"/>
      <c r="DF19" s="142"/>
      <c r="DG19" s="142"/>
      <c r="DH19" s="142"/>
      <c r="DI19" s="142"/>
      <c r="DJ19" s="142"/>
      <c r="DK19" s="142"/>
      <c r="DL19" s="142"/>
      <c r="DM19" s="142"/>
      <c r="DN19" s="142"/>
      <c r="DO19" s="142"/>
      <c r="DP19" s="142"/>
      <c r="DQ19" s="142"/>
      <c r="DR19" s="142"/>
      <c r="DS19" s="142"/>
      <c r="DT19" s="142"/>
      <c r="DU19" s="142"/>
      <c r="DV19" s="142"/>
      <c r="DW19" s="142"/>
    </row>
    <row r="20" spans="1:127" s="28" customFormat="1" ht="12.75" customHeight="1">
      <c r="A20" s="30">
        <v>2013</v>
      </c>
      <c r="B20" s="914" t="s">
        <v>163</v>
      </c>
      <c r="C20" s="187">
        <v>6892</v>
      </c>
      <c r="D20" s="1808" t="s">
        <v>313</v>
      </c>
      <c r="E20" s="189">
        <v>6660</v>
      </c>
      <c r="F20" s="1816">
        <v>1924</v>
      </c>
      <c r="G20" s="191">
        <v>1510</v>
      </c>
      <c r="H20" s="1823">
        <v>265</v>
      </c>
      <c r="I20" s="1812" t="s">
        <v>313</v>
      </c>
      <c r="J20" s="959">
        <f t="shared" si="2"/>
        <v>17251</v>
      </c>
      <c r="K20" s="1816">
        <v>1424</v>
      </c>
      <c r="L20" s="1815">
        <v>5364</v>
      </c>
      <c r="M20" s="1818">
        <v>5487</v>
      </c>
      <c r="N20" s="1818">
        <v>5370</v>
      </c>
      <c r="O20" s="1815">
        <v>5604</v>
      </c>
      <c r="P20" s="957">
        <v>5054</v>
      </c>
      <c r="Q20" s="916">
        <f t="shared" si="1"/>
        <v>26879</v>
      </c>
      <c r="R20" s="1819">
        <v>456</v>
      </c>
      <c r="S20" s="1819">
        <v>422</v>
      </c>
      <c r="T20" s="1820">
        <v>646</v>
      </c>
      <c r="U20" s="1821">
        <v>26</v>
      </c>
      <c r="V20" s="959">
        <v>14432</v>
      </c>
      <c r="W20" s="170"/>
      <c r="X20" s="170"/>
      <c r="Y20" s="173">
        <v>2014</v>
      </c>
      <c r="Z20" s="174">
        <f>J22</f>
        <v>17870</v>
      </c>
      <c r="AA20" s="175">
        <f>K22</f>
        <v>1623</v>
      </c>
      <c r="AB20" s="176">
        <f>Q22</f>
        <v>25777</v>
      </c>
      <c r="AC20" s="192">
        <f>R22+S22</f>
        <v>874</v>
      </c>
      <c r="AD20" s="193">
        <f>T22+U22</f>
        <v>748</v>
      </c>
      <c r="AE20" s="177">
        <f>V22</f>
        <v>14641</v>
      </c>
      <c r="AF20" s="142"/>
      <c r="AG20" s="170"/>
      <c r="AH20" s="170"/>
      <c r="AI20" s="170"/>
      <c r="AJ20" s="170"/>
      <c r="AK20" s="170"/>
      <c r="AL20" s="170"/>
      <c r="AM20" s="170"/>
      <c r="AN20" s="170"/>
      <c r="AO20" s="170"/>
      <c r="AP20" s="170"/>
      <c r="AQ20" s="170"/>
      <c r="AR20" s="170"/>
      <c r="AS20" s="170"/>
      <c r="AT20" s="170"/>
      <c r="AU20" s="170"/>
      <c r="AV20" s="170"/>
      <c r="AW20" s="170"/>
      <c r="AX20" s="170"/>
      <c r="AY20" s="170"/>
      <c r="AZ20" s="170"/>
      <c r="BA20" s="170"/>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0"/>
      <c r="CS20" s="170"/>
      <c r="CT20" s="170"/>
      <c r="CU20" s="170"/>
      <c r="CV20" s="170"/>
      <c r="CW20" s="170"/>
      <c r="CX20" s="170"/>
      <c r="CY20" s="170"/>
      <c r="CZ20" s="170"/>
      <c r="DA20" s="170"/>
      <c r="DB20" s="170"/>
      <c r="DC20" s="170"/>
      <c r="DD20" s="170"/>
      <c r="DE20" s="170"/>
      <c r="DF20" s="170"/>
      <c r="DG20" s="170"/>
      <c r="DH20" s="170"/>
      <c r="DI20" s="170"/>
      <c r="DJ20" s="170"/>
      <c r="DK20" s="170"/>
      <c r="DL20" s="170"/>
      <c r="DM20" s="170"/>
      <c r="DN20" s="170"/>
      <c r="DO20" s="170"/>
      <c r="DP20" s="170"/>
      <c r="DQ20" s="170"/>
      <c r="DR20" s="170"/>
      <c r="DS20" s="170"/>
      <c r="DT20" s="170"/>
      <c r="DU20" s="170"/>
      <c r="DV20" s="170"/>
      <c r="DW20" s="170"/>
    </row>
    <row r="21" spans="1:127" s="29" customFormat="1" ht="12.75" customHeight="1">
      <c r="A21" s="30"/>
      <c r="B21" s="907" t="s">
        <v>378</v>
      </c>
      <c r="C21" s="188">
        <v>3685</v>
      </c>
      <c r="D21" s="1808" t="s">
        <v>313</v>
      </c>
      <c r="E21" s="190">
        <v>3537</v>
      </c>
      <c r="F21" s="1810">
        <v>983</v>
      </c>
      <c r="G21" s="1811">
        <v>627</v>
      </c>
      <c r="H21" s="1824">
        <v>103</v>
      </c>
      <c r="I21" s="1812" t="s">
        <v>313</v>
      </c>
      <c r="J21" s="951">
        <f t="shared" si="2"/>
        <v>8935</v>
      </c>
      <c r="K21" s="1810">
        <v>946</v>
      </c>
      <c r="L21" s="1809">
        <v>2071</v>
      </c>
      <c r="M21" s="1813">
        <v>2620</v>
      </c>
      <c r="N21" s="1813">
        <v>2630</v>
      </c>
      <c r="O21" s="1809">
        <v>2915</v>
      </c>
      <c r="P21" s="950">
        <v>2706</v>
      </c>
      <c r="Q21" s="910">
        <f t="shared" si="1"/>
        <v>12942</v>
      </c>
      <c r="R21" s="972">
        <v>289</v>
      </c>
      <c r="S21" s="972">
        <v>282</v>
      </c>
      <c r="T21" s="922">
        <v>454</v>
      </c>
      <c r="U21" s="1822">
        <v>12</v>
      </c>
      <c r="V21" s="951">
        <v>5459</v>
      </c>
      <c r="W21" s="142"/>
      <c r="X21" s="142"/>
      <c r="Y21" s="172">
        <v>2015</v>
      </c>
      <c r="Z21" s="174">
        <f>J24</f>
        <v>18126</v>
      </c>
      <c r="AA21" s="175">
        <f>K24</f>
        <v>1231</v>
      </c>
      <c r="AB21" s="176">
        <f>Q24</f>
        <v>24251</v>
      </c>
      <c r="AC21" s="192">
        <f>R24+S24</f>
        <v>926</v>
      </c>
      <c r="AD21" s="193">
        <f>T24+U24</f>
        <v>852</v>
      </c>
      <c r="AE21" s="177">
        <f t="shared" ref="AE21" si="4">V24</f>
        <v>14173</v>
      </c>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142"/>
      <c r="CS21" s="142"/>
      <c r="CT21" s="142"/>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142"/>
      <c r="DQ21" s="142"/>
      <c r="DR21" s="142"/>
      <c r="DS21" s="142"/>
      <c r="DT21" s="142"/>
      <c r="DU21" s="142"/>
      <c r="DV21" s="142"/>
      <c r="DW21" s="142"/>
    </row>
    <row r="22" spans="1:127" s="29" customFormat="1" ht="12.75" customHeight="1">
      <c r="A22" s="30">
        <v>2014</v>
      </c>
      <c r="B22" s="914" t="s">
        <v>163</v>
      </c>
      <c r="C22" s="187">
        <v>7108</v>
      </c>
      <c r="D22" s="1808" t="s">
        <v>313</v>
      </c>
      <c r="E22" s="1815">
        <v>6480</v>
      </c>
      <c r="F22" s="252">
        <v>1912</v>
      </c>
      <c r="G22" s="1817">
        <v>1836</v>
      </c>
      <c r="H22" s="1823">
        <v>317</v>
      </c>
      <c r="I22" s="1825">
        <v>217</v>
      </c>
      <c r="J22" s="959">
        <f t="shared" si="2"/>
        <v>17870</v>
      </c>
      <c r="K22" s="1816">
        <v>1623</v>
      </c>
      <c r="L22" s="1815">
        <v>5312</v>
      </c>
      <c r="M22" s="1818">
        <v>5145</v>
      </c>
      <c r="N22" s="1818">
        <v>5270</v>
      </c>
      <c r="O22" s="1815">
        <v>5349</v>
      </c>
      <c r="P22" s="957">
        <v>4701</v>
      </c>
      <c r="Q22" s="916">
        <f t="shared" si="1"/>
        <v>25777</v>
      </c>
      <c r="R22" s="1819">
        <v>427</v>
      </c>
      <c r="S22" s="1819">
        <v>447</v>
      </c>
      <c r="T22" s="1820">
        <v>721</v>
      </c>
      <c r="U22" s="1821">
        <v>27</v>
      </c>
      <c r="V22" s="959">
        <v>14641</v>
      </c>
      <c r="W22" s="142"/>
      <c r="X22" s="142"/>
      <c r="Y22" s="172">
        <v>2016</v>
      </c>
      <c r="Z22" s="174">
        <f>J26</f>
        <v>18552</v>
      </c>
      <c r="AA22" s="175">
        <f>K26</f>
        <v>1256</v>
      </c>
      <c r="AB22" s="176">
        <f t="shared" ref="AB22" si="5">Q26</f>
        <v>23121</v>
      </c>
      <c r="AC22" s="192">
        <f>R26+S26</f>
        <v>898</v>
      </c>
      <c r="AD22" s="193">
        <f>T26+U26</f>
        <v>958</v>
      </c>
      <c r="AE22" s="177">
        <f>V26</f>
        <v>14763</v>
      </c>
      <c r="AF22" s="142"/>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142"/>
      <c r="CS22" s="142"/>
      <c r="CT22" s="142"/>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142"/>
      <c r="DQ22" s="142"/>
      <c r="DR22" s="142"/>
      <c r="DS22" s="142"/>
      <c r="DT22" s="142"/>
      <c r="DU22" s="142"/>
      <c r="DV22" s="142"/>
      <c r="DW22" s="142"/>
    </row>
    <row r="23" spans="1:127" s="29" customFormat="1" ht="12.75" customHeight="1">
      <c r="A23" s="30"/>
      <c r="B23" s="907" t="s">
        <v>378</v>
      </c>
      <c r="C23" s="188">
        <v>3857</v>
      </c>
      <c r="D23" s="1808" t="s">
        <v>313</v>
      </c>
      <c r="E23" s="1809">
        <v>3153</v>
      </c>
      <c r="F23" s="253">
        <v>908</v>
      </c>
      <c r="G23" s="1811">
        <v>813</v>
      </c>
      <c r="H23" s="1824">
        <v>125</v>
      </c>
      <c r="I23" s="1826">
        <v>145</v>
      </c>
      <c r="J23" s="951">
        <f t="shared" si="2"/>
        <v>9001</v>
      </c>
      <c r="K23" s="1810">
        <v>1097</v>
      </c>
      <c r="L23" s="1809">
        <v>2092</v>
      </c>
      <c r="M23" s="1813">
        <v>2512</v>
      </c>
      <c r="N23" s="1813">
        <v>2654</v>
      </c>
      <c r="O23" s="1809">
        <v>2756</v>
      </c>
      <c r="P23" s="950">
        <v>2523</v>
      </c>
      <c r="Q23" s="910">
        <f t="shared" si="1"/>
        <v>12537</v>
      </c>
      <c r="R23" s="972">
        <v>285</v>
      </c>
      <c r="S23" s="972">
        <v>306</v>
      </c>
      <c r="T23" s="922">
        <v>532</v>
      </c>
      <c r="U23" s="1822">
        <v>19</v>
      </c>
      <c r="V23" s="951">
        <v>5574</v>
      </c>
      <c r="W23" s="142"/>
      <c r="X23" s="142"/>
      <c r="Y23" s="172">
        <v>2017</v>
      </c>
      <c r="Z23" s="174">
        <f t="shared" ref="Z23:AA23" si="6">J28</f>
        <v>18668</v>
      </c>
      <c r="AA23" s="175">
        <f t="shared" si="6"/>
        <v>569</v>
      </c>
      <c r="AB23" s="176">
        <f>Q28</f>
        <v>24064</v>
      </c>
      <c r="AC23" s="192">
        <f>R28+S28</f>
        <v>1049</v>
      </c>
      <c r="AD23" s="193">
        <f>T28+U28</f>
        <v>944</v>
      </c>
      <c r="AE23" s="177">
        <f>V28</f>
        <v>15506</v>
      </c>
      <c r="AF23" s="170"/>
      <c r="AG23" s="142"/>
      <c r="AH23" s="142"/>
      <c r="AI23" s="142"/>
      <c r="AJ23" s="142"/>
      <c r="AK23" s="142"/>
      <c r="AL23" s="142"/>
      <c r="AM23" s="142"/>
      <c r="AN23" s="142"/>
      <c r="AO23" s="142"/>
      <c r="AP23" s="142"/>
      <c r="AQ23" s="142"/>
      <c r="AR23" s="142"/>
      <c r="AS23" s="142"/>
      <c r="AT23" s="142"/>
      <c r="AU23" s="142"/>
      <c r="AV23" s="142"/>
      <c r="AW23" s="142"/>
      <c r="AX23" s="142"/>
      <c r="AY23" s="142"/>
      <c r="AZ23" s="142"/>
      <c r="BA23" s="142"/>
      <c r="BB23" s="142"/>
      <c r="BC23" s="142"/>
      <c r="BD23" s="142"/>
      <c r="BE23" s="142"/>
      <c r="BF23" s="142"/>
      <c r="BG23" s="142"/>
      <c r="BH23" s="142"/>
      <c r="BI23" s="142"/>
      <c r="BJ23" s="142"/>
      <c r="BK23" s="142"/>
      <c r="BL23" s="142"/>
      <c r="BM23" s="142"/>
      <c r="BN23" s="142"/>
      <c r="BO23" s="142"/>
      <c r="BP23" s="142"/>
      <c r="BQ23" s="142"/>
      <c r="BR23" s="142"/>
      <c r="BS23" s="142"/>
      <c r="BT23" s="142"/>
      <c r="BU23" s="142"/>
      <c r="BV23" s="142"/>
      <c r="BW23" s="142"/>
      <c r="BX23" s="142"/>
      <c r="BY23" s="142"/>
      <c r="BZ23" s="142"/>
      <c r="CA23" s="142"/>
      <c r="CB23" s="142"/>
      <c r="CC23" s="142"/>
      <c r="CD23" s="142"/>
      <c r="CE23" s="142"/>
      <c r="CF23" s="142"/>
      <c r="CG23" s="142"/>
      <c r="CH23" s="142"/>
      <c r="CI23" s="142"/>
      <c r="CJ23" s="142"/>
      <c r="CK23" s="142"/>
      <c r="CL23" s="142"/>
      <c r="CM23" s="142"/>
      <c r="CN23" s="142"/>
      <c r="CO23" s="142"/>
      <c r="CP23" s="142"/>
      <c r="CQ23" s="142"/>
      <c r="CR23" s="142"/>
      <c r="CS23" s="142"/>
      <c r="CT23" s="142"/>
      <c r="CU23" s="142"/>
      <c r="CV23" s="142"/>
      <c r="CW23" s="142"/>
      <c r="CX23" s="142"/>
      <c r="CY23" s="142"/>
      <c r="CZ23" s="142"/>
      <c r="DA23" s="142"/>
      <c r="DB23" s="142"/>
      <c r="DC23" s="142"/>
      <c r="DD23" s="142"/>
      <c r="DE23" s="142"/>
      <c r="DF23" s="142"/>
      <c r="DG23" s="142"/>
      <c r="DH23" s="142"/>
      <c r="DI23" s="142"/>
      <c r="DJ23" s="142"/>
      <c r="DK23" s="142"/>
      <c r="DL23" s="142"/>
      <c r="DM23" s="142"/>
      <c r="DN23" s="142"/>
      <c r="DO23" s="142"/>
      <c r="DP23" s="142"/>
      <c r="DQ23" s="142"/>
      <c r="DR23" s="142"/>
      <c r="DS23" s="142"/>
      <c r="DT23" s="142"/>
      <c r="DU23" s="142"/>
      <c r="DV23" s="142"/>
    </row>
    <row r="24" spans="1:127" s="28" customFormat="1" ht="12.75" customHeight="1">
      <c r="A24" s="30">
        <v>2015</v>
      </c>
      <c r="B24" s="914" t="s">
        <v>163</v>
      </c>
      <c r="C24" s="1818">
        <v>6935</v>
      </c>
      <c r="D24" s="1808" t="s">
        <v>313</v>
      </c>
      <c r="E24" s="1815">
        <v>6525</v>
      </c>
      <c r="F24" s="1816">
        <v>1944</v>
      </c>
      <c r="G24" s="1817">
        <v>2076</v>
      </c>
      <c r="H24" s="1823">
        <v>362</v>
      </c>
      <c r="I24" s="1825">
        <v>284</v>
      </c>
      <c r="J24" s="959">
        <f t="shared" si="2"/>
        <v>18126</v>
      </c>
      <c r="K24" s="1816">
        <v>1231</v>
      </c>
      <c r="L24" s="1815">
        <v>4814</v>
      </c>
      <c r="M24" s="1818">
        <v>4872</v>
      </c>
      <c r="N24" s="1818">
        <v>4800</v>
      </c>
      <c r="O24" s="1815">
        <v>4959</v>
      </c>
      <c r="P24" s="957">
        <v>4806</v>
      </c>
      <c r="Q24" s="916">
        <f t="shared" si="1"/>
        <v>24251</v>
      </c>
      <c r="R24" s="1819">
        <v>424</v>
      </c>
      <c r="S24" s="1819">
        <v>502</v>
      </c>
      <c r="T24" s="1820">
        <v>819</v>
      </c>
      <c r="U24" s="1821">
        <v>33</v>
      </c>
      <c r="V24" s="959">
        <v>14173</v>
      </c>
      <c r="W24" s="170"/>
      <c r="X24" s="170"/>
      <c r="Y24" s="172">
        <v>2018</v>
      </c>
      <c r="Z24" s="174">
        <v>20041</v>
      </c>
      <c r="AA24" s="175">
        <v>556</v>
      </c>
      <c r="AB24" s="176">
        <v>23869</v>
      </c>
      <c r="AC24" s="192">
        <v>962</v>
      </c>
      <c r="AD24" s="193">
        <v>888</v>
      </c>
      <c r="AE24" s="177">
        <v>14819</v>
      </c>
      <c r="AF24" s="170"/>
      <c r="AG24" s="170"/>
      <c r="AH24" s="170"/>
      <c r="AI24" s="170"/>
      <c r="AJ24" s="170"/>
      <c r="AK24" s="170"/>
      <c r="AL24" s="170"/>
      <c r="AM24" s="170"/>
      <c r="AN24" s="170"/>
      <c r="AO24" s="170"/>
      <c r="AP24" s="170"/>
      <c r="AQ24" s="170"/>
      <c r="AR24" s="170"/>
      <c r="AS24" s="170"/>
      <c r="AT24" s="170"/>
      <c r="AU24" s="170"/>
      <c r="AV24" s="170"/>
      <c r="AW24" s="170"/>
      <c r="AX24" s="170"/>
      <c r="AY24" s="170"/>
      <c r="AZ24" s="170"/>
      <c r="BA24" s="170"/>
      <c r="BB24" s="170"/>
      <c r="BC24" s="170"/>
      <c r="BD24" s="170"/>
      <c r="BE24" s="170"/>
      <c r="BF24" s="170"/>
      <c r="BG24" s="170"/>
      <c r="BH24" s="170"/>
      <c r="BI24" s="170"/>
      <c r="BJ24" s="170"/>
      <c r="BK24" s="170"/>
      <c r="BL24" s="170"/>
      <c r="BM24" s="170"/>
      <c r="BN24" s="170"/>
      <c r="BO24" s="170"/>
      <c r="BP24" s="170"/>
      <c r="BQ24" s="170"/>
      <c r="BR24" s="170"/>
      <c r="BS24" s="170"/>
      <c r="BT24" s="170"/>
      <c r="BU24" s="170"/>
      <c r="BV24" s="170"/>
      <c r="BW24" s="170"/>
      <c r="BX24" s="170"/>
      <c r="BY24" s="170"/>
      <c r="BZ24" s="170"/>
      <c r="CA24" s="170"/>
      <c r="CB24" s="170"/>
      <c r="CC24" s="170"/>
      <c r="CD24" s="170"/>
      <c r="CE24" s="170"/>
      <c r="CF24" s="170"/>
      <c r="CG24" s="170"/>
      <c r="CH24" s="170"/>
      <c r="CI24" s="170"/>
      <c r="CJ24" s="170"/>
      <c r="CK24" s="170"/>
      <c r="CL24" s="170"/>
      <c r="CM24" s="170"/>
      <c r="CN24" s="170"/>
      <c r="CO24" s="170"/>
      <c r="CP24" s="170"/>
      <c r="CQ24" s="170"/>
      <c r="CR24" s="170"/>
      <c r="CS24" s="170"/>
      <c r="CT24" s="170"/>
      <c r="CU24" s="170"/>
      <c r="CV24" s="170"/>
      <c r="CW24" s="170"/>
      <c r="CX24" s="170"/>
      <c r="CY24" s="170"/>
      <c r="CZ24" s="170"/>
      <c r="DA24" s="170"/>
      <c r="DB24" s="170"/>
      <c r="DC24" s="170"/>
      <c r="DD24" s="170"/>
      <c r="DE24" s="170"/>
      <c r="DF24" s="170"/>
      <c r="DG24" s="170"/>
      <c r="DH24" s="170"/>
      <c r="DI24" s="170"/>
      <c r="DJ24" s="170"/>
      <c r="DK24" s="170"/>
      <c r="DL24" s="170"/>
      <c r="DM24" s="170"/>
      <c r="DN24" s="170"/>
      <c r="DO24" s="170"/>
    </row>
    <row r="25" spans="1:127" s="29" customFormat="1" ht="12.75" customHeight="1">
      <c r="A25" s="254"/>
      <c r="B25" s="907" t="s">
        <v>378</v>
      </c>
      <c r="C25" s="1813">
        <v>3720</v>
      </c>
      <c r="D25" s="1808" t="s">
        <v>313</v>
      </c>
      <c r="E25" s="1809">
        <v>3140</v>
      </c>
      <c r="F25" s="1810">
        <v>1062</v>
      </c>
      <c r="G25" s="1811">
        <v>907</v>
      </c>
      <c r="H25" s="1824">
        <v>167</v>
      </c>
      <c r="I25" s="1826">
        <v>196</v>
      </c>
      <c r="J25" s="951">
        <f t="shared" si="2"/>
        <v>9192</v>
      </c>
      <c r="K25" s="1810">
        <v>831</v>
      </c>
      <c r="L25" s="1809">
        <v>1928</v>
      </c>
      <c r="M25" s="1810">
        <v>2383</v>
      </c>
      <c r="N25" s="1810">
        <v>2389</v>
      </c>
      <c r="O25" s="1809">
        <v>2582</v>
      </c>
      <c r="P25" s="1809">
        <v>2493</v>
      </c>
      <c r="Q25" s="910">
        <f t="shared" si="1"/>
        <v>11775</v>
      </c>
      <c r="R25" s="972">
        <v>263</v>
      </c>
      <c r="S25" s="972">
        <v>359</v>
      </c>
      <c r="T25" s="922">
        <v>563</v>
      </c>
      <c r="U25" s="1822">
        <v>21</v>
      </c>
      <c r="V25" s="951">
        <v>5204</v>
      </c>
      <c r="W25" s="170"/>
      <c r="X25" s="142"/>
      <c r="Y25" s="172">
        <v>2019</v>
      </c>
      <c r="Z25" s="174">
        <f>J32</f>
        <v>20713</v>
      </c>
      <c r="AA25" s="175">
        <f>K32</f>
        <v>515</v>
      </c>
      <c r="AB25" s="176">
        <f>Q32</f>
        <v>22071</v>
      </c>
      <c r="AC25" s="192">
        <f>R32+S32</f>
        <v>893</v>
      </c>
      <c r="AD25" s="193">
        <f>T32+U32</f>
        <v>843</v>
      </c>
      <c r="AE25" s="177">
        <f>V32</f>
        <v>15147</v>
      </c>
      <c r="AF25" s="170"/>
      <c r="AG25" s="142"/>
      <c r="AH25" s="142"/>
      <c r="AI25" s="142"/>
      <c r="AJ25" s="142"/>
      <c r="AK25" s="142"/>
      <c r="AL25" s="142"/>
      <c r="AM25" s="142"/>
      <c r="AN25" s="142"/>
      <c r="AO25" s="142"/>
      <c r="AP25" s="142"/>
      <c r="AQ25" s="142"/>
      <c r="AR25" s="142"/>
      <c r="AS25" s="142"/>
      <c r="AT25" s="142"/>
      <c r="AU25" s="142"/>
      <c r="AV25" s="142"/>
      <c r="AW25" s="142"/>
      <c r="AX25" s="142"/>
      <c r="AY25" s="142"/>
      <c r="AZ25" s="142"/>
      <c r="BA25" s="142"/>
      <c r="BB25" s="142"/>
      <c r="BC25" s="142"/>
      <c r="BD25" s="142"/>
      <c r="BE25" s="142"/>
      <c r="BF25" s="142"/>
      <c r="BG25" s="142"/>
      <c r="BH25" s="142"/>
      <c r="BI25" s="142"/>
      <c r="BJ25" s="142"/>
      <c r="BK25" s="142"/>
      <c r="BL25" s="142"/>
      <c r="BM25" s="142"/>
      <c r="BN25" s="142"/>
      <c r="BO25" s="142"/>
      <c r="BP25" s="142"/>
      <c r="BQ25" s="142"/>
      <c r="BR25" s="142"/>
      <c r="BS25" s="142"/>
      <c r="BT25" s="142"/>
      <c r="BU25" s="142"/>
      <c r="BV25" s="142"/>
      <c r="BW25" s="142"/>
      <c r="BX25" s="142"/>
      <c r="BY25" s="142"/>
      <c r="BZ25" s="142"/>
      <c r="CA25" s="142"/>
      <c r="CB25" s="142"/>
      <c r="CC25" s="142"/>
      <c r="CD25" s="142"/>
      <c r="CE25" s="142"/>
      <c r="CF25" s="142"/>
      <c r="CG25" s="142"/>
      <c r="CH25" s="142"/>
      <c r="CI25" s="142"/>
      <c r="CJ25" s="142"/>
      <c r="CK25" s="142"/>
      <c r="CL25" s="142"/>
      <c r="CM25" s="142"/>
      <c r="CN25" s="142"/>
      <c r="CO25" s="142"/>
      <c r="CP25" s="142"/>
      <c r="CQ25" s="142"/>
      <c r="CR25" s="142"/>
      <c r="CS25" s="142"/>
      <c r="CT25" s="142"/>
      <c r="CU25" s="142"/>
      <c r="CV25" s="142"/>
      <c r="CW25" s="142"/>
      <c r="CX25" s="142"/>
      <c r="CY25" s="142"/>
      <c r="CZ25" s="142"/>
      <c r="DA25" s="142"/>
      <c r="DB25" s="142"/>
      <c r="DC25" s="142"/>
      <c r="DD25" s="142"/>
      <c r="DE25" s="142"/>
      <c r="DF25" s="142"/>
      <c r="DG25" s="142"/>
      <c r="DH25" s="142"/>
      <c r="DI25" s="142"/>
      <c r="DJ25" s="142"/>
      <c r="DK25" s="142"/>
      <c r="DL25" s="142"/>
      <c r="DM25" s="142"/>
      <c r="DN25" s="142"/>
      <c r="DO25" s="142"/>
      <c r="DP25" s="142"/>
      <c r="DQ25" s="142"/>
      <c r="DR25" s="142"/>
      <c r="DS25" s="142"/>
      <c r="DT25" s="142"/>
      <c r="DU25" s="142"/>
    </row>
    <row r="26" spans="1:127" s="28" customFormat="1" ht="12.75" customHeight="1">
      <c r="A26" s="30">
        <v>2016</v>
      </c>
      <c r="B26" s="914" t="s">
        <v>163</v>
      </c>
      <c r="C26" s="1818">
        <v>7011</v>
      </c>
      <c r="D26" s="1808" t="s">
        <v>313</v>
      </c>
      <c r="E26" s="1815">
        <v>6138</v>
      </c>
      <c r="F26" s="1816">
        <v>1961</v>
      </c>
      <c r="G26" s="1817">
        <v>2559</v>
      </c>
      <c r="H26" s="1823">
        <v>460</v>
      </c>
      <c r="I26" s="1825">
        <v>423</v>
      </c>
      <c r="J26" s="959">
        <f t="shared" si="2"/>
        <v>18552</v>
      </c>
      <c r="K26" s="1816">
        <v>1256</v>
      </c>
      <c r="L26" s="1815">
        <v>4737</v>
      </c>
      <c r="M26" s="1816">
        <v>4728</v>
      </c>
      <c r="N26" s="1816">
        <v>4641</v>
      </c>
      <c r="O26" s="1815">
        <v>4766</v>
      </c>
      <c r="P26" s="1815">
        <v>4249</v>
      </c>
      <c r="Q26" s="916">
        <f t="shared" si="1"/>
        <v>23121</v>
      </c>
      <c r="R26" s="1819">
        <v>388</v>
      </c>
      <c r="S26" s="1819">
        <v>510</v>
      </c>
      <c r="T26" s="1820">
        <v>942</v>
      </c>
      <c r="U26" s="1821">
        <v>16</v>
      </c>
      <c r="V26" s="959">
        <v>14763</v>
      </c>
      <c r="W26" s="170"/>
      <c r="X26" s="170"/>
      <c r="Y26" s="172">
        <v>2020</v>
      </c>
      <c r="Z26" s="174">
        <f t="shared" ref="Z26:AA26" si="7">J34</f>
        <v>20976</v>
      </c>
      <c r="AA26" s="175">
        <f t="shared" si="7"/>
        <v>530</v>
      </c>
      <c r="AB26" s="176">
        <f>Q34</f>
        <v>21014</v>
      </c>
      <c r="AC26" s="192">
        <f>R34+S34</f>
        <v>850</v>
      </c>
      <c r="AD26" s="193">
        <f>T34+U34</f>
        <v>806</v>
      </c>
      <c r="AE26" s="177">
        <f>V34</f>
        <v>14661</v>
      </c>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70"/>
      <c r="BF26" s="170"/>
      <c r="BG26" s="170"/>
      <c r="BH26" s="170"/>
      <c r="BI26" s="170"/>
      <c r="BJ26" s="170"/>
      <c r="BK26" s="170"/>
      <c r="BL26" s="170"/>
      <c r="BM26" s="170"/>
      <c r="BN26" s="170"/>
      <c r="BO26" s="170"/>
      <c r="BP26" s="170"/>
      <c r="BQ26" s="170"/>
      <c r="BR26" s="170"/>
      <c r="BS26" s="170"/>
      <c r="BT26" s="170"/>
      <c r="BU26" s="170"/>
      <c r="BV26" s="170"/>
      <c r="BW26" s="170"/>
      <c r="BX26" s="170"/>
      <c r="BY26" s="170"/>
      <c r="BZ26" s="170"/>
      <c r="CA26" s="170"/>
      <c r="CB26" s="170"/>
      <c r="CC26" s="170"/>
      <c r="CD26" s="170"/>
      <c r="CE26" s="170"/>
      <c r="CF26" s="170"/>
      <c r="CG26" s="170"/>
      <c r="CH26" s="170"/>
      <c r="CI26" s="170"/>
      <c r="CJ26" s="170"/>
      <c r="CK26" s="170"/>
      <c r="CL26" s="170"/>
      <c r="CM26" s="170"/>
      <c r="CN26" s="170"/>
      <c r="CO26" s="170"/>
      <c r="CP26" s="170"/>
      <c r="CQ26" s="170"/>
      <c r="CR26" s="170"/>
      <c r="CS26" s="170"/>
      <c r="CT26" s="170"/>
      <c r="CU26" s="170"/>
      <c r="CV26" s="170"/>
      <c r="CW26" s="170"/>
      <c r="CX26" s="170"/>
      <c r="CY26" s="170"/>
      <c r="CZ26" s="170"/>
      <c r="DA26" s="170"/>
      <c r="DB26" s="170"/>
      <c r="DC26" s="170"/>
      <c r="DD26" s="170"/>
      <c r="DE26" s="170"/>
      <c r="DF26" s="170"/>
      <c r="DG26" s="170"/>
      <c r="DH26" s="170"/>
      <c r="DI26" s="170"/>
      <c r="DJ26" s="170"/>
      <c r="DK26" s="170"/>
      <c r="DL26" s="170"/>
      <c r="DM26" s="170"/>
      <c r="DN26" s="170"/>
      <c r="DO26" s="170"/>
      <c r="DP26" s="170"/>
      <c r="DQ26" s="170"/>
      <c r="DR26" s="170"/>
      <c r="DS26" s="170"/>
      <c r="DT26" s="170"/>
      <c r="DU26" s="170"/>
    </row>
    <row r="27" spans="1:127" s="28" customFormat="1" ht="12.75" customHeight="1">
      <c r="A27" s="30"/>
      <c r="B27" s="907" t="s">
        <v>378</v>
      </c>
      <c r="C27" s="1813">
        <v>3680</v>
      </c>
      <c r="D27" s="1808" t="s">
        <v>313</v>
      </c>
      <c r="E27" s="1809">
        <v>2964</v>
      </c>
      <c r="F27" s="1810">
        <v>1052</v>
      </c>
      <c r="G27" s="1811">
        <v>1196</v>
      </c>
      <c r="H27" s="1824">
        <v>172</v>
      </c>
      <c r="I27" s="1826">
        <v>286</v>
      </c>
      <c r="J27" s="950">
        <f t="shared" si="2"/>
        <v>9350</v>
      </c>
      <c r="K27" s="1810">
        <v>884</v>
      </c>
      <c r="L27" s="1809">
        <v>1828</v>
      </c>
      <c r="M27" s="1810">
        <v>2374</v>
      </c>
      <c r="N27" s="1810">
        <v>2156</v>
      </c>
      <c r="O27" s="1809">
        <v>2388</v>
      </c>
      <c r="P27" s="1809">
        <v>2272</v>
      </c>
      <c r="Q27" s="910">
        <f t="shared" si="1"/>
        <v>11018</v>
      </c>
      <c r="R27" s="972">
        <v>240</v>
      </c>
      <c r="S27" s="972">
        <v>368</v>
      </c>
      <c r="T27" s="922">
        <v>699</v>
      </c>
      <c r="U27" s="1822">
        <v>10</v>
      </c>
      <c r="V27" s="951">
        <v>5635</v>
      </c>
      <c r="W27" s="170"/>
      <c r="X27" s="170"/>
      <c r="Y27" s="172">
        <v>2021</v>
      </c>
      <c r="Z27" s="174">
        <f>J36</f>
        <v>21307</v>
      </c>
      <c r="AA27" s="175">
        <f>K36</f>
        <v>467</v>
      </c>
      <c r="AB27" s="176">
        <f>Q36</f>
        <v>20486</v>
      </c>
      <c r="AC27" s="192">
        <f>R36+S36</f>
        <v>862</v>
      </c>
      <c r="AD27" s="193">
        <f>T36+U36</f>
        <v>904</v>
      </c>
      <c r="AE27" s="177">
        <f>V36</f>
        <v>14577</v>
      </c>
      <c r="AF27" s="142"/>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c r="CS27" s="170"/>
      <c r="CT27" s="170"/>
      <c r="CU27" s="170"/>
      <c r="CV27" s="170"/>
      <c r="CW27" s="170"/>
      <c r="CX27" s="170"/>
      <c r="CY27" s="170"/>
      <c r="CZ27" s="170"/>
      <c r="DA27" s="170"/>
      <c r="DB27" s="170"/>
      <c r="DC27" s="170"/>
      <c r="DD27" s="170"/>
      <c r="DE27" s="170"/>
      <c r="DF27" s="170"/>
      <c r="DG27" s="170"/>
      <c r="DH27" s="170"/>
      <c r="DI27" s="170"/>
      <c r="DJ27" s="170"/>
      <c r="DK27" s="170"/>
      <c r="DL27" s="170"/>
      <c r="DM27" s="170"/>
      <c r="DN27" s="170"/>
      <c r="DO27" s="170"/>
      <c r="DP27" s="170"/>
      <c r="DQ27" s="170"/>
      <c r="DR27" s="170"/>
      <c r="DS27" s="170"/>
      <c r="DT27" s="170"/>
      <c r="DU27" s="170"/>
    </row>
    <row r="28" spans="1:127" s="29" customFormat="1" ht="12.75" customHeight="1">
      <c r="A28" s="254">
        <v>2017</v>
      </c>
      <c r="B28" s="914" t="s">
        <v>163</v>
      </c>
      <c r="C28" s="1818">
        <v>7121</v>
      </c>
      <c r="D28" s="1812" t="s">
        <v>313</v>
      </c>
      <c r="E28" s="1815">
        <v>5955</v>
      </c>
      <c r="F28" s="1816">
        <v>2004</v>
      </c>
      <c r="G28" s="1817">
        <v>2589</v>
      </c>
      <c r="H28" s="1823">
        <v>424</v>
      </c>
      <c r="I28" s="1825">
        <v>575</v>
      </c>
      <c r="J28" s="957">
        <f t="shared" si="2"/>
        <v>18668</v>
      </c>
      <c r="K28" s="1816">
        <v>569</v>
      </c>
      <c r="L28" s="1815">
        <v>4958</v>
      </c>
      <c r="M28" s="1816">
        <v>4886</v>
      </c>
      <c r="N28" s="1816">
        <v>4900</v>
      </c>
      <c r="O28" s="1815">
        <v>4920</v>
      </c>
      <c r="P28" s="1815">
        <v>4400</v>
      </c>
      <c r="Q28" s="916">
        <f t="shared" si="1"/>
        <v>24064</v>
      </c>
      <c r="R28" s="1819">
        <v>518</v>
      </c>
      <c r="S28" s="1819">
        <v>531</v>
      </c>
      <c r="T28" s="1820">
        <v>921</v>
      </c>
      <c r="U28" s="1827">
        <v>23</v>
      </c>
      <c r="V28" s="959">
        <v>15506</v>
      </c>
      <c r="W28" s="170"/>
      <c r="X28" s="142"/>
      <c r="Y28" s="170"/>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c r="CL28" s="142"/>
      <c r="CM28" s="142"/>
      <c r="CN28" s="142"/>
      <c r="CO28" s="142"/>
      <c r="CP28" s="142"/>
      <c r="CQ28" s="142"/>
      <c r="CR28" s="142"/>
      <c r="CS28" s="142"/>
      <c r="CT28" s="142"/>
      <c r="CU28" s="142"/>
      <c r="CV28" s="142"/>
      <c r="CW28" s="142"/>
      <c r="CX28" s="142"/>
      <c r="CY28" s="142"/>
      <c r="CZ28" s="142"/>
      <c r="DA28" s="142"/>
      <c r="DB28" s="142"/>
      <c r="DC28" s="142"/>
      <c r="DD28" s="142"/>
      <c r="DE28" s="142"/>
      <c r="DF28" s="142"/>
      <c r="DG28" s="142"/>
      <c r="DH28" s="142"/>
      <c r="DI28" s="142"/>
      <c r="DJ28" s="142"/>
      <c r="DK28" s="142"/>
      <c r="DL28" s="142"/>
      <c r="DM28" s="142"/>
      <c r="DN28" s="142"/>
      <c r="DO28" s="142"/>
      <c r="DP28" s="142"/>
      <c r="DQ28" s="142"/>
      <c r="DR28" s="142"/>
      <c r="DS28" s="142"/>
      <c r="DT28" s="142"/>
      <c r="DU28" s="142"/>
    </row>
    <row r="29" spans="1:127" s="29" customFormat="1" ht="12.75" customHeight="1">
      <c r="A29" s="254"/>
      <c r="B29" s="907" t="s">
        <v>378</v>
      </c>
      <c r="C29" s="1813">
        <v>3468</v>
      </c>
      <c r="D29" s="1808" t="s">
        <v>313</v>
      </c>
      <c r="E29" s="1809">
        <v>2867</v>
      </c>
      <c r="F29" s="1810">
        <v>1103</v>
      </c>
      <c r="G29" s="1811">
        <v>1066</v>
      </c>
      <c r="H29" s="1824">
        <v>151</v>
      </c>
      <c r="I29" s="1826">
        <v>418</v>
      </c>
      <c r="J29" s="950">
        <f t="shared" si="2"/>
        <v>9073</v>
      </c>
      <c r="K29" s="1810">
        <v>404</v>
      </c>
      <c r="L29" s="1809">
        <v>1955</v>
      </c>
      <c r="M29" s="1810">
        <v>2578</v>
      </c>
      <c r="N29" s="1810">
        <v>2323</v>
      </c>
      <c r="O29" s="1809">
        <v>2437</v>
      </c>
      <c r="P29" s="1809">
        <v>2243</v>
      </c>
      <c r="Q29" s="910">
        <f t="shared" si="1"/>
        <v>11536</v>
      </c>
      <c r="R29" s="972">
        <v>334</v>
      </c>
      <c r="S29" s="972">
        <v>391</v>
      </c>
      <c r="T29" s="922">
        <v>657</v>
      </c>
      <c r="U29" s="1828">
        <v>14</v>
      </c>
      <c r="V29" s="951">
        <v>5915</v>
      </c>
      <c r="W29" s="170"/>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142"/>
      <c r="CS29" s="142"/>
      <c r="CT29" s="142"/>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142"/>
      <c r="DQ29" s="142"/>
      <c r="DR29" s="142"/>
      <c r="DS29" s="142"/>
      <c r="DT29" s="142"/>
      <c r="DU29" s="142"/>
    </row>
    <row r="30" spans="1:127" s="29" customFormat="1" ht="12.75" customHeight="1">
      <c r="A30" s="254">
        <v>2018</v>
      </c>
      <c r="B30" s="914" t="s">
        <v>163</v>
      </c>
      <c r="C30" s="1818">
        <v>7856</v>
      </c>
      <c r="D30" s="1812" t="s">
        <v>313</v>
      </c>
      <c r="E30" s="1815">
        <v>6160</v>
      </c>
      <c r="F30" s="1816">
        <v>2161</v>
      </c>
      <c r="G30" s="1817">
        <v>2660</v>
      </c>
      <c r="H30" s="1823">
        <v>437</v>
      </c>
      <c r="I30" s="1825">
        <v>767</v>
      </c>
      <c r="J30" s="957">
        <f t="shared" si="2"/>
        <v>20041</v>
      </c>
      <c r="K30" s="1816">
        <v>556</v>
      </c>
      <c r="L30" s="1815">
        <v>4821</v>
      </c>
      <c r="M30" s="1816">
        <v>4874</v>
      </c>
      <c r="N30" s="1816">
        <v>4861</v>
      </c>
      <c r="O30" s="1815">
        <v>4920</v>
      </c>
      <c r="P30" s="1815">
        <v>4393</v>
      </c>
      <c r="Q30" s="916">
        <f t="shared" si="1"/>
        <v>23869</v>
      </c>
      <c r="R30" s="1819">
        <v>475</v>
      </c>
      <c r="S30" s="1819">
        <v>487</v>
      </c>
      <c r="T30" s="1820">
        <v>865</v>
      </c>
      <c r="U30" s="1827">
        <v>23</v>
      </c>
      <c r="V30" s="959">
        <v>14819</v>
      </c>
      <c r="W30" s="170"/>
      <c r="X30" s="142"/>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142"/>
      <c r="CS30" s="142"/>
      <c r="CT30" s="142"/>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142"/>
      <c r="DQ30" s="142"/>
      <c r="DR30" s="142"/>
      <c r="DS30" s="142"/>
      <c r="DT30" s="142"/>
      <c r="DU30" s="142"/>
    </row>
    <row r="31" spans="1:127" s="29" customFormat="1" ht="9.9499999999999993" customHeight="1">
      <c r="A31" s="254"/>
      <c r="B31" s="907" t="s">
        <v>378</v>
      </c>
      <c r="C31" s="1813">
        <v>4139</v>
      </c>
      <c r="D31" s="1808" t="s">
        <v>313</v>
      </c>
      <c r="E31" s="1809">
        <v>2889</v>
      </c>
      <c r="F31" s="1810">
        <v>1230</v>
      </c>
      <c r="G31" s="1811">
        <v>1072</v>
      </c>
      <c r="H31" s="1824">
        <v>155</v>
      </c>
      <c r="I31" s="1826">
        <v>516</v>
      </c>
      <c r="J31" s="950">
        <f t="shared" si="2"/>
        <v>10001</v>
      </c>
      <c r="K31" s="1810">
        <v>379</v>
      </c>
      <c r="L31" s="1809">
        <v>1869</v>
      </c>
      <c r="M31" s="1810">
        <v>2576</v>
      </c>
      <c r="N31" s="1810">
        <v>2281</v>
      </c>
      <c r="O31" s="1809">
        <v>2461</v>
      </c>
      <c r="P31" s="1809">
        <v>2207</v>
      </c>
      <c r="Q31" s="910">
        <f t="shared" si="1"/>
        <v>11394</v>
      </c>
      <c r="R31" s="972">
        <v>322</v>
      </c>
      <c r="S31" s="972">
        <v>349</v>
      </c>
      <c r="T31" s="922">
        <v>608</v>
      </c>
      <c r="U31" s="1828">
        <v>14</v>
      </c>
      <c r="V31" s="951">
        <v>5629</v>
      </c>
      <c r="W31" s="178"/>
      <c r="X31" s="170"/>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c r="CI31" s="142"/>
      <c r="CJ31" s="142"/>
      <c r="CK31" s="142"/>
      <c r="CL31" s="142"/>
      <c r="CM31" s="142"/>
      <c r="CN31" s="142"/>
      <c r="CO31" s="142"/>
      <c r="CP31" s="142"/>
      <c r="CQ31" s="142"/>
      <c r="CR31" s="142"/>
      <c r="CS31" s="142"/>
      <c r="CT31" s="142"/>
      <c r="CU31" s="142"/>
      <c r="CV31" s="142"/>
      <c r="CW31" s="142"/>
      <c r="CX31" s="142"/>
      <c r="CY31" s="142"/>
      <c r="CZ31" s="142"/>
      <c r="DA31" s="142"/>
      <c r="DB31" s="142"/>
      <c r="DC31" s="142"/>
      <c r="DD31" s="142"/>
      <c r="DE31" s="142"/>
      <c r="DF31" s="142"/>
      <c r="DG31" s="142"/>
      <c r="DH31" s="142"/>
      <c r="DI31" s="142"/>
      <c r="DJ31" s="142"/>
      <c r="DK31" s="142"/>
      <c r="DL31" s="142"/>
      <c r="DM31" s="142"/>
      <c r="DN31" s="142"/>
      <c r="DO31" s="142"/>
      <c r="DP31" s="142"/>
      <c r="DQ31" s="142"/>
      <c r="DR31" s="142"/>
      <c r="DS31" s="142"/>
      <c r="DT31" s="142"/>
    </row>
    <row r="32" spans="1:127" s="29" customFormat="1" ht="12.75" customHeight="1">
      <c r="A32" s="254">
        <v>2019</v>
      </c>
      <c r="B32" s="914" t="s">
        <v>163</v>
      </c>
      <c r="C32" s="1818">
        <v>7847</v>
      </c>
      <c r="D32" s="1812" t="s">
        <v>313</v>
      </c>
      <c r="E32" s="1815">
        <v>6482</v>
      </c>
      <c r="F32" s="1816">
        <v>2365</v>
      </c>
      <c r="G32" s="1817">
        <v>2718</v>
      </c>
      <c r="H32" s="1823">
        <v>415</v>
      </c>
      <c r="I32" s="1825">
        <v>886</v>
      </c>
      <c r="J32" s="957">
        <f t="shared" si="2"/>
        <v>20713</v>
      </c>
      <c r="K32" s="1816">
        <v>515</v>
      </c>
      <c r="L32" s="1815">
        <v>4616</v>
      </c>
      <c r="M32" s="1816">
        <v>4492</v>
      </c>
      <c r="N32" s="1816">
        <v>4536</v>
      </c>
      <c r="O32" s="1815">
        <v>4556</v>
      </c>
      <c r="P32" s="1815">
        <v>3871</v>
      </c>
      <c r="Q32" s="916">
        <f t="shared" si="1"/>
        <v>22071</v>
      </c>
      <c r="R32" s="1819">
        <v>445</v>
      </c>
      <c r="S32" s="1819">
        <v>448</v>
      </c>
      <c r="T32" s="1820">
        <v>815</v>
      </c>
      <c r="U32" s="1827">
        <v>28</v>
      </c>
      <c r="V32" s="959">
        <v>15147</v>
      </c>
      <c r="W32" s="178"/>
      <c r="X32" s="170"/>
      <c r="Y32" s="142"/>
      <c r="Z32" s="142"/>
      <c r="AA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142"/>
      <c r="CS32" s="142"/>
      <c r="CT32" s="142"/>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142"/>
      <c r="DQ32" s="142"/>
      <c r="DR32" s="142"/>
      <c r="DS32" s="142"/>
      <c r="DT32" s="142"/>
      <c r="DU32" s="142"/>
    </row>
    <row r="33" spans="1:125" s="29" customFormat="1" ht="12.75" customHeight="1">
      <c r="A33" s="254"/>
      <c r="B33" s="907" t="s">
        <v>378</v>
      </c>
      <c r="C33" s="1813">
        <v>4140</v>
      </c>
      <c r="D33" s="1808" t="s">
        <v>313</v>
      </c>
      <c r="E33" s="1809">
        <v>3155</v>
      </c>
      <c r="F33" s="1810">
        <v>1387</v>
      </c>
      <c r="G33" s="1811">
        <v>1127</v>
      </c>
      <c r="H33" s="1824">
        <v>158</v>
      </c>
      <c r="I33" s="1826">
        <v>512</v>
      </c>
      <c r="J33" s="950">
        <f t="shared" si="2"/>
        <v>10479</v>
      </c>
      <c r="K33" s="1810">
        <v>367</v>
      </c>
      <c r="L33" s="1809">
        <v>1800</v>
      </c>
      <c r="M33" s="1810">
        <v>2376</v>
      </c>
      <c r="N33" s="1810">
        <v>2177</v>
      </c>
      <c r="O33" s="1809">
        <v>2287</v>
      </c>
      <c r="P33" s="1809">
        <v>1959</v>
      </c>
      <c r="Q33" s="910">
        <f t="shared" si="1"/>
        <v>10599</v>
      </c>
      <c r="R33" s="972">
        <v>293</v>
      </c>
      <c r="S33" s="972">
        <v>325</v>
      </c>
      <c r="T33" s="922">
        <v>598</v>
      </c>
      <c r="U33" s="1828">
        <v>19</v>
      </c>
      <c r="V33" s="951">
        <v>5908</v>
      </c>
      <c r="W33" s="178"/>
      <c r="X33" s="170"/>
      <c r="Y33" s="142"/>
      <c r="Z33" s="142"/>
      <c r="AA33" s="14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c r="CJ33" s="142"/>
      <c r="CK33" s="142"/>
      <c r="CL33" s="142"/>
      <c r="CM33" s="142"/>
      <c r="CN33" s="142"/>
      <c r="CO33" s="142"/>
      <c r="CP33" s="142"/>
      <c r="CQ33" s="142"/>
      <c r="CR33" s="142"/>
      <c r="CS33" s="142"/>
      <c r="CT33" s="142"/>
      <c r="CU33" s="142"/>
      <c r="CV33" s="142"/>
      <c r="CW33" s="142"/>
      <c r="CX33" s="142"/>
      <c r="CY33" s="142"/>
      <c r="CZ33" s="142"/>
      <c r="DA33" s="142"/>
      <c r="DB33" s="142"/>
      <c r="DC33" s="142"/>
      <c r="DD33" s="142"/>
      <c r="DE33" s="142"/>
      <c r="DF33" s="142"/>
      <c r="DG33" s="142"/>
      <c r="DH33" s="142"/>
      <c r="DI33" s="142"/>
      <c r="DJ33" s="142"/>
      <c r="DK33" s="142"/>
      <c r="DL33" s="142"/>
      <c r="DM33" s="142"/>
      <c r="DN33" s="142"/>
      <c r="DO33" s="142"/>
      <c r="DP33" s="142"/>
      <c r="DQ33" s="142"/>
      <c r="DR33" s="142"/>
      <c r="DS33" s="142"/>
      <c r="DT33" s="142"/>
      <c r="DU33" s="142"/>
    </row>
    <row r="34" spans="1:125" s="29" customFormat="1" ht="12.75" customHeight="1">
      <c r="A34" s="254">
        <v>2020</v>
      </c>
      <c r="B34" s="914" t="s">
        <v>163</v>
      </c>
      <c r="C34" s="1818">
        <v>7486</v>
      </c>
      <c r="D34" s="1808" t="s">
        <v>313</v>
      </c>
      <c r="E34" s="1815">
        <v>6693</v>
      </c>
      <c r="F34" s="1816">
        <v>2429</v>
      </c>
      <c r="G34" s="1817">
        <v>2894</v>
      </c>
      <c r="H34" s="1823">
        <v>475</v>
      </c>
      <c r="I34" s="1825">
        <v>999</v>
      </c>
      <c r="J34" s="957">
        <f t="shared" si="2"/>
        <v>20976</v>
      </c>
      <c r="K34" s="1816">
        <v>530</v>
      </c>
      <c r="L34" s="1815">
        <v>4270</v>
      </c>
      <c r="M34" s="1816">
        <v>4201</v>
      </c>
      <c r="N34" s="1816">
        <v>4274</v>
      </c>
      <c r="O34" s="1815">
        <v>4329</v>
      </c>
      <c r="P34" s="1815">
        <v>3940</v>
      </c>
      <c r="Q34" s="916">
        <f t="shared" si="1"/>
        <v>21014</v>
      </c>
      <c r="R34" s="1819">
        <v>415</v>
      </c>
      <c r="S34" s="1819">
        <v>435</v>
      </c>
      <c r="T34" s="1820">
        <v>789</v>
      </c>
      <c r="U34" s="1827">
        <v>17</v>
      </c>
      <c r="V34" s="959">
        <v>14661</v>
      </c>
      <c r="W34" s="178"/>
      <c r="X34" s="170"/>
      <c r="Y34" s="142"/>
      <c r="AB34" s="142"/>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142"/>
      <c r="CS34" s="142"/>
      <c r="CT34" s="142"/>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142"/>
      <c r="DQ34" s="142"/>
      <c r="DR34" s="142"/>
      <c r="DS34" s="142"/>
      <c r="DT34" s="142"/>
      <c r="DU34" s="142"/>
    </row>
    <row r="35" spans="1:125" s="29" customFormat="1" ht="12.75" customHeight="1">
      <c r="A35" s="254"/>
      <c r="B35" s="907" t="s">
        <v>378</v>
      </c>
      <c r="C35" s="1813">
        <v>3513</v>
      </c>
      <c r="D35" s="1808" t="s">
        <v>313</v>
      </c>
      <c r="E35" s="1809">
        <v>3284</v>
      </c>
      <c r="F35" s="1810">
        <v>1484</v>
      </c>
      <c r="G35" s="1811">
        <v>1292</v>
      </c>
      <c r="H35" s="1824">
        <v>186</v>
      </c>
      <c r="I35" s="1826">
        <v>625</v>
      </c>
      <c r="J35" s="950">
        <f t="shared" si="2"/>
        <v>10384</v>
      </c>
      <c r="K35" s="1810">
        <v>377</v>
      </c>
      <c r="L35" s="1809">
        <v>1656</v>
      </c>
      <c r="M35" s="1810">
        <v>2293</v>
      </c>
      <c r="N35" s="1810">
        <v>1945</v>
      </c>
      <c r="O35" s="1809">
        <v>2199</v>
      </c>
      <c r="P35" s="1809">
        <v>1919</v>
      </c>
      <c r="Q35" s="910">
        <f t="shared" si="1"/>
        <v>10012</v>
      </c>
      <c r="R35" s="972">
        <v>270</v>
      </c>
      <c r="S35" s="972">
        <v>324</v>
      </c>
      <c r="T35" s="922">
        <v>562</v>
      </c>
      <c r="U35" s="1828">
        <v>10</v>
      </c>
      <c r="V35" s="951">
        <v>5716</v>
      </c>
      <c r="W35" s="178"/>
      <c r="X35" s="142" t="s">
        <v>426</v>
      </c>
      <c r="Y35" s="142" t="s">
        <v>427</v>
      </c>
      <c r="Z35" s="142" t="s">
        <v>428</v>
      </c>
      <c r="AA35" s="172" t="s">
        <v>429</v>
      </c>
      <c r="AB35" s="142" t="s">
        <v>430</v>
      </c>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142"/>
      <c r="CS35" s="142"/>
      <c r="CT35" s="142"/>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142"/>
      <c r="DQ35" s="142"/>
      <c r="DR35" s="142"/>
      <c r="DS35" s="142"/>
      <c r="DT35" s="142"/>
      <c r="DU35" s="142"/>
    </row>
    <row r="36" spans="1:125" s="29" customFormat="1" ht="12.75" customHeight="1">
      <c r="A36" s="254">
        <v>2021</v>
      </c>
      <c r="B36" s="914" t="s">
        <v>163</v>
      </c>
      <c r="C36" s="1818">
        <v>7881</v>
      </c>
      <c r="D36" s="1812" t="s">
        <v>313</v>
      </c>
      <c r="E36" s="1815">
        <v>6483</v>
      </c>
      <c r="F36" s="1816">
        <v>2436</v>
      </c>
      <c r="G36" s="1817">
        <v>2952</v>
      </c>
      <c r="H36" s="1823">
        <v>468</v>
      </c>
      <c r="I36" s="1825">
        <v>1087</v>
      </c>
      <c r="J36" s="957">
        <v>21307</v>
      </c>
      <c r="K36" s="1816">
        <v>467</v>
      </c>
      <c r="L36" s="1815">
        <v>4104</v>
      </c>
      <c r="M36" s="1816">
        <v>4088</v>
      </c>
      <c r="N36" s="1816">
        <v>4210</v>
      </c>
      <c r="O36" s="1815">
        <v>4223</v>
      </c>
      <c r="P36" s="1815">
        <v>3861</v>
      </c>
      <c r="Q36" s="916">
        <v>20486</v>
      </c>
      <c r="R36" s="1819">
        <v>413</v>
      </c>
      <c r="S36" s="1819">
        <v>449</v>
      </c>
      <c r="T36" s="1820">
        <v>686</v>
      </c>
      <c r="U36" s="1827">
        <v>218</v>
      </c>
      <c r="V36" s="959">
        <f>'12'!C4</f>
        <v>14577</v>
      </c>
      <c r="W36" s="178"/>
      <c r="X36" s="204">
        <f>V36-'12'!C4</f>
        <v>0</v>
      </c>
      <c r="Y36" s="178">
        <f>R36+T36-'13.1'!C4</f>
        <v>-22</v>
      </c>
      <c r="Z36" s="178" t="e">
        <f>S36+U36-#REF!</f>
        <v>#REF!</v>
      </c>
      <c r="AA36" s="206">
        <f>Q36-'14'!C4</f>
        <v>25</v>
      </c>
      <c r="AB36" s="204">
        <f>J36-'15'!C4</f>
        <v>958</v>
      </c>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c r="CI36" s="142"/>
      <c r="CJ36" s="142"/>
      <c r="CK36" s="142"/>
      <c r="CL36" s="142"/>
      <c r="CM36" s="142"/>
      <c r="CN36" s="142"/>
      <c r="CO36" s="142"/>
      <c r="CP36" s="142"/>
      <c r="CQ36" s="142"/>
      <c r="CR36" s="142"/>
      <c r="CS36" s="142"/>
      <c r="CT36" s="142"/>
      <c r="CU36" s="142"/>
      <c r="CV36" s="142"/>
      <c r="CW36" s="142"/>
      <c r="CX36" s="142"/>
      <c r="CY36" s="142"/>
      <c r="CZ36" s="142"/>
      <c r="DA36" s="142"/>
      <c r="DB36" s="142"/>
      <c r="DC36" s="142"/>
      <c r="DD36" s="142"/>
      <c r="DE36" s="142"/>
      <c r="DF36" s="142"/>
      <c r="DG36" s="142"/>
      <c r="DH36" s="142"/>
      <c r="DI36" s="142"/>
      <c r="DJ36" s="142"/>
      <c r="DK36" s="142"/>
      <c r="DL36" s="142"/>
      <c r="DM36" s="142"/>
      <c r="DN36" s="142"/>
      <c r="DO36" s="142"/>
      <c r="DP36" s="142"/>
      <c r="DQ36" s="142"/>
      <c r="DR36" s="142"/>
      <c r="DS36" s="142"/>
      <c r="DT36" s="142"/>
      <c r="DU36" s="142"/>
    </row>
    <row r="37" spans="1:125" s="29" customFormat="1" ht="12.75" customHeight="1">
      <c r="A37" s="491"/>
      <c r="B37" s="1829" t="s">
        <v>378</v>
      </c>
      <c r="C37" s="1830">
        <v>3922</v>
      </c>
      <c r="D37" s="1831" t="s">
        <v>313</v>
      </c>
      <c r="E37" s="1832">
        <v>2822</v>
      </c>
      <c r="F37" s="1833">
        <v>1333</v>
      </c>
      <c r="G37" s="1834">
        <v>1231</v>
      </c>
      <c r="H37" s="1835">
        <v>165</v>
      </c>
      <c r="I37" s="1836">
        <v>714</v>
      </c>
      <c r="J37" s="1837">
        <v>10187</v>
      </c>
      <c r="K37" s="1833">
        <v>292</v>
      </c>
      <c r="L37" s="1832">
        <v>1583</v>
      </c>
      <c r="M37" s="1833">
        <v>2215</v>
      </c>
      <c r="N37" s="1833">
        <v>1935</v>
      </c>
      <c r="O37" s="1832">
        <v>2123</v>
      </c>
      <c r="P37" s="1832">
        <v>1874</v>
      </c>
      <c r="Q37" s="1838">
        <v>9730</v>
      </c>
      <c r="R37" s="1839">
        <v>262</v>
      </c>
      <c r="S37" s="1839">
        <v>333</v>
      </c>
      <c r="T37" s="1840">
        <v>490</v>
      </c>
      <c r="U37" s="1841">
        <v>166</v>
      </c>
      <c r="V37" s="255">
        <f>'12'!D4</f>
        <v>5814</v>
      </c>
      <c r="W37" s="178"/>
      <c r="X37" s="204">
        <f>V37-'12'!D4</f>
        <v>0</v>
      </c>
      <c r="Y37" s="178">
        <f>R37+T37-'13.1'!D4</f>
        <v>-62</v>
      </c>
      <c r="Z37" s="178" t="e">
        <f>S37+U37-#REF!</f>
        <v>#REF!</v>
      </c>
      <c r="AA37" s="206">
        <f>Q37-'14'!D4</f>
        <v>4</v>
      </c>
      <c r="AB37" s="204">
        <f>J37-'15'!D4</f>
        <v>633</v>
      </c>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142"/>
      <c r="CS37" s="142"/>
      <c r="CT37" s="142"/>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142"/>
      <c r="DQ37" s="142"/>
      <c r="DR37" s="142"/>
      <c r="DS37" s="142"/>
      <c r="DT37" s="142"/>
      <c r="DU37" s="142"/>
    </row>
    <row r="38" spans="1:125" s="29" customFormat="1" ht="7.5" customHeight="1">
      <c r="A38" s="173"/>
      <c r="B38" s="347"/>
      <c r="C38" s="335"/>
      <c r="D38" s="338"/>
      <c r="E38" s="336"/>
      <c r="F38" s="339"/>
      <c r="G38" s="340"/>
      <c r="H38" s="341"/>
      <c r="I38" s="342"/>
      <c r="J38" s="343"/>
      <c r="K38" s="339"/>
      <c r="L38" s="336"/>
      <c r="M38" s="339"/>
      <c r="N38" s="339"/>
      <c r="O38" s="336"/>
      <c r="P38" s="336"/>
      <c r="Q38" s="272"/>
      <c r="R38" s="345"/>
      <c r="S38" s="345"/>
      <c r="T38" s="173"/>
      <c r="U38" s="348"/>
      <c r="V38" s="343"/>
      <c r="W38" s="178"/>
      <c r="X38" s="204"/>
      <c r="Y38" s="178"/>
      <c r="Z38" s="178"/>
      <c r="AA38" s="206"/>
      <c r="AB38" s="204"/>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c r="CI38" s="142"/>
      <c r="CJ38" s="142"/>
      <c r="CK38" s="142"/>
      <c r="CL38" s="142"/>
      <c r="CM38" s="142"/>
      <c r="CN38" s="142"/>
      <c r="CO38" s="142"/>
      <c r="CP38" s="142"/>
      <c r="CQ38" s="142"/>
      <c r="CR38" s="142"/>
      <c r="CS38" s="142"/>
      <c r="CT38" s="142"/>
      <c r="CU38" s="142"/>
      <c r="CV38" s="142"/>
      <c r="CW38" s="142"/>
      <c r="CX38" s="142"/>
      <c r="CY38" s="142"/>
      <c r="CZ38" s="142"/>
      <c r="DA38" s="142"/>
      <c r="DB38" s="142"/>
      <c r="DC38" s="142"/>
      <c r="DD38" s="142"/>
      <c r="DE38" s="142"/>
      <c r="DF38" s="142"/>
      <c r="DG38" s="142"/>
      <c r="DH38" s="142"/>
      <c r="DI38" s="142"/>
      <c r="DJ38" s="142"/>
      <c r="DK38" s="142"/>
      <c r="DL38" s="142"/>
      <c r="DM38" s="142"/>
      <c r="DN38" s="142"/>
      <c r="DO38" s="142"/>
      <c r="DP38" s="142"/>
      <c r="DQ38" s="142"/>
      <c r="DR38" s="142"/>
      <c r="DS38" s="142"/>
      <c r="DT38" s="142"/>
      <c r="DU38" s="142"/>
    </row>
    <row r="39" spans="1:125" s="29" customFormat="1" ht="12.75" customHeight="1">
      <c r="A39" s="337" t="s">
        <v>75</v>
      </c>
      <c r="B39" s="142" t="s">
        <v>431</v>
      </c>
      <c r="C39" s="335"/>
      <c r="D39" s="338"/>
      <c r="E39" s="336"/>
      <c r="F39" s="339"/>
      <c r="G39" s="340"/>
      <c r="H39" s="341"/>
      <c r="I39" s="342"/>
      <c r="J39" s="343"/>
      <c r="K39" s="339"/>
      <c r="L39" s="336"/>
      <c r="M39" s="339"/>
      <c r="N39" s="339"/>
      <c r="O39" s="344"/>
      <c r="P39" s="336"/>
      <c r="Q39" s="272"/>
      <c r="R39" s="345"/>
      <c r="S39" s="345"/>
      <c r="T39" s="173"/>
      <c r="U39" s="173"/>
      <c r="V39" s="343"/>
      <c r="W39" s="178"/>
      <c r="X39" s="204"/>
      <c r="Y39" s="178"/>
      <c r="Z39" s="178"/>
      <c r="AA39" s="206"/>
      <c r="AB39" s="204"/>
      <c r="AC39" s="142"/>
      <c r="AD39" s="142"/>
      <c r="AE39" s="142"/>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c r="CZ39" s="142"/>
      <c r="DA39" s="142"/>
      <c r="DB39" s="142"/>
      <c r="DC39" s="142"/>
      <c r="DD39" s="142"/>
      <c r="DE39" s="142"/>
      <c r="DF39" s="142"/>
      <c r="DG39" s="142"/>
      <c r="DH39" s="142"/>
      <c r="DI39" s="142"/>
      <c r="DJ39" s="142"/>
      <c r="DK39" s="142"/>
      <c r="DL39" s="142"/>
      <c r="DM39" s="142"/>
      <c r="DN39" s="142"/>
      <c r="DO39" s="142"/>
      <c r="DP39" s="142"/>
      <c r="DQ39" s="142"/>
      <c r="DR39" s="142"/>
      <c r="DS39" s="142"/>
      <c r="DT39" s="142"/>
      <c r="DU39" s="142"/>
    </row>
    <row r="40" spans="1:125" s="29" customFormat="1" ht="12.75" customHeight="1">
      <c r="A40" s="139"/>
      <c r="B40" s="142" t="s">
        <v>432</v>
      </c>
      <c r="C40" s="142"/>
      <c r="D40" s="142"/>
      <c r="E40" s="142"/>
      <c r="F40" s="142"/>
      <c r="G40" s="142"/>
      <c r="H40" s="142"/>
      <c r="I40" s="142"/>
      <c r="J40" s="142"/>
      <c r="K40" s="142"/>
      <c r="L40" s="142"/>
      <c r="M40" s="142"/>
      <c r="N40" s="142"/>
      <c r="O40" s="142"/>
      <c r="P40" s="142"/>
      <c r="Q40" s="142"/>
      <c r="R40" s="143"/>
      <c r="S40" s="142"/>
      <c r="T40" s="170"/>
      <c r="U40" s="178"/>
      <c r="V40" s="170"/>
      <c r="W40" s="178"/>
      <c r="X40" s="204"/>
      <c r="Y40" s="178"/>
      <c r="Z40" s="178"/>
      <c r="AA40" s="206"/>
      <c r="AB40" s="204"/>
      <c r="AC40" s="142"/>
      <c r="AD40" s="142"/>
      <c r="AE40" s="142"/>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c r="CJ40" s="142"/>
      <c r="CK40" s="142"/>
      <c r="CL40" s="142"/>
      <c r="CM40" s="142"/>
      <c r="CN40" s="142"/>
      <c r="CO40" s="142"/>
      <c r="CP40" s="142"/>
      <c r="CQ40" s="142"/>
      <c r="CR40" s="142"/>
      <c r="CS40" s="142"/>
      <c r="CT40" s="142"/>
      <c r="CU40" s="142"/>
      <c r="CV40" s="142"/>
      <c r="CW40" s="142"/>
      <c r="CX40" s="142"/>
      <c r="CY40" s="142"/>
      <c r="CZ40" s="142"/>
      <c r="DA40" s="142"/>
      <c r="DB40" s="142"/>
      <c r="DC40" s="142"/>
      <c r="DD40" s="142"/>
      <c r="DE40" s="142"/>
      <c r="DF40" s="142"/>
      <c r="DG40" s="142"/>
      <c r="DH40" s="142"/>
      <c r="DI40" s="142"/>
      <c r="DJ40" s="142"/>
      <c r="DK40" s="142"/>
      <c r="DL40" s="142"/>
      <c r="DM40" s="142"/>
      <c r="DN40" s="142"/>
      <c r="DO40" s="142"/>
      <c r="DP40" s="142"/>
      <c r="DQ40" s="142"/>
      <c r="DR40" s="142"/>
      <c r="DS40" s="142"/>
      <c r="DT40" s="142"/>
      <c r="DU40" s="142"/>
    </row>
    <row r="41" spans="1:125" s="29" customFormat="1" ht="12.75" customHeight="1">
      <c r="A41" s="142"/>
      <c r="B41" s="142" t="s">
        <v>433</v>
      </c>
      <c r="C41" s="142"/>
      <c r="D41" s="142"/>
      <c r="E41" s="142"/>
      <c r="F41" s="142"/>
      <c r="G41" s="142"/>
      <c r="H41" s="142"/>
      <c r="I41" s="142"/>
      <c r="J41" s="142"/>
      <c r="K41" s="142"/>
      <c r="L41" s="142"/>
      <c r="M41" s="142"/>
      <c r="N41" s="142"/>
      <c r="O41" s="142"/>
      <c r="P41" s="142"/>
      <c r="Q41" s="142"/>
      <c r="R41" s="143"/>
      <c r="S41" s="142"/>
      <c r="T41" s="170"/>
      <c r="U41" s="178"/>
      <c r="V41" s="170"/>
      <c r="W41" s="178"/>
      <c r="X41" s="204"/>
      <c r="Y41" s="178"/>
      <c r="Z41" s="178"/>
      <c r="AA41" s="206"/>
      <c r="AB41" s="204"/>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c r="CI41" s="142"/>
      <c r="CJ41" s="142"/>
      <c r="CK41" s="142"/>
      <c r="CL41" s="142"/>
      <c r="CM41" s="142"/>
      <c r="CN41" s="142"/>
      <c r="CO41" s="142"/>
      <c r="CP41" s="142"/>
      <c r="CQ41" s="142"/>
      <c r="CR41" s="142"/>
      <c r="CS41" s="142"/>
      <c r="CT41" s="142"/>
      <c r="CU41" s="142"/>
      <c r="CV41" s="142"/>
      <c r="CW41" s="142"/>
      <c r="CX41" s="142"/>
      <c r="CY41" s="142"/>
      <c r="CZ41" s="142"/>
      <c r="DA41" s="142"/>
      <c r="DB41" s="142"/>
      <c r="DC41" s="142"/>
      <c r="DD41" s="142"/>
      <c r="DE41" s="142"/>
      <c r="DF41" s="142"/>
      <c r="DG41" s="142"/>
      <c r="DH41" s="142"/>
      <c r="DI41" s="142"/>
      <c r="DJ41" s="142"/>
      <c r="DK41" s="142"/>
      <c r="DL41" s="142"/>
      <c r="DM41" s="142"/>
      <c r="DN41" s="142"/>
      <c r="DO41" s="142"/>
      <c r="DP41" s="142"/>
      <c r="DQ41" s="142"/>
      <c r="DR41" s="142"/>
      <c r="DS41" s="142"/>
      <c r="DT41" s="142"/>
      <c r="DU41" s="142"/>
    </row>
    <row r="42" spans="1:125" s="29" customFormat="1" ht="12.75" customHeight="1">
      <c r="A42" s="142"/>
      <c r="B42" s="346" t="s">
        <v>434</v>
      </c>
      <c r="C42" s="142"/>
      <c r="D42" s="142"/>
      <c r="E42" s="142"/>
      <c r="F42" s="142"/>
      <c r="G42" s="142"/>
      <c r="H42" s="142"/>
      <c r="I42" s="142"/>
      <c r="J42" s="142"/>
      <c r="K42" s="142"/>
      <c r="L42" s="142"/>
      <c r="M42" s="142"/>
      <c r="N42" s="142"/>
      <c r="O42" s="142"/>
      <c r="P42" s="142"/>
      <c r="Q42" s="142"/>
      <c r="R42" s="143"/>
      <c r="S42" s="142"/>
      <c r="T42" s="170"/>
      <c r="U42" s="170"/>
      <c r="V42" s="142"/>
      <c r="W42" s="178"/>
      <c r="X42" s="204"/>
      <c r="Y42" s="178"/>
      <c r="Z42" s="178"/>
      <c r="AA42" s="206"/>
      <c r="AB42" s="204"/>
      <c r="AC42" s="142"/>
      <c r="AD42" s="170"/>
      <c r="AE42" s="170"/>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c r="CI42" s="142"/>
      <c r="CJ42" s="142"/>
      <c r="CK42" s="142"/>
      <c r="CL42" s="142"/>
      <c r="CM42" s="142"/>
      <c r="CN42" s="142"/>
      <c r="CO42" s="142"/>
      <c r="CP42" s="142"/>
      <c r="CQ42" s="142"/>
      <c r="CR42" s="142"/>
      <c r="CS42" s="142"/>
      <c r="CT42" s="142"/>
      <c r="CU42" s="142"/>
      <c r="CV42" s="142"/>
      <c r="CW42" s="142"/>
      <c r="CX42" s="142"/>
      <c r="CY42" s="142"/>
      <c r="CZ42" s="142"/>
      <c r="DA42" s="142"/>
      <c r="DB42" s="142"/>
      <c r="DC42" s="142"/>
      <c r="DD42" s="142"/>
      <c r="DE42" s="142"/>
      <c r="DF42" s="142"/>
      <c r="DG42" s="142"/>
      <c r="DH42" s="142"/>
      <c r="DI42" s="142"/>
      <c r="DJ42" s="142"/>
      <c r="DK42" s="142"/>
      <c r="DL42" s="142"/>
      <c r="DM42" s="142"/>
      <c r="DN42" s="142"/>
      <c r="DO42" s="142"/>
      <c r="DP42" s="142"/>
      <c r="DQ42" s="142"/>
      <c r="DR42" s="142"/>
      <c r="DS42" s="142"/>
      <c r="DT42" s="142"/>
    </row>
    <row r="43" spans="1:125" s="29" customFormat="1" ht="12.75" customHeight="1">
      <c r="A43" s="142"/>
      <c r="B43" s="142" t="s">
        <v>435</v>
      </c>
      <c r="C43" s="142"/>
      <c r="D43" s="142"/>
      <c r="E43" s="142"/>
      <c r="F43" s="142"/>
      <c r="G43" s="142"/>
      <c r="H43" s="142"/>
      <c r="I43" s="142"/>
      <c r="J43" s="142"/>
      <c r="K43" s="142"/>
      <c r="L43" s="142"/>
      <c r="M43" s="142"/>
      <c r="N43" s="142"/>
      <c r="O43" s="142"/>
      <c r="P43" s="142"/>
      <c r="Q43" s="142"/>
      <c r="R43" s="143"/>
      <c r="S43" s="142"/>
      <c r="T43" s="170"/>
      <c r="U43" s="170"/>
      <c r="V43" s="142"/>
      <c r="W43" s="178"/>
      <c r="X43" s="204"/>
      <c r="Y43" s="178"/>
      <c r="Z43" s="178"/>
      <c r="AA43" s="206"/>
      <c r="AB43" s="204"/>
      <c r="AC43" s="142"/>
      <c r="AD43" s="170"/>
      <c r="AE43" s="170"/>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c r="CI43" s="142"/>
      <c r="CJ43" s="142"/>
      <c r="CK43" s="142"/>
      <c r="CL43" s="142"/>
      <c r="CM43" s="142"/>
      <c r="CN43" s="142"/>
      <c r="CO43" s="142"/>
      <c r="CP43" s="142"/>
      <c r="CQ43" s="142"/>
      <c r="CR43" s="142"/>
      <c r="CS43" s="142"/>
      <c r="CT43" s="142"/>
      <c r="CU43" s="142"/>
      <c r="CV43" s="142"/>
      <c r="CW43" s="142"/>
      <c r="CX43" s="142"/>
      <c r="CY43" s="142"/>
      <c r="CZ43" s="142"/>
      <c r="DA43" s="142"/>
      <c r="DB43" s="142"/>
      <c r="DC43" s="142"/>
      <c r="DD43" s="142"/>
      <c r="DE43" s="142"/>
      <c r="DF43" s="142"/>
      <c r="DG43" s="142"/>
      <c r="DH43" s="142"/>
      <c r="DI43" s="142"/>
      <c r="DJ43" s="142"/>
      <c r="DK43" s="142"/>
      <c r="DL43" s="142"/>
      <c r="DM43" s="142"/>
      <c r="DN43" s="142"/>
      <c r="DO43" s="142"/>
      <c r="DP43" s="142"/>
      <c r="DQ43" s="142"/>
      <c r="DR43" s="142"/>
      <c r="DS43" s="142"/>
      <c r="DT43" s="142"/>
    </row>
    <row r="44" spans="1:125" s="29" customFormat="1" ht="12.75" customHeight="1">
      <c r="A44" s="142"/>
      <c r="B44" s="142" t="s">
        <v>436</v>
      </c>
      <c r="C44" s="142"/>
      <c r="D44" s="142"/>
      <c r="E44" s="142"/>
      <c r="F44" s="142"/>
      <c r="G44" s="142"/>
      <c r="H44" s="142"/>
      <c r="I44" s="142"/>
      <c r="J44" s="142"/>
      <c r="K44" s="142"/>
      <c r="L44" s="142"/>
      <c r="M44" s="142"/>
      <c r="N44" s="142"/>
      <c r="O44" s="142"/>
      <c r="P44" s="142"/>
      <c r="Q44" s="142"/>
      <c r="R44" s="143"/>
      <c r="S44" s="142"/>
      <c r="T44" s="142"/>
      <c r="U44" s="142"/>
      <c r="V44" s="142"/>
      <c r="W44" s="178"/>
      <c r="X44" s="204"/>
      <c r="Y44" s="178"/>
      <c r="Z44" s="178"/>
      <c r="AA44" s="206"/>
      <c r="AB44" s="204"/>
      <c r="AC44" s="142"/>
      <c r="AD44" s="142"/>
      <c r="AE44" s="142"/>
      <c r="AF44" s="142"/>
      <c r="AG44" s="142"/>
      <c r="AH44" s="142"/>
      <c r="AI44" s="142"/>
      <c r="AJ44" s="142"/>
      <c r="AK44" s="142"/>
      <c r="AL44" s="142"/>
      <c r="AM44" s="142"/>
      <c r="AN44" s="142"/>
      <c r="AO44" s="142"/>
      <c r="AP44" s="142"/>
      <c r="AQ44" s="142"/>
      <c r="AR44" s="142"/>
      <c r="AS44" s="142"/>
      <c r="AT44" s="142"/>
      <c r="AU44" s="142"/>
      <c r="AV44" s="142"/>
      <c r="AW44" s="142"/>
      <c r="AX44" s="14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142"/>
      <c r="BU44" s="142"/>
      <c r="BV44" s="142"/>
      <c r="BW44" s="142"/>
      <c r="BX44" s="142"/>
      <c r="BY44" s="142"/>
      <c r="BZ44" s="142"/>
      <c r="CA44" s="142"/>
      <c r="CB44" s="142"/>
      <c r="CC44" s="142"/>
      <c r="CD44" s="142"/>
      <c r="CE44" s="142"/>
      <c r="CF44" s="142"/>
      <c r="CG44" s="142"/>
      <c r="CH44" s="142"/>
      <c r="CI44" s="142"/>
      <c r="CJ44" s="142"/>
      <c r="CK44" s="142"/>
      <c r="CL44" s="142"/>
      <c r="CM44" s="142"/>
      <c r="CN44" s="142"/>
      <c r="CO44" s="142"/>
      <c r="CP44" s="142"/>
      <c r="CQ44" s="142"/>
      <c r="CR44" s="142"/>
      <c r="CS44" s="142"/>
      <c r="CT44" s="142"/>
      <c r="CU44" s="142"/>
      <c r="CV44" s="142"/>
      <c r="CW44" s="142"/>
      <c r="CX44" s="142"/>
      <c r="CY44" s="142"/>
      <c r="CZ44" s="142"/>
      <c r="DA44" s="142"/>
      <c r="DB44" s="142"/>
      <c r="DC44" s="142"/>
      <c r="DD44" s="142"/>
      <c r="DE44" s="142"/>
      <c r="DF44" s="142"/>
      <c r="DG44" s="142"/>
      <c r="DH44" s="142"/>
      <c r="DI44" s="142"/>
      <c r="DJ44" s="142"/>
      <c r="DK44" s="142"/>
      <c r="DL44" s="142"/>
      <c r="DM44" s="142"/>
      <c r="DN44" s="142"/>
      <c r="DO44" s="142"/>
      <c r="DP44" s="142"/>
      <c r="DQ44" s="142"/>
      <c r="DR44" s="142"/>
      <c r="DS44" s="142"/>
      <c r="DT44" s="142"/>
    </row>
    <row r="45" spans="1:125" s="29" customFormat="1" ht="12.75" customHeight="1">
      <c r="A45" s="142"/>
      <c r="B45" s="139"/>
      <c r="C45" s="142"/>
      <c r="D45" s="142"/>
      <c r="E45" s="142"/>
      <c r="F45" s="142"/>
      <c r="G45" s="142"/>
      <c r="H45" s="142"/>
      <c r="I45" s="142"/>
      <c r="J45" s="142"/>
      <c r="K45" s="142"/>
      <c r="L45" s="142"/>
      <c r="M45" s="142"/>
      <c r="N45" s="142"/>
      <c r="O45" s="142"/>
      <c r="P45" s="142"/>
      <c r="Q45" s="142"/>
      <c r="R45" s="143"/>
      <c r="S45" s="142"/>
      <c r="T45" s="142"/>
      <c r="U45" s="142"/>
      <c r="V45" s="142"/>
      <c r="W45" s="142"/>
      <c r="X45" s="170"/>
      <c r="Y45" s="142"/>
      <c r="Z45" s="142"/>
      <c r="AA45" s="142"/>
      <c r="AB45" s="142"/>
      <c r="AC45" s="142"/>
      <c r="AD45" s="142"/>
      <c r="AE45" s="142"/>
      <c r="AF45" s="142"/>
      <c r="AG45" s="142"/>
      <c r="AH45" s="142"/>
      <c r="AI45" s="142"/>
      <c r="AJ45" s="142"/>
      <c r="AK45" s="142"/>
      <c r="AL45" s="142"/>
      <c r="AM45" s="142"/>
      <c r="AN45" s="142"/>
      <c r="AO45" s="142"/>
      <c r="AP45" s="142"/>
      <c r="AQ45" s="142"/>
      <c r="AR45" s="142"/>
      <c r="AS45" s="142"/>
      <c r="AT45" s="142"/>
      <c r="AU45" s="142"/>
      <c r="AV45" s="142"/>
      <c r="AW45" s="142"/>
      <c r="AX45" s="142"/>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142"/>
      <c r="BU45" s="142"/>
      <c r="BV45" s="142"/>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142"/>
      <c r="CS45" s="142"/>
      <c r="CT45" s="142"/>
      <c r="CU45" s="142"/>
      <c r="CV45" s="142"/>
      <c r="CW45" s="142"/>
      <c r="CX45" s="142"/>
      <c r="CY45" s="142"/>
      <c r="CZ45" s="142"/>
      <c r="DA45" s="142"/>
      <c r="DB45" s="142"/>
      <c r="DC45" s="142"/>
      <c r="DD45" s="142"/>
      <c r="DE45" s="142"/>
      <c r="DF45" s="142"/>
      <c r="DG45" s="142"/>
      <c r="DH45" s="142"/>
      <c r="DI45" s="142"/>
      <c r="DJ45" s="142"/>
      <c r="DK45" s="142"/>
      <c r="DL45" s="142"/>
      <c r="DM45" s="142"/>
      <c r="DN45" s="142"/>
      <c r="DO45" s="142"/>
      <c r="DP45" s="142"/>
      <c r="DQ45" s="142"/>
      <c r="DR45" s="142"/>
    </row>
    <row r="46" spans="1:125" s="29" customFormat="1" ht="12.75" customHeight="1">
      <c r="A46" s="142"/>
      <c r="B46" s="142"/>
      <c r="C46" s="142"/>
      <c r="D46" s="142"/>
      <c r="E46" s="142"/>
      <c r="F46" s="142"/>
      <c r="G46" s="142"/>
      <c r="H46" s="142"/>
      <c r="I46" s="142"/>
      <c r="J46" s="142"/>
      <c r="K46" s="142"/>
      <c r="L46" s="142"/>
      <c r="M46" s="142"/>
      <c r="N46" s="142"/>
      <c r="O46" s="142"/>
      <c r="P46" s="142"/>
      <c r="Q46" s="142"/>
      <c r="R46" s="143"/>
      <c r="S46" s="142"/>
      <c r="T46" s="142"/>
      <c r="U46" s="142"/>
      <c r="V46" s="142"/>
      <c r="W46" s="142"/>
      <c r="X46" s="170"/>
      <c r="Y46" s="142"/>
      <c r="Z46" s="142"/>
      <c r="AA46" s="142"/>
      <c r="AB46" s="142"/>
      <c r="AC46" s="142"/>
      <c r="AD46" s="142"/>
      <c r="AE46" s="142"/>
      <c r="AF46" s="142"/>
      <c r="AG46" s="142"/>
      <c r="AH46" s="142"/>
      <c r="AI46" s="142"/>
      <c r="AJ46" s="142"/>
      <c r="AK46" s="142"/>
      <c r="AL46" s="142"/>
      <c r="AM46" s="142"/>
      <c r="AN46" s="142"/>
      <c r="AO46" s="142"/>
      <c r="AP46" s="142"/>
      <c r="AQ46" s="142"/>
      <c r="AR46" s="142"/>
      <c r="AS46" s="142"/>
      <c r="AT46" s="142"/>
      <c r="AU46" s="142"/>
      <c r="AV46" s="142"/>
      <c r="AW46" s="142"/>
      <c r="AX46" s="142"/>
      <c r="AY46" s="142"/>
      <c r="AZ46" s="142"/>
      <c r="BA46" s="142"/>
      <c r="BB46" s="142"/>
      <c r="BC46" s="142"/>
      <c r="BD46" s="142"/>
      <c r="BE46" s="142"/>
      <c r="BF46" s="142"/>
      <c r="BG46" s="142"/>
      <c r="BH46" s="142"/>
      <c r="BI46" s="142"/>
      <c r="BJ46" s="142"/>
      <c r="BK46" s="142"/>
      <c r="BL46" s="142"/>
      <c r="BM46" s="142"/>
      <c r="BN46" s="142"/>
      <c r="BO46" s="142"/>
      <c r="BP46" s="142"/>
      <c r="BQ46" s="142"/>
      <c r="BR46" s="142"/>
      <c r="BS46" s="142"/>
      <c r="BT46" s="142"/>
      <c r="BU46" s="142"/>
      <c r="BV46" s="142"/>
      <c r="BW46" s="142"/>
      <c r="BX46" s="142"/>
      <c r="BY46" s="142"/>
      <c r="BZ46" s="142"/>
      <c r="CA46" s="142"/>
      <c r="CB46" s="142"/>
      <c r="CC46" s="142"/>
      <c r="CD46" s="142"/>
      <c r="CE46" s="142"/>
      <c r="CF46" s="142"/>
      <c r="CG46" s="142"/>
      <c r="CH46" s="142"/>
      <c r="CI46" s="142"/>
      <c r="CJ46" s="142"/>
      <c r="CK46" s="142"/>
      <c r="CL46" s="142"/>
      <c r="CM46" s="142"/>
      <c r="CN46" s="142"/>
      <c r="CO46" s="142"/>
      <c r="CP46" s="142"/>
      <c r="CQ46" s="142"/>
      <c r="CR46" s="142"/>
      <c r="CS46" s="142"/>
      <c r="CT46" s="142"/>
      <c r="CU46" s="142"/>
      <c r="CV46" s="142"/>
      <c r="CW46" s="142"/>
      <c r="CX46" s="142"/>
      <c r="CY46" s="142"/>
      <c r="CZ46" s="142"/>
      <c r="DA46" s="142"/>
      <c r="DB46" s="142"/>
      <c r="DC46" s="142"/>
      <c r="DD46" s="142"/>
      <c r="DE46" s="142"/>
      <c r="DF46" s="142"/>
      <c r="DG46" s="142"/>
      <c r="DH46" s="142"/>
      <c r="DI46" s="142"/>
      <c r="DJ46" s="142"/>
      <c r="DK46" s="142"/>
      <c r="DL46" s="142"/>
      <c r="DM46" s="142"/>
      <c r="DN46" s="142"/>
      <c r="DO46" s="142"/>
      <c r="DP46" s="142"/>
      <c r="DQ46" s="142"/>
      <c r="DR46" s="142"/>
    </row>
    <row r="47" spans="1:125" s="28" customFormat="1" ht="12.75" customHeight="1">
      <c r="A47" s="31"/>
      <c r="B47" s="31"/>
      <c r="C47" s="31"/>
      <c r="D47" s="31"/>
      <c r="E47" s="31"/>
      <c r="F47" s="31"/>
      <c r="G47" s="31"/>
      <c r="H47" s="31"/>
      <c r="I47" s="31"/>
      <c r="J47" s="31"/>
      <c r="K47" s="31"/>
      <c r="L47" s="31"/>
      <c r="M47" s="31"/>
      <c r="N47" s="31"/>
      <c r="O47" s="31"/>
      <c r="P47" s="31"/>
      <c r="Q47" s="31"/>
      <c r="R47" s="32"/>
      <c r="S47" s="142"/>
      <c r="T47" s="142"/>
      <c r="U47" s="142"/>
      <c r="V47" s="142"/>
      <c r="W47" s="142"/>
      <c r="X47" s="170"/>
      <c r="Y47" s="142"/>
      <c r="Z47" s="142"/>
      <c r="AA47" s="142"/>
      <c r="AB47" s="142"/>
      <c r="AC47" s="142"/>
      <c r="AD47" s="142"/>
      <c r="AE47" s="142"/>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c r="CS47" s="170"/>
      <c r="CT47" s="170"/>
      <c r="CU47" s="170"/>
      <c r="CV47" s="170"/>
      <c r="CW47" s="170"/>
      <c r="CX47" s="170"/>
      <c r="CY47" s="170"/>
      <c r="CZ47" s="170"/>
      <c r="DA47" s="170"/>
      <c r="DB47" s="170"/>
      <c r="DC47" s="170"/>
      <c r="DD47" s="170"/>
      <c r="DE47" s="170"/>
      <c r="DF47" s="170"/>
      <c r="DG47" s="170"/>
      <c r="DH47" s="170"/>
      <c r="DI47" s="170"/>
      <c r="DJ47" s="170"/>
      <c r="DK47" s="170"/>
      <c r="DL47" s="170"/>
      <c r="DM47" s="170"/>
      <c r="DN47" s="170"/>
      <c r="DO47" s="170"/>
      <c r="DP47" s="170"/>
      <c r="DQ47" s="170"/>
      <c r="DR47" s="170"/>
      <c r="DS47" s="170"/>
    </row>
    <row r="48" spans="1:125" s="28" customFormat="1" ht="23.25" customHeight="1">
      <c r="A48" s="1287" t="s">
        <v>437</v>
      </c>
      <c r="B48" s="1287"/>
      <c r="C48" s="1287"/>
      <c r="D48" s="1287"/>
      <c r="E48" s="1287"/>
      <c r="F48" s="1287"/>
      <c r="G48" s="1287"/>
      <c r="H48" s="1287"/>
      <c r="I48" s="1287"/>
      <c r="J48" s="1287"/>
      <c r="K48" s="1287"/>
      <c r="L48" s="1287"/>
      <c r="M48" s="1287"/>
      <c r="N48" s="1287"/>
      <c r="O48" s="1287"/>
      <c r="P48" s="1287"/>
      <c r="Q48" s="1287"/>
      <c r="R48" s="1287"/>
      <c r="S48" s="1287"/>
      <c r="T48" s="1287"/>
      <c r="U48" s="1287"/>
      <c r="V48" s="1287"/>
      <c r="W48" s="142"/>
      <c r="X48" s="142"/>
      <c r="Y48" s="142"/>
      <c r="Z48" s="142"/>
      <c r="AA48" s="142"/>
      <c r="AB48" s="142"/>
      <c r="AC48" s="142"/>
      <c r="AD48" s="142"/>
      <c r="AE48" s="142"/>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c r="CS48" s="170"/>
      <c r="CT48" s="170"/>
      <c r="CU48" s="170"/>
      <c r="CV48" s="170"/>
      <c r="CW48" s="170"/>
      <c r="CX48" s="170"/>
      <c r="CY48" s="170"/>
      <c r="CZ48" s="170"/>
      <c r="DA48" s="170"/>
      <c r="DB48" s="170"/>
      <c r="DC48" s="170"/>
      <c r="DD48" s="170"/>
      <c r="DE48" s="170"/>
      <c r="DF48" s="170"/>
      <c r="DG48" s="170"/>
      <c r="DH48" s="170"/>
      <c r="DI48" s="170"/>
      <c r="DJ48" s="170"/>
      <c r="DK48" s="170"/>
      <c r="DL48" s="170"/>
      <c r="DM48" s="170"/>
      <c r="DN48" s="170"/>
      <c r="DO48" s="170"/>
      <c r="DP48" s="170"/>
      <c r="DQ48" s="170"/>
      <c r="DR48" s="170"/>
      <c r="DS48" s="170"/>
    </row>
    <row r="49" spans="1:123" s="29" customFormat="1" ht="6.75" customHeight="1">
      <c r="A49" s="121"/>
      <c r="B49" s="121"/>
      <c r="C49" s="121"/>
      <c r="D49" s="121"/>
      <c r="E49" s="121"/>
      <c r="F49" s="121"/>
      <c r="G49" s="121"/>
      <c r="H49" s="121"/>
      <c r="I49" s="121"/>
      <c r="J49" s="121"/>
      <c r="K49" s="121"/>
      <c r="L49" s="121"/>
      <c r="M49" s="121"/>
      <c r="N49" s="121"/>
      <c r="O49" s="121"/>
      <c r="P49" s="121"/>
      <c r="Q49" s="121"/>
      <c r="R49" s="121"/>
      <c r="S49" s="121"/>
      <c r="T49" s="142"/>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142"/>
      <c r="AS49" s="142"/>
      <c r="AT49" s="142"/>
      <c r="AU49" s="142"/>
      <c r="AV49" s="142"/>
      <c r="AW49" s="142"/>
      <c r="AX49" s="142"/>
      <c r="AY49" s="142"/>
      <c r="AZ49" s="142"/>
      <c r="BA49" s="142"/>
      <c r="BB49" s="142"/>
      <c r="BC49" s="142"/>
      <c r="BD49" s="142"/>
      <c r="BE49" s="142"/>
      <c r="BF49" s="142"/>
      <c r="BG49" s="142"/>
      <c r="BH49" s="142"/>
      <c r="BI49" s="142"/>
      <c r="BJ49" s="142"/>
      <c r="BK49" s="142"/>
      <c r="BL49" s="142"/>
      <c r="BM49" s="142"/>
      <c r="BN49" s="142"/>
      <c r="BO49" s="142"/>
      <c r="BP49" s="142"/>
      <c r="BQ49" s="142"/>
      <c r="BR49" s="142"/>
      <c r="BS49" s="142"/>
      <c r="BT49" s="142"/>
      <c r="BU49" s="142"/>
      <c r="BV49" s="142"/>
      <c r="BW49" s="142"/>
      <c r="BX49" s="142"/>
      <c r="BY49" s="142"/>
      <c r="BZ49" s="142"/>
      <c r="CA49" s="142"/>
      <c r="CB49" s="142"/>
      <c r="CC49" s="142"/>
      <c r="CD49" s="142"/>
      <c r="CE49" s="142"/>
      <c r="CF49" s="142"/>
      <c r="CG49" s="142"/>
      <c r="CH49" s="142"/>
      <c r="CI49" s="142"/>
      <c r="CJ49" s="142"/>
      <c r="CK49" s="142"/>
      <c r="CL49" s="142"/>
      <c r="CM49" s="142"/>
      <c r="CN49" s="142"/>
      <c r="CO49" s="142"/>
      <c r="CP49" s="142"/>
      <c r="CQ49" s="142"/>
      <c r="CR49" s="142"/>
      <c r="CS49" s="142"/>
      <c r="CT49" s="142"/>
      <c r="CU49" s="142"/>
      <c r="CV49" s="142"/>
      <c r="CW49" s="142"/>
      <c r="CX49" s="142"/>
      <c r="CY49" s="142"/>
      <c r="CZ49" s="142"/>
      <c r="DA49" s="142"/>
      <c r="DB49" s="142"/>
      <c r="DC49" s="142"/>
      <c r="DD49" s="142"/>
      <c r="DE49" s="142"/>
      <c r="DF49" s="142"/>
      <c r="DG49" s="142"/>
      <c r="DH49" s="142"/>
      <c r="DI49" s="142"/>
      <c r="DJ49" s="142"/>
      <c r="DK49" s="142"/>
      <c r="DL49" s="142"/>
      <c r="DM49" s="142"/>
      <c r="DN49" s="142"/>
      <c r="DO49" s="142"/>
      <c r="DP49" s="142"/>
      <c r="DQ49" s="142"/>
      <c r="DR49" s="142"/>
      <c r="DS49" s="142"/>
    </row>
    <row r="50" spans="1:123" s="29" customFormat="1" ht="29.25" customHeight="1">
      <c r="A50" s="142"/>
      <c r="B50" s="142"/>
      <c r="C50" s="142"/>
      <c r="D50" s="142"/>
      <c r="E50" s="142"/>
      <c r="F50" s="142"/>
      <c r="G50" s="142"/>
      <c r="H50" s="142"/>
      <c r="I50" s="142"/>
      <c r="J50" s="142"/>
      <c r="K50" s="142"/>
      <c r="L50" s="142"/>
      <c r="M50" s="142"/>
      <c r="N50" s="142"/>
      <c r="O50" s="142"/>
      <c r="P50" s="142"/>
      <c r="Q50" s="142"/>
      <c r="R50" s="143"/>
      <c r="S50" s="142"/>
      <c r="T50" s="142"/>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142"/>
      <c r="AS50" s="142"/>
      <c r="AT50" s="142"/>
      <c r="AU50" s="142"/>
      <c r="AV50" s="142"/>
      <c r="AW50" s="142"/>
      <c r="AX50" s="142"/>
      <c r="AY50" s="142"/>
      <c r="AZ50" s="142"/>
      <c r="BA50" s="142"/>
      <c r="BB50" s="142"/>
      <c r="BC50" s="142"/>
      <c r="BD50" s="142"/>
      <c r="BE50" s="142"/>
      <c r="BF50" s="142"/>
      <c r="BG50" s="142"/>
      <c r="BH50" s="142"/>
      <c r="BI50" s="142"/>
      <c r="BJ50" s="142"/>
      <c r="BK50" s="142"/>
      <c r="BL50" s="142"/>
      <c r="BM50" s="142"/>
      <c r="BN50" s="142"/>
      <c r="BO50" s="142"/>
      <c r="BP50" s="142"/>
      <c r="BQ50" s="142"/>
      <c r="BR50" s="142"/>
      <c r="BS50" s="142"/>
      <c r="BT50" s="142"/>
      <c r="BU50" s="142"/>
      <c r="BV50" s="142"/>
      <c r="BW50" s="142"/>
      <c r="BX50" s="142"/>
      <c r="BY50" s="142"/>
      <c r="BZ50" s="142"/>
      <c r="CA50" s="142"/>
      <c r="CB50" s="142"/>
      <c r="CC50" s="142"/>
      <c r="CD50" s="142"/>
      <c r="CE50" s="142"/>
      <c r="CF50" s="142"/>
      <c r="CG50" s="142"/>
      <c r="CH50" s="142"/>
      <c r="CI50" s="142"/>
      <c r="CJ50" s="142"/>
      <c r="CK50" s="142"/>
      <c r="CL50" s="142"/>
      <c r="CM50" s="142"/>
      <c r="CN50" s="142"/>
      <c r="CO50" s="142"/>
      <c r="CP50" s="142"/>
      <c r="CQ50" s="142"/>
      <c r="CR50" s="142"/>
      <c r="CS50" s="142"/>
      <c r="CT50" s="142"/>
      <c r="CU50" s="142"/>
      <c r="CV50" s="142"/>
      <c r="CW50" s="142"/>
      <c r="CX50" s="142"/>
      <c r="CY50" s="142"/>
      <c r="CZ50" s="142"/>
      <c r="DA50" s="142"/>
      <c r="DB50" s="142"/>
      <c r="DC50" s="142"/>
      <c r="DD50" s="142"/>
      <c r="DE50" s="142"/>
      <c r="DF50" s="142"/>
      <c r="DG50" s="142"/>
      <c r="DH50" s="142"/>
      <c r="DI50" s="142"/>
      <c r="DJ50" s="142"/>
      <c r="DK50" s="142"/>
      <c r="DL50" s="142"/>
      <c r="DM50" s="142"/>
      <c r="DN50" s="142"/>
      <c r="DO50" s="142"/>
      <c r="DP50" s="142"/>
      <c r="DQ50" s="142"/>
      <c r="DR50" s="142"/>
    </row>
    <row r="51" spans="1:123" s="29" customFormat="1" ht="24.75" customHeight="1">
      <c r="A51" s="142"/>
      <c r="B51" s="142"/>
      <c r="C51" s="142"/>
      <c r="D51" s="142"/>
      <c r="E51" s="142"/>
      <c r="F51" s="142"/>
      <c r="G51" s="142"/>
      <c r="H51" s="142"/>
      <c r="I51" s="142"/>
      <c r="J51" s="142"/>
      <c r="K51" s="142"/>
      <c r="L51" s="142"/>
      <c r="M51" s="142"/>
      <c r="N51" s="142"/>
      <c r="O51" s="142"/>
      <c r="P51" s="142"/>
      <c r="Q51" s="142"/>
      <c r="R51" s="143"/>
      <c r="S51" s="142"/>
      <c r="T51" s="142"/>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142"/>
      <c r="AS51" s="142"/>
      <c r="AT51" s="142"/>
      <c r="AU51" s="142"/>
      <c r="AV51" s="142"/>
      <c r="AW51" s="142"/>
      <c r="AX51" s="142"/>
      <c r="AY51" s="142"/>
      <c r="AZ51" s="142"/>
      <c r="BA51" s="142"/>
      <c r="BB51" s="142"/>
      <c r="BC51" s="142"/>
      <c r="BD51" s="142"/>
      <c r="BE51" s="142"/>
      <c r="BF51" s="142"/>
      <c r="BG51" s="142"/>
      <c r="BH51" s="142"/>
      <c r="BI51" s="142"/>
      <c r="BJ51" s="142"/>
      <c r="BK51" s="142"/>
      <c r="BL51" s="142"/>
      <c r="BM51" s="142"/>
      <c r="BN51" s="142"/>
      <c r="BO51" s="142"/>
      <c r="BP51" s="142"/>
      <c r="BQ51" s="142"/>
      <c r="BR51" s="142"/>
      <c r="BS51" s="142"/>
      <c r="BT51" s="142"/>
      <c r="BU51" s="142"/>
      <c r="BV51" s="142"/>
      <c r="BW51" s="142"/>
      <c r="BX51" s="142"/>
      <c r="BY51" s="142"/>
      <c r="BZ51" s="142"/>
      <c r="CA51" s="142"/>
      <c r="CB51" s="142"/>
      <c r="CC51" s="142"/>
      <c r="CD51" s="142"/>
      <c r="CE51" s="142"/>
      <c r="CF51" s="142"/>
      <c r="CG51" s="142"/>
      <c r="CH51" s="142"/>
      <c r="CI51" s="142"/>
      <c r="CJ51" s="142"/>
      <c r="CK51" s="142"/>
      <c r="CL51" s="142"/>
      <c r="CM51" s="142"/>
      <c r="CN51" s="142"/>
      <c r="CO51" s="142"/>
      <c r="CP51" s="142"/>
      <c r="CQ51" s="142"/>
      <c r="CR51" s="142"/>
      <c r="CS51" s="142"/>
      <c r="CT51" s="142"/>
      <c r="CU51" s="142"/>
      <c r="CV51" s="142"/>
      <c r="CW51" s="142"/>
      <c r="CX51" s="142"/>
      <c r="CY51" s="142"/>
      <c r="CZ51" s="142"/>
      <c r="DA51" s="142"/>
      <c r="DB51" s="142"/>
      <c r="DC51" s="142"/>
      <c r="DD51" s="142"/>
      <c r="DE51" s="142"/>
      <c r="DF51" s="142"/>
      <c r="DG51" s="142"/>
      <c r="DH51" s="142"/>
      <c r="DI51" s="142"/>
      <c r="DJ51" s="142"/>
      <c r="DK51" s="142"/>
      <c r="DL51" s="142"/>
      <c r="DM51" s="142"/>
      <c r="DN51" s="142"/>
      <c r="DO51" s="142"/>
      <c r="DP51" s="142"/>
      <c r="DQ51" s="142"/>
      <c r="DR51" s="142"/>
    </row>
    <row r="52" spans="1:123" s="29" customFormat="1" ht="8.25" customHeight="1">
      <c r="A52" s="142"/>
      <c r="B52" s="142"/>
      <c r="C52" s="142"/>
      <c r="D52" s="142"/>
      <c r="E52" s="142"/>
      <c r="F52" s="142"/>
      <c r="G52" s="142"/>
      <c r="H52" s="142"/>
      <c r="I52" s="142"/>
      <c r="J52" s="142"/>
      <c r="K52" s="142"/>
      <c r="L52" s="142"/>
      <c r="M52" s="142"/>
      <c r="N52" s="142"/>
      <c r="O52" s="142"/>
      <c r="P52" s="142"/>
      <c r="Q52" s="142"/>
      <c r="R52" s="143"/>
      <c r="S52" s="142"/>
      <c r="T52" s="142"/>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142"/>
      <c r="AT52" s="142"/>
      <c r="AU52" s="142"/>
      <c r="AV52" s="142"/>
      <c r="AW52" s="142"/>
      <c r="AX52" s="14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142"/>
      <c r="BU52" s="142"/>
      <c r="BV52" s="142"/>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142"/>
      <c r="CS52" s="142"/>
      <c r="CT52" s="142"/>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142"/>
      <c r="DQ52" s="142"/>
      <c r="DR52" s="142"/>
    </row>
    <row r="53" spans="1:123" s="29" customFormat="1" ht="26.25" customHeight="1">
      <c r="A53" s="142"/>
      <c r="B53" s="142"/>
      <c r="C53" s="142"/>
      <c r="D53" s="142"/>
      <c r="E53" s="142"/>
      <c r="F53" s="142"/>
      <c r="G53" s="142"/>
      <c r="H53" s="142"/>
      <c r="I53" s="142"/>
      <c r="J53" s="142"/>
      <c r="K53" s="142"/>
      <c r="L53" s="142"/>
      <c r="M53" s="142"/>
      <c r="N53" s="142"/>
      <c r="O53" s="142"/>
      <c r="P53" s="142"/>
      <c r="Q53" s="142"/>
      <c r="R53" s="143"/>
      <c r="S53" s="142"/>
      <c r="T53" s="142"/>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142"/>
      <c r="AT53" s="142"/>
      <c r="AU53" s="142"/>
      <c r="AV53" s="142"/>
      <c r="AW53" s="142"/>
      <c r="AX53" s="142"/>
      <c r="AY53" s="142"/>
      <c r="AZ53" s="142"/>
      <c r="BA53" s="142"/>
      <c r="BB53" s="142"/>
      <c r="BC53" s="142"/>
      <c r="BD53" s="142"/>
      <c r="BE53" s="142"/>
      <c r="BF53" s="142"/>
      <c r="BG53" s="142"/>
      <c r="BH53" s="142"/>
      <c r="BI53" s="142"/>
      <c r="BJ53" s="142"/>
      <c r="BK53" s="142"/>
      <c r="BL53" s="142"/>
      <c r="BM53" s="142"/>
      <c r="BN53" s="142"/>
      <c r="BO53" s="142"/>
      <c r="BP53" s="142"/>
      <c r="BQ53" s="142"/>
      <c r="BR53" s="142"/>
      <c r="BS53" s="142"/>
      <c r="BT53" s="142"/>
      <c r="BU53" s="142"/>
      <c r="BV53" s="142"/>
      <c r="BW53" s="142"/>
      <c r="BX53" s="142"/>
      <c r="BY53" s="142"/>
      <c r="BZ53" s="142"/>
      <c r="CA53" s="142"/>
      <c r="CB53" s="142"/>
      <c r="CC53" s="142"/>
      <c r="CD53" s="142"/>
      <c r="CE53" s="142"/>
      <c r="CF53" s="142"/>
      <c r="CG53" s="142"/>
      <c r="CH53" s="142"/>
      <c r="CI53" s="142"/>
      <c r="CJ53" s="142"/>
      <c r="CK53" s="142"/>
      <c r="CL53" s="142"/>
      <c r="CM53" s="142"/>
      <c r="CN53" s="142"/>
      <c r="CO53" s="142"/>
      <c r="CP53" s="142"/>
      <c r="CQ53" s="142"/>
      <c r="CR53" s="142"/>
      <c r="CS53" s="142"/>
      <c r="CT53" s="142"/>
      <c r="CU53" s="142"/>
      <c r="CV53" s="142"/>
      <c r="CW53" s="142"/>
      <c r="CX53" s="142"/>
      <c r="CY53" s="142"/>
      <c r="CZ53" s="142"/>
      <c r="DA53" s="142"/>
      <c r="DB53" s="142"/>
      <c r="DC53" s="142"/>
      <c r="DD53" s="142"/>
      <c r="DE53" s="142"/>
      <c r="DF53" s="142"/>
      <c r="DG53" s="142"/>
      <c r="DH53" s="142"/>
      <c r="DI53" s="142"/>
      <c r="DJ53" s="142"/>
      <c r="DK53" s="142"/>
      <c r="DL53" s="142"/>
      <c r="DM53" s="142"/>
      <c r="DN53" s="142"/>
      <c r="DO53" s="142"/>
      <c r="DP53" s="142"/>
      <c r="DQ53" s="142"/>
      <c r="DR53" s="142"/>
    </row>
    <row r="54" spans="1:123" s="31" customFormat="1" ht="11.25" customHeight="1">
      <c r="A54" s="142"/>
      <c r="B54" s="142"/>
      <c r="C54" s="142"/>
      <c r="D54" s="142"/>
      <c r="E54" s="142"/>
      <c r="F54" s="142"/>
      <c r="G54" s="142"/>
      <c r="H54" s="142"/>
      <c r="I54" s="142"/>
      <c r="J54" s="142"/>
      <c r="K54" s="142"/>
      <c r="L54" s="142"/>
      <c r="M54" s="142"/>
      <c r="N54" s="142"/>
      <c r="O54" s="142"/>
      <c r="P54" s="142"/>
      <c r="Q54" s="142"/>
      <c r="R54" s="143"/>
      <c r="S54" s="142"/>
      <c r="T54" s="142"/>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142"/>
      <c r="AX54" s="14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142"/>
      <c r="BU54" s="142"/>
      <c r="BV54" s="142"/>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142"/>
      <c r="CS54" s="142"/>
      <c r="CT54" s="142"/>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142"/>
      <c r="DQ54" s="142"/>
      <c r="DR54" s="142"/>
      <c r="DS54" s="142"/>
    </row>
    <row r="55" spans="1:123" ht="25.5" customHeight="1">
      <c r="R55" s="142"/>
    </row>
    <row r="56" spans="1:123" s="31" customFormat="1" ht="17.25" customHeight="1">
      <c r="A56" s="142"/>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42"/>
      <c r="AX56" s="142"/>
      <c r="AY56" s="142"/>
      <c r="AZ56" s="142"/>
      <c r="BA56" s="142"/>
      <c r="BB56" s="142"/>
      <c r="BC56" s="142"/>
      <c r="BD56" s="142"/>
      <c r="BE56" s="142"/>
      <c r="BF56" s="142"/>
      <c r="BG56" s="142"/>
      <c r="BH56" s="142"/>
      <c r="BI56" s="142"/>
      <c r="BJ56" s="142"/>
      <c r="BK56" s="142"/>
      <c r="BL56" s="142"/>
      <c r="BM56" s="142"/>
      <c r="BN56" s="142"/>
      <c r="BO56" s="142"/>
      <c r="BP56" s="142"/>
      <c r="BQ56" s="142"/>
      <c r="BR56" s="142"/>
      <c r="BS56" s="142"/>
      <c r="BT56" s="142"/>
      <c r="BU56" s="142"/>
      <c r="BV56" s="142"/>
      <c r="BW56" s="142"/>
      <c r="BX56" s="142"/>
      <c r="BY56" s="142"/>
      <c r="BZ56" s="142"/>
      <c r="CA56" s="142"/>
      <c r="CB56" s="142"/>
      <c r="CC56" s="142"/>
      <c r="CD56" s="142"/>
      <c r="CE56" s="142"/>
      <c r="CF56" s="142"/>
      <c r="CG56" s="142"/>
      <c r="CH56" s="142"/>
      <c r="CI56" s="142"/>
      <c r="CJ56" s="142"/>
      <c r="CK56" s="142"/>
      <c r="CL56" s="142"/>
      <c r="CM56" s="142"/>
      <c r="CN56" s="142"/>
      <c r="CO56" s="142"/>
      <c r="CP56" s="142"/>
      <c r="CQ56" s="142"/>
      <c r="CR56" s="142"/>
      <c r="CS56" s="142"/>
      <c r="CT56" s="142"/>
      <c r="CU56" s="142"/>
      <c r="CV56" s="142"/>
      <c r="CW56" s="142"/>
      <c r="CX56" s="142"/>
      <c r="CY56" s="142"/>
      <c r="CZ56" s="142"/>
      <c r="DA56" s="142"/>
      <c r="DB56" s="142"/>
      <c r="DC56" s="142"/>
      <c r="DD56" s="142"/>
      <c r="DE56" s="142"/>
      <c r="DF56" s="142"/>
      <c r="DG56" s="142"/>
      <c r="DH56" s="142"/>
      <c r="DI56" s="142"/>
      <c r="DJ56" s="142"/>
      <c r="DK56" s="142"/>
      <c r="DL56" s="142"/>
      <c r="DM56" s="142"/>
      <c r="DN56" s="142"/>
      <c r="DO56" s="142"/>
      <c r="DP56" s="142"/>
      <c r="DQ56" s="142"/>
      <c r="DR56" s="142"/>
      <c r="DS56" s="142"/>
    </row>
    <row r="57" spans="1:123" s="31" customFormat="1" ht="24.95" customHeight="1">
      <c r="A57" s="142"/>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42"/>
      <c r="AY57" s="142"/>
      <c r="AZ57" s="142"/>
      <c r="BA57" s="142"/>
      <c r="BB57" s="142"/>
      <c r="BC57" s="142"/>
      <c r="BD57" s="142"/>
      <c r="BE57" s="142"/>
      <c r="BF57" s="142"/>
      <c r="BG57" s="142"/>
      <c r="BH57" s="142"/>
      <c r="BI57" s="142"/>
      <c r="BJ57" s="142"/>
      <c r="BK57" s="142"/>
      <c r="BL57" s="142"/>
      <c r="BM57" s="142"/>
      <c r="BN57" s="142"/>
      <c r="BO57" s="142"/>
      <c r="BP57" s="142"/>
      <c r="BQ57" s="142"/>
      <c r="BR57" s="142"/>
      <c r="BS57" s="142"/>
      <c r="BT57" s="142"/>
      <c r="BU57" s="142"/>
      <c r="BV57" s="142"/>
      <c r="BW57" s="142"/>
      <c r="BX57" s="142"/>
      <c r="BY57" s="142"/>
      <c r="BZ57" s="142"/>
      <c r="CA57" s="142"/>
      <c r="CB57" s="142"/>
      <c r="CC57" s="142"/>
      <c r="CD57" s="142"/>
      <c r="CE57" s="142"/>
      <c r="CF57" s="142"/>
      <c r="CG57" s="142"/>
      <c r="CH57" s="142"/>
      <c r="CI57" s="142"/>
      <c r="CJ57" s="142"/>
      <c r="CK57" s="142"/>
      <c r="CL57" s="142"/>
      <c r="CM57" s="142"/>
      <c r="CN57" s="142"/>
      <c r="CO57" s="142"/>
      <c r="CP57" s="142"/>
      <c r="CQ57" s="142"/>
      <c r="CR57" s="142"/>
      <c r="CS57" s="142"/>
      <c r="CT57" s="142"/>
      <c r="CU57" s="142"/>
      <c r="CV57" s="142"/>
      <c r="CW57" s="142"/>
      <c r="CX57" s="142"/>
      <c r="CY57" s="142"/>
      <c r="CZ57" s="142"/>
      <c r="DA57" s="142"/>
      <c r="DB57" s="142"/>
      <c r="DC57" s="142"/>
      <c r="DD57" s="142"/>
      <c r="DE57" s="142"/>
      <c r="DF57" s="142"/>
      <c r="DG57" s="142"/>
      <c r="DH57" s="142"/>
      <c r="DI57" s="142"/>
      <c r="DJ57" s="142"/>
      <c r="DK57" s="142"/>
      <c r="DL57" s="142"/>
      <c r="DM57" s="142"/>
      <c r="DN57" s="142"/>
      <c r="DO57" s="142"/>
      <c r="DP57" s="142"/>
      <c r="DQ57" s="142"/>
      <c r="DR57" s="142"/>
      <c r="DS57" s="142"/>
    </row>
    <row r="58" spans="1:123">
      <c r="R58" s="142"/>
    </row>
    <row r="59" spans="1:123">
      <c r="R59" s="142"/>
    </row>
    <row r="60" spans="1:123">
      <c r="R60" s="142"/>
    </row>
    <row r="61" spans="1:123">
      <c r="R61" s="142"/>
    </row>
    <row r="62" spans="1:123">
      <c r="R62" s="142"/>
    </row>
    <row r="63" spans="1:123">
      <c r="R63" s="142"/>
    </row>
    <row r="64" spans="1:123">
      <c r="R64" s="142"/>
    </row>
    <row r="65" spans="18:21">
      <c r="R65" s="142"/>
    </row>
    <row r="66" spans="18:21">
      <c r="R66" s="142"/>
    </row>
    <row r="67" spans="18:21">
      <c r="R67" s="142"/>
    </row>
    <row r="68" spans="18:21">
      <c r="R68" s="142"/>
    </row>
    <row r="69" spans="18:21">
      <c r="R69" s="142"/>
    </row>
    <row r="70" spans="18:21">
      <c r="R70" s="142"/>
    </row>
    <row r="73" spans="18:21">
      <c r="U73" s="172"/>
    </row>
    <row r="74" spans="18:21">
      <c r="R74" s="142"/>
    </row>
    <row r="75" spans="18:21">
      <c r="R75" s="142"/>
    </row>
    <row r="76" spans="18:21">
      <c r="R76" s="142"/>
    </row>
    <row r="77" spans="18:21">
      <c r="R77" s="142"/>
    </row>
    <row r="78" spans="18:21">
      <c r="R78" s="142"/>
    </row>
    <row r="79" spans="18:21">
      <c r="R79" s="142"/>
    </row>
    <row r="80" spans="18:21">
      <c r="R80" s="142"/>
    </row>
    <row r="81" spans="12:18">
      <c r="R81" s="142"/>
    </row>
    <row r="82" spans="12:18">
      <c r="R82" s="142"/>
    </row>
    <row r="83" spans="12:18">
      <c r="R83" s="142"/>
    </row>
    <row r="84" spans="12:18">
      <c r="R84" s="142"/>
    </row>
    <row r="85" spans="12:18">
      <c r="R85" s="142"/>
    </row>
    <row r="86" spans="12:18">
      <c r="R86" s="142"/>
    </row>
    <row r="87" spans="12:18">
      <c r="R87" s="142"/>
    </row>
    <row r="88" spans="12:18">
      <c r="R88" s="142"/>
    </row>
    <row r="89" spans="12:18">
      <c r="R89" s="142"/>
    </row>
    <row r="90" spans="12:18">
      <c r="R90" s="142"/>
    </row>
    <row r="91" spans="12:18">
      <c r="R91" s="142"/>
    </row>
    <row r="92" spans="12:18" ht="8.25" customHeight="1">
      <c r="L92" s="179"/>
      <c r="R92" s="142"/>
    </row>
    <row r="93" spans="12:18">
      <c r="R93" s="142"/>
    </row>
    <row r="94" spans="12:18">
      <c r="R94" s="142"/>
    </row>
    <row r="95" spans="12:18">
      <c r="R95" s="142"/>
    </row>
    <row r="96" spans="12:18">
      <c r="R96" s="142"/>
    </row>
    <row r="97" spans="18:18">
      <c r="R97" s="142"/>
    </row>
    <row r="98" spans="18:18">
      <c r="R98" s="142"/>
    </row>
    <row r="99" spans="18:18">
      <c r="R99" s="142"/>
    </row>
    <row r="100" spans="18:18">
      <c r="R100" s="142"/>
    </row>
    <row r="101" spans="18:18">
      <c r="R101" s="142"/>
    </row>
    <row r="102" spans="18:18">
      <c r="R102" s="142"/>
    </row>
    <row r="103" spans="18:18">
      <c r="R103" s="142"/>
    </row>
    <row r="104" spans="18:18">
      <c r="R104" s="142"/>
    </row>
    <row r="105" spans="18:18">
      <c r="R105" s="142"/>
    </row>
    <row r="106" spans="18:18">
      <c r="R106" s="142"/>
    </row>
    <row r="107" spans="18:18">
      <c r="R107" s="142"/>
    </row>
    <row r="108" spans="18:18">
      <c r="R108" s="142"/>
    </row>
    <row r="109" spans="18:18">
      <c r="R109" s="142"/>
    </row>
    <row r="110" spans="18:18">
      <c r="R110" s="142"/>
    </row>
    <row r="111" spans="18:18">
      <c r="R111" s="142"/>
    </row>
    <row r="112" spans="18:18">
      <c r="R112" s="142"/>
    </row>
    <row r="113" spans="18:18">
      <c r="R113" s="142"/>
    </row>
    <row r="114" spans="18:18">
      <c r="R114" s="142"/>
    </row>
    <row r="115" spans="18:18">
      <c r="R115" s="142"/>
    </row>
    <row r="116" spans="18:18">
      <c r="R116" s="142"/>
    </row>
    <row r="117" spans="18:18">
      <c r="R117" s="142"/>
    </row>
    <row r="118" spans="18:18">
      <c r="R118" s="142"/>
    </row>
    <row r="119" spans="18:18">
      <c r="R119" s="142"/>
    </row>
    <row r="120" spans="18:18">
      <c r="R120" s="142"/>
    </row>
    <row r="121" spans="18:18">
      <c r="R121" s="142"/>
    </row>
    <row r="122" spans="18:18">
      <c r="R122" s="142"/>
    </row>
    <row r="123" spans="18:18">
      <c r="R123" s="142"/>
    </row>
    <row r="124" spans="18:18">
      <c r="R124" s="142"/>
    </row>
    <row r="125" spans="18:18">
      <c r="R125" s="142"/>
    </row>
    <row r="126" spans="18:18">
      <c r="R126" s="142"/>
    </row>
    <row r="127" spans="18:18">
      <c r="R127" s="142"/>
    </row>
    <row r="128" spans="18:18">
      <c r="R128" s="142"/>
    </row>
    <row r="129" spans="18:18">
      <c r="R129" s="142"/>
    </row>
    <row r="130" spans="18:18">
      <c r="R130" s="142"/>
    </row>
    <row r="131" spans="18:18">
      <c r="R131" s="142"/>
    </row>
    <row r="132" spans="18:18">
      <c r="R132" s="142"/>
    </row>
    <row r="133" spans="18:18">
      <c r="R133" s="142"/>
    </row>
    <row r="134" spans="18:18">
      <c r="R134" s="142"/>
    </row>
    <row r="135" spans="18:18">
      <c r="R135" s="142"/>
    </row>
    <row r="136" spans="18:18">
      <c r="R136" s="142"/>
    </row>
    <row r="137" spans="18:18">
      <c r="R137" s="142"/>
    </row>
    <row r="138" spans="18:18">
      <c r="R138" s="142"/>
    </row>
    <row r="139" spans="18:18">
      <c r="R139" s="142"/>
    </row>
    <row r="140" spans="18:18">
      <c r="R140" s="142"/>
    </row>
    <row r="141" spans="18:18">
      <c r="R141" s="142"/>
    </row>
    <row r="142" spans="18:18">
      <c r="R142" s="142"/>
    </row>
    <row r="143" spans="18:18">
      <c r="R143" s="142"/>
    </row>
    <row r="144" spans="18:18">
      <c r="R144" s="142"/>
    </row>
    <row r="145" spans="18:18">
      <c r="R145" s="142"/>
    </row>
    <row r="146" spans="18:18">
      <c r="R146" s="142"/>
    </row>
    <row r="147" spans="18:18">
      <c r="R147" s="142"/>
    </row>
    <row r="148" spans="18:18">
      <c r="R148" s="142"/>
    </row>
    <row r="149" spans="18:18">
      <c r="R149" s="142"/>
    </row>
    <row r="150" spans="18:18">
      <c r="R150" s="142"/>
    </row>
    <row r="151" spans="18:18">
      <c r="R151" s="142"/>
    </row>
    <row r="152" spans="18:18">
      <c r="R152" s="142"/>
    </row>
    <row r="153" spans="18:18">
      <c r="R153" s="142"/>
    </row>
    <row r="154" spans="18:18">
      <c r="R154" s="142"/>
    </row>
    <row r="155" spans="18:18">
      <c r="R155" s="142"/>
    </row>
    <row r="156" spans="18:18">
      <c r="R156" s="142"/>
    </row>
    <row r="157" spans="18:18">
      <c r="R157" s="142"/>
    </row>
    <row r="158" spans="18:18">
      <c r="R158" s="142"/>
    </row>
    <row r="159" spans="18:18">
      <c r="R159" s="142"/>
    </row>
    <row r="160" spans="18:18">
      <c r="R160" s="142"/>
    </row>
    <row r="161" spans="18:18">
      <c r="R161" s="142"/>
    </row>
    <row r="162" spans="18:18">
      <c r="R162" s="142"/>
    </row>
    <row r="163" spans="18:18">
      <c r="R163" s="142"/>
    </row>
    <row r="164" spans="18:18">
      <c r="R164" s="142"/>
    </row>
    <row r="165" spans="18:18">
      <c r="R165" s="142"/>
    </row>
    <row r="166" spans="18:18">
      <c r="R166" s="142"/>
    </row>
    <row r="167" spans="18:18">
      <c r="R167" s="142"/>
    </row>
    <row r="168" spans="18:18">
      <c r="R168" s="142"/>
    </row>
    <row r="169" spans="18:18">
      <c r="R169" s="142"/>
    </row>
    <row r="170" spans="18:18">
      <c r="R170" s="142"/>
    </row>
    <row r="171" spans="18:18">
      <c r="R171" s="142"/>
    </row>
    <row r="172" spans="18:18">
      <c r="R172" s="142"/>
    </row>
    <row r="173" spans="18:18">
      <c r="R173" s="142"/>
    </row>
    <row r="174" spans="18:18">
      <c r="R174" s="142"/>
    </row>
    <row r="175" spans="18:18">
      <c r="R175" s="142"/>
    </row>
    <row r="176" spans="18:18">
      <c r="R176" s="142"/>
    </row>
    <row r="177" spans="18:18">
      <c r="R177" s="142"/>
    </row>
    <row r="178" spans="18:18">
      <c r="R178" s="142"/>
    </row>
    <row r="179" spans="18:18">
      <c r="R179" s="142"/>
    </row>
    <row r="180" spans="18:18">
      <c r="R180" s="142"/>
    </row>
    <row r="181" spans="18:18">
      <c r="R181" s="142"/>
    </row>
    <row r="182" spans="18:18">
      <c r="R182" s="142"/>
    </row>
    <row r="183" spans="18:18">
      <c r="R183" s="142"/>
    </row>
    <row r="184" spans="18:18">
      <c r="R184" s="142"/>
    </row>
    <row r="185" spans="18:18">
      <c r="R185" s="142"/>
    </row>
    <row r="186" spans="18:18">
      <c r="R186" s="142"/>
    </row>
    <row r="187" spans="18:18">
      <c r="R187" s="142"/>
    </row>
    <row r="188" spans="18:18">
      <c r="R188" s="142"/>
    </row>
    <row r="189" spans="18:18">
      <c r="R189" s="142"/>
    </row>
    <row r="190" spans="18:18">
      <c r="R190" s="142"/>
    </row>
    <row r="191" spans="18:18">
      <c r="R191" s="142"/>
    </row>
    <row r="192" spans="18:18">
      <c r="R192" s="142"/>
    </row>
    <row r="193" spans="18:18">
      <c r="R193" s="142"/>
    </row>
    <row r="194" spans="18:18">
      <c r="R194" s="142"/>
    </row>
    <row r="195" spans="18:18">
      <c r="R195" s="142"/>
    </row>
    <row r="196" spans="18:18">
      <c r="R196" s="142"/>
    </row>
    <row r="197" spans="18:18">
      <c r="R197" s="142"/>
    </row>
    <row r="198" spans="18:18">
      <c r="R198" s="142"/>
    </row>
    <row r="199" spans="18:18">
      <c r="R199" s="142"/>
    </row>
    <row r="200" spans="18:18">
      <c r="R200" s="142"/>
    </row>
    <row r="201" spans="18:18">
      <c r="R201" s="142"/>
    </row>
    <row r="202" spans="18:18">
      <c r="R202" s="142"/>
    </row>
    <row r="203" spans="18:18">
      <c r="R203" s="142"/>
    </row>
    <row r="204" spans="18:18">
      <c r="R204" s="142"/>
    </row>
    <row r="205" spans="18:18">
      <c r="R205" s="142"/>
    </row>
    <row r="206" spans="18:18">
      <c r="R206" s="142"/>
    </row>
    <row r="207" spans="18:18">
      <c r="R207" s="142"/>
    </row>
    <row r="208" spans="18:18">
      <c r="R208" s="142"/>
    </row>
    <row r="209" spans="18:18">
      <c r="R209" s="142"/>
    </row>
    <row r="210" spans="18:18">
      <c r="R210" s="142"/>
    </row>
    <row r="211" spans="18:18">
      <c r="R211" s="142"/>
    </row>
    <row r="212" spans="18:18">
      <c r="R212" s="142"/>
    </row>
    <row r="213" spans="18:18">
      <c r="R213" s="142"/>
    </row>
    <row r="214" spans="18:18">
      <c r="R214" s="142"/>
    </row>
    <row r="215" spans="18:18">
      <c r="R215" s="142"/>
    </row>
    <row r="216" spans="18:18">
      <c r="R216" s="142"/>
    </row>
    <row r="217" spans="18:18">
      <c r="R217" s="142"/>
    </row>
    <row r="218" spans="18:18">
      <c r="R218" s="142"/>
    </row>
    <row r="219" spans="18:18">
      <c r="R219" s="142"/>
    </row>
    <row r="220" spans="18:18">
      <c r="R220" s="142"/>
    </row>
    <row r="221" spans="18:18">
      <c r="R221" s="142"/>
    </row>
    <row r="222" spans="18:18">
      <c r="R222" s="142"/>
    </row>
    <row r="223" spans="18:18">
      <c r="R223" s="142"/>
    </row>
    <row r="224" spans="18:18">
      <c r="R224" s="142"/>
    </row>
    <row r="225" spans="18:18">
      <c r="R225" s="142"/>
    </row>
    <row r="226" spans="18:18">
      <c r="R226" s="142"/>
    </row>
    <row r="227" spans="18:18">
      <c r="R227" s="142"/>
    </row>
    <row r="228" spans="18:18">
      <c r="R228" s="142"/>
    </row>
    <row r="229" spans="18:18">
      <c r="R229" s="142"/>
    </row>
    <row r="230" spans="18:18">
      <c r="R230" s="142"/>
    </row>
    <row r="231" spans="18:18">
      <c r="R231" s="142"/>
    </row>
    <row r="232" spans="18:18">
      <c r="R232" s="142"/>
    </row>
    <row r="233" spans="18:18">
      <c r="R233" s="142"/>
    </row>
    <row r="234" spans="18:18">
      <c r="R234" s="142"/>
    </row>
    <row r="235" spans="18:18">
      <c r="R235" s="142"/>
    </row>
    <row r="236" spans="18:18">
      <c r="R236" s="142"/>
    </row>
    <row r="237" spans="18:18">
      <c r="R237" s="142"/>
    </row>
    <row r="238" spans="18:18">
      <c r="R238" s="142"/>
    </row>
    <row r="239" spans="18:18">
      <c r="R239" s="142"/>
    </row>
    <row r="240" spans="18:18">
      <c r="R240" s="142"/>
    </row>
    <row r="241" spans="18:18">
      <c r="R241" s="142"/>
    </row>
    <row r="242" spans="18:18">
      <c r="R242" s="142"/>
    </row>
    <row r="243" spans="18:18">
      <c r="R243" s="142"/>
    </row>
    <row r="244" spans="18:18">
      <c r="R244" s="142"/>
    </row>
    <row r="245" spans="18:18">
      <c r="R245" s="142"/>
    </row>
    <row r="246" spans="18:18">
      <c r="R246" s="142"/>
    </row>
    <row r="247" spans="18:18">
      <c r="R247" s="142"/>
    </row>
    <row r="248" spans="18:18">
      <c r="R248" s="142"/>
    </row>
    <row r="249" spans="18:18">
      <c r="R249" s="142"/>
    </row>
    <row r="250" spans="18:18">
      <c r="R250" s="142"/>
    </row>
    <row r="251" spans="18:18">
      <c r="R251" s="142"/>
    </row>
    <row r="252" spans="18:18">
      <c r="R252" s="142"/>
    </row>
    <row r="253" spans="18:18">
      <c r="R253" s="142"/>
    </row>
    <row r="254" spans="18:18">
      <c r="R254" s="142"/>
    </row>
    <row r="255" spans="18:18">
      <c r="R255" s="142"/>
    </row>
    <row r="256" spans="18:18">
      <c r="R256" s="142"/>
    </row>
    <row r="257" spans="18:18">
      <c r="R257" s="142"/>
    </row>
    <row r="258" spans="18:18">
      <c r="R258" s="142"/>
    </row>
    <row r="259" spans="18:18">
      <c r="R259" s="142"/>
    </row>
    <row r="260" spans="18:18">
      <c r="R260" s="142"/>
    </row>
    <row r="261" spans="18:18">
      <c r="R261" s="142"/>
    </row>
    <row r="262" spans="18:18">
      <c r="R262" s="142"/>
    </row>
    <row r="263" spans="18:18">
      <c r="R263" s="142"/>
    </row>
    <row r="264" spans="18:18">
      <c r="R264" s="142"/>
    </row>
    <row r="265" spans="18:18">
      <c r="R265" s="142"/>
    </row>
    <row r="266" spans="18:18">
      <c r="R266" s="142"/>
    </row>
    <row r="267" spans="18:18">
      <c r="R267" s="142"/>
    </row>
    <row r="268" spans="18:18">
      <c r="R268" s="142"/>
    </row>
    <row r="269" spans="18:18">
      <c r="R269" s="142"/>
    </row>
    <row r="270" spans="18:18">
      <c r="R270" s="142"/>
    </row>
    <row r="271" spans="18:18">
      <c r="R271" s="142"/>
    </row>
    <row r="272" spans="18:18">
      <c r="R272" s="142"/>
    </row>
    <row r="273" spans="18:18">
      <c r="R273" s="142"/>
    </row>
    <row r="274" spans="18:18">
      <c r="R274" s="142"/>
    </row>
    <row r="275" spans="18:18">
      <c r="R275" s="142"/>
    </row>
    <row r="276" spans="18:18">
      <c r="R276" s="142"/>
    </row>
    <row r="277" spans="18:18">
      <c r="R277" s="142"/>
    </row>
    <row r="278" spans="18:18">
      <c r="R278" s="142"/>
    </row>
    <row r="279" spans="18:18">
      <c r="R279" s="142"/>
    </row>
    <row r="280" spans="18:18">
      <c r="R280" s="142"/>
    </row>
    <row r="281" spans="18:18">
      <c r="R281" s="142"/>
    </row>
    <row r="282" spans="18:18">
      <c r="R282" s="142"/>
    </row>
    <row r="283" spans="18:18">
      <c r="R283" s="142"/>
    </row>
    <row r="284" spans="18:18">
      <c r="R284" s="142"/>
    </row>
    <row r="285" spans="18:18">
      <c r="R285" s="142"/>
    </row>
    <row r="286" spans="18:18">
      <c r="R286" s="142"/>
    </row>
    <row r="287" spans="18:18">
      <c r="R287" s="142"/>
    </row>
    <row r="288" spans="18:18">
      <c r="R288" s="142"/>
    </row>
    <row r="289" spans="18:18">
      <c r="R289" s="142"/>
    </row>
    <row r="290" spans="18:18">
      <c r="R290" s="142"/>
    </row>
    <row r="291" spans="18:18">
      <c r="R291" s="142"/>
    </row>
    <row r="292" spans="18:18">
      <c r="R292" s="142"/>
    </row>
    <row r="293" spans="18:18">
      <c r="R293" s="142"/>
    </row>
    <row r="294" spans="18:18">
      <c r="R294" s="142"/>
    </row>
    <row r="295" spans="18:18">
      <c r="R295" s="142"/>
    </row>
    <row r="296" spans="18:18">
      <c r="R296" s="142"/>
    </row>
    <row r="297" spans="18:18">
      <c r="R297" s="142"/>
    </row>
    <row r="298" spans="18:18">
      <c r="R298" s="142"/>
    </row>
    <row r="299" spans="18:18">
      <c r="R299" s="142"/>
    </row>
    <row r="300" spans="18:18">
      <c r="R300" s="142"/>
    </row>
    <row r="301" spans="18:18">
      <c r="R301" s="142"/>
    </row>
    <row r="302" spans="18:18">
      <c r="R302" s="142"/>
    </row>
    <row r="303" spans="18:18">
      <c r="R303" s="142"/>
    </row>
    <row r="304" spans="18:18">
      <c r="R304" s="142"/>
    </row>
    <row r="305" spans="18:18">
      <c r="R305" s="142"/>
    </row>
    <row r="306" spans="18:18">
      <c r="R306" s="142"/>
    </row>
    <row r="307" spans="18:18">
      <c r="R307" s="142"/>
    </row>
    <row r="308" spans="18:18">
      <c r="R308" s="142"/>
    </row>
    <row r="309" spans="18:18">
      <c r="R309" s="142"/>
    </row>
    <row r="310" spans="18:18">
      <c r="R310" s="142"/>
    </row>
    <row r="311" spans="18:18">
      <c r="R311" s="142"/>
    </row>
    <row r="312" spans="18:18">
      <c r="R312" s="142"/>
    </row>
    <row r="313" spans="18:18">
      <c r="R313" s="142"/>
    </row>
    <row r="314" spans="18:18">
      <c r="R314" s="142"/>
    </row>
    <row r="315" spans="18:18">
      <c r="R315" s="142"/>
    </row>
    <row r="316" spans="18:18">
      <c r="R316" s="142"/>
    </row>
    <row r="317" spans="18:18">
      <c r="R317" s="142"/>
    </row>
    <row r="318" spans="18:18">
      <c r="R318" s="142"/>
    </row>
    <row r="319" spans="18:18">
      <c r="R319" s="142"/>
    </row>
    <row r="320" spans="18:18">
      <c r="R320" s="142"/>
    </row>
    <row r="321" spans="18:18">
      <c r="R321" s="142"/>
    </row>
    <row r="322" spans="18:18">
      <c r="R322" s="142"/>
    </row>
    <row r="323" spans="18:18">
      <c r="R323" s="142"/>
    </row>
    <row r="324" spans="18:18">
      <c r="R324" s="142"/>
    </row>
    <row r="325" spans="18:18">
      <c r="R325" s="142"/>
    </row>
    <row r="326" spans="18:18">
      <c r="R326" s="142"/>
    </row>
    <row r="327" spans="18:18">
      <c r="R327" s="142"/>
    </row>
    <row r="328" spans="18:18">
      <c r="R328" s="142"/>
    </row>
    <row r="329" spans="18:18">
      <c r="R329" s="142"/>
    </row>
    <row r="330" spans="18:18">
      <c r="R330" s="142"/>
    </row>
    <row r="331" spans="18:18">
      <c r="R331" s="142"/>
    </row>
    <row r="332" spans="18:18">
      <c r="R332" s="142"/>
    </row>
    <row r="333" spans="18:18">
      <c r="R333" s="142"/>
    </row>
    <row r="334" spans="18:18">
      <c r="R334" s="142"/>
    </row>
    <row r="335" spans="18:18">
      <c r="R335" s="142"/>
    </row>
    <row r="336" spans="18:18">
      <c r="R336" s="142"/>
    </row>
    <row r="337" spans="18:18">
      <c r="R337" s="142"/>
    </row>
    <row r="338" spans="18:18">
      <c r="R338" s="142"/>
    </row>
    <row r="339" spans="18:18">
      <c r="R339" s="142"/>
    </row>
    <row r="340" spans="18:18">
      <c r="R340" s="142"/>
    </row>
    <row r="341" spans="18:18">
      <c r="R341" s="142"/>
    </row>
    <row r="342" spans="18:18">
      <c r="R342" s="142"/>
    </row>
    <row r="343" spans="18:18">
      <c r="R343" s="142"/>
    </row>
    <row r="344" spans="18:18">
      <c r="R344" s="142"/>
    </row>
    <row r="345" spans="18:18">
      <c r="R345" s="142"/>
    </row>
    <row r="346" spans="18:18">
      <c r="R346" s="142"/>
    </row>
    <row r="347" spans="18:18">
      <c r="R347" s="142"/>
    </row>
    <row r="348" spans="18:18">
      <c r="R348" s="142"/>
    </row>
    <row r="349" spans="18:18">
      <c r="R349" s="142"/>
    </row>
    <row r="350" spans="18:18">
      <c r="R350" s="142"/>
    </row>
    <row r="351" spans="18:18">
      <c r="R351" s="142"/>
    </row>
    <row r="352" spans="18:18">
      <c r="R352" s="142"/>
    </row>
    <row r="353" spans="18:18">
      <c r="R353" s="142"/>
    </row>
    <row r="354" spans="18:18">
      <c r="R354" s="142"/>
    </row>
    <row r="355" spans="18:18">
      <c r="R355" s="142"/>
    </row>
    <row r="356" spans="18:18">
      <c r="R356" s="142"/>
    </row>
    <row r="357" spans="18:18">
      <c r="R357" s="142"/>
    </row>
    <row r="358" spans="18:18">
      <c r="R358" s="142"/>
    </row>
    <row r="359" spans="18:18">
      <c r="R359" s="142"/>
    </row>
    <row r="360" spans="18:18">
      <c r="R360" s="142"/>
    </row>
    <row r="361" spans="18:18">
      <c r="R361" s="142"/>
    </row>
    <row r="362" spans="18:18">
      <c r="R362" s="142"/>
    </row>
    <row r="363" spans="18:18">
      <c r="R363" s="142"/>
    </row>
    <row r="364" spans="18:18">
      <c r="R364" s="142"/>
    </row>
    <row r="365" spans="18:18">
      <c r="R365" s="142"/>
    </row>
    <row r="366" spans="18:18">
      <c r="R366" s="142"/>
    </row>
    <row r="367" spans="18:18">
      <c r="R367" s="142"/>
    </row>
    <row r="368" spans="18:18">
      <c r="R368" s="142"/>
    </row>
    <row r="369" spans="18:18">
      <c r="R369" s="142"/>
    </row>
    <row r="370" spans="18:18">
      <c r="R370" s="142"/>
    </row>
    <row r="371" spans="18:18">
      <c r="R371" s="142"/>
    </row>
    <row r="372" spans="18:18">
      <c r="R372" s="142"/>
    </row>
    <row r="373" spans="18:18">
      <c r="R373" s="142"/>
    </row>
    <row r="374" spans="18:18">
      <c r="R374" s="142"/>
    </row>
    <row r="375" spans="18:18">
      <c r="R375" s="142"/>
    </row>
    <row r="376" spans="18:18">
      <c r="R376" s="142"/>
    </row>
    <row r="377" spans="18:18">
      <c r="R377" s="142"/>
    </row>
    <row r="378" spans="18:18">
      <c r="R378" s="142"/>
    </row>
    <row r="379" spans="18:18">
      <c r="R379" s="142"/>
    </row>
    <row r="380" spans="18:18">
      <c r="R380" s="142"/>
    </row>
    <row r="381" spans="18:18">
      <c r="R381" s="142"/>
    </row>
    <row r="382" spans="18:18">
      <c r="R382" s="142"/>
    </row>
    <row r="383" spans="18:18">
      <c r="R383" s="142"/>
    </row>
    <row r="384" spans="18:18">
      <c r="R384" s="142"/>
    </row>
    <row r="385" spans="18:18">
      <c r="R385" s="142"/>
    </row>
    <row r="386" spans="18:18">
      <c r="R386" s="142"/>
    </row>
    <row r="387" spans="18:18">
      <c r="R387" s="142"/>
    </row>
    <row r="388" spans="18:18">
      <c r="R388" s="142"/>
    </row>
    <row r="389" spans="18:18">
      <c r="R389" s="142"/>
    </row>
    <row r="390" spans="18:18">
      <c r="R390" s="142"/>
    </row>
    <row r="391" spans="18:18">
      <c r="R391" s="142"/>
    </row>
    <row r="392" spans="18:18">
      <c r="R392" s="142"/>
    </row>
    <row r="393" spans="18:18">
      <c r="R393" s="142"/>
    </row>
    <row r="394" spans="18:18">
      <c r="R394" s="142"/>
    </row>
    <row r="395" spans="18:18">
      <c r="R395" s="142"/>
    </row>
    <row r="396" spans="18:18">
      <c r="R396" s="142"/>
    </row>
    <row r="397" spans="18:18">
      <c r="R397" s="142"/>
    </row>
    <row r="398" spans="18:18">
      <c r="R398" s="142"/>
    </row>
    <row r="399" spans="18:18">
      <c r="R399" s="142"/>
    </row>
    <row r="400" spans="18:18">
      <c r="R400" s="142"/>
    </row>
    <row r="401" spans="18:18">
      <c r="R401" s="142"/>
    </row>
    <row r="402" spans="18:18">
      <c r="R402" s="142"/>
    </row>
    <row r="403" spans="18:18">
      <c r="R403" s="142"/>
    </row>
    <row r="404" spans="18:18">
      <c r="R404" s="142"/>
    </row>
    <row r="405" spans="18:18">
      <c r="R405" s="142"/>
    </row>
    <row r="406" spans="18:18">
      <c r="R406" s="142"/>
    </row>
    <row r="407" spans="18:18">
      <c r="R407" s="142"/>
    </row>
    <row r="408" spans="18:18">
      <c r="R408" s="142"/>
    </row>
    <row r="409" spans="18:18">
      <c r="R409" s="142"/>
    </row>
    <row r="410" spans="18:18">
      <c r="R410" s="142"/>
    </row>
    <row r="411" spans="18:18">
      <c r="R411" s="142"/>
    </row>
    <row r="412" spans="18:18">
      <c r="R412" s="142"/>
    </row>
    <row r="413" spans="18:18">
      <c r="R413" s="142"/>
    </row>
    <row r="414" spans="18:18">
      <c r="R414" s="142"/>
    </row>
    <row r="415" spans="18:18">
      <c r="R415" s="142"/>
    </row>
    <row r="416" spans="18:18">
      <c r="R416" s="142"/>
    </row>
    <row r="417" spans="18:18">
      <c r="R417" s="142"/>
    </row>
    <row r="418" spans="18:18">
      <c r="R418" s="142"/>
    </row>
    <row r="419" spans="18:18">
      <c r="R419" s="142"/>
    </row>
    <row r="420" spans="18:18">
      <c r="R420" s="142"/>
    </row>
    <row r="421" spans="18:18">
      <c r="R421" s="142"/>
    </row>
    <row r="422" spans="18:18">
      <c r="R422" s="142"/>
    </row>
    <row r="423" spans="18:18">
      <c r="R423" s="142"/>
    </row>
    <row r="424" spans="18:18">
      <c r="R424" s="142"/>
    </row>
    <row r="425" spans="18:18">
      <c r="R425" s="142"/>
    </row>
    <row r="426" spans="18:18">
      <c r="R426" s="142"/>
    </row>
    <row r="427" spans="18:18">
      <c r="R427" s="142"/>
    </row>
    <row r="428" spans="18:18">
      <c r="R428" s="142"/>
    </row>
    <row r="429" spans="18:18">
      <c r="R429" s="142"/>
    </row>
    <row r="430" spans="18:18">
      <c r="R430" s="142"/>
    </row>
    <row r="431" spans="18:18">
      <c r="R431" s="142"/>
    </row>
    <row r="432" spans="18:18">
      <c r="R432" s="142"/>
    </row>
    <row r="433" spans="18:18">
      <c r="R433" s="142"/>
    </row>
    <row r="434" spans="18:18">
      <c r="R434" s="142"/>
    </row>
    <row r="435" spans="18:18">
      <c r="R435" s="142"/>
    </row>
    <row r="436" spans="18:18">
      <c r="R436" s="142"/>
    </row>
    <row r="437" spans="18:18">
      <c r="R437" s="142"/>
    </row>
    <row r="438" spans="18:18">
      <c r="R438" s="142"/>
    </row>
    <row r="439" spans="18:18">
      <c r="R439" s="142"/>
    </row>
    <row r="440" spans="18:18">
      <c r="R440" s="142"/>
    </row>
    <row r="441" spans="18:18">
      <c r="R441" s="142"/>
    </row>
    <row r="442" spans="18:18">
      <c r="R442" s="142"/>
    </row>
    <row r="443" spans="18:18">
      <c r="R443" s="142"/>
    </row>
    <row r="444" spans="18:18">
      <c r="R444" s="142"/>
    </row>
    <row r="445" spans="18:18">
      <c r="R445" s="142"/>
    </row>
    <row r="446" spans="18:18">
      <c r="R446" s="142"/>
    </row>
    <row r="447" spans="18:18">
      <c r="R447" s="142"/>
    </row>
    <row r="448" spans="18:18">
      <c r="R448" s="142"/>
    </row>
    <row r="449" spans="18:18">
      <c r="R449" s="142"/>
    </row>
    <row r="450" spans="18:18">
      <c r="R450" s="142"/>
    </row>
    <row r="451" spans="18:18">
      <c r="R451" s="142"/>
    </row>
    <row r="452" spans="18:18">
      <c r="R452" s="142"/>
    </row>
    <row r="453" spans="18:18">
      <c r="R453" s="142"/>
    </row>
    <row r="454" spans="18:18">
      <c r="R454" s="142"/>
    </row>
    <row r="455" spans="18:18">
      <c r="R455" s="142"/>
    </row>
    <row r="456" spans="18:18">
      <c r="R456" s="142"/>
    </row>
    <row r="457" spans="18:18">
      <c r="R457" s="142"/>
    </row>
    <row r="458" spans="18:18">
      <c r="R458" s="142"/>
    </row>
    <row r="459" spans="18:18">
      <c r="R459" s="142"/>
    </row>
    <row r="460" spans="18:18">
      <c r="R460" s="142"/>
    </row>
    <row r="461" spans="18:18">
      <c r="R461" s="142"/>
    </row>
    <row r="462" spans="18:18">
      <c r="R462" s="142"/>
    </row>
    <row r="463" spans="18:18">
      <c r="R463" s="142"/>
    </row>
    <row r="464" spans="18:18">
      <c r="R464" s="142"/>
    </row>
    <row r="465" spans="18:18">
      <c r="R465" s="142"/>
    </row>
    <row r="466" spans="18:18">
      <c r="R466" s="142"/>
    </row>
    <row r="467" spans="18:18">
      <c r="R467" s="142"/>
    </row>
    <row r="468" spans="18:18">
      <c r="R468" s="142"/>
    </row>
    <row r="469" spans="18:18">
      <c r="R469" s="142"/>
    </row>
    <row r="470" spans="18:18">
      <c r="R470" s="142"/>
    </row>
    <row r="471" spans="18:18">
      <c r="R471" s="142"/>
    </row>
    <row r="472" spans="18:18">
      <c r="R472" s="142"/>
    </row>
    <row r="473" spans="18:18">
      <c r="R473" s="142"/>
    </row>
    <row r="474" spans="18:18">
      <c r="R474" s="142"/>
    </row>
    <row r="475" spans="18:18">
      <c r="R475" s="142"/>
    </row>
    <row r="476" spans="18:18">
      <c r="R476" s="142"/>
    </row>
    <row r="477" spans="18:18">
      <c r="R477" s="142"/>
    </row>
    <row r="478" spans="18:18">
      <c r="R478" s="142"/>
    </row>
    <row r="479" spans="18:18">
      <c r="R479" s="142"/>
    </row>
    <row r="480" spans="18:18">
      <c r="R480" s="142"/>
    </row>
    <row r="481" spans="18:18">
      <c r="R481" s="142"/>
    </row>
    <row r="482" spans="18:18">
      <c r="R482" s="142"/>
    </row>
    <row r="483" spans="18:18">
      <c r="R483" s="142"/>
    </row>
    <row r="484" spans="18:18">
      <c r="R484" s="142"/>
    </row>
    <row r="485" spans="18:18">
      <c r="R485" s="142"/>
    </row>
    <row r="486" spans="18:18">
      <c r="R486" s="142"/>
    </row>
    <row r="487" spans="18:18">
      <c r="R487" s="142"/>
    </row>
    <row r="488" spans="18:18">
      <c r="R488" s="142"/>
    </row>
    <row r="489" spans="18:18">
      <c r="R489" s="142"/>
    </row>
    <row r="490" spans="18:18">
      <c r="R490" s="142"/>
    </row>
    <row r="491" spans="18:18">
      <c r="R491" s="142"/>
    </row>
    <row r="492" spans="18:18">
      <c r="R492" s="142"/>
    </row>
    <row r="493" spans="18:18">
      <c r="R493" s="142"/>
    </row>
    <row r="494" spans="18:18">
      <c r="R494" s="142"/>
    </row>
    <row r="495" spans="18:18">
      <c r="R495" s="142"/>
    </row>
    <row r="496" spans="18:18">
      <c r="R496" s="142"/>
    </row>
    <row r="497" spans="18:18">
      <c r="R497" s="142"/>
    </row>
    <row r="498" spans="18:18">
      <c r="R498" s="142"/>
    </row>
    <row r="499" spans="18:18">
      <c r="R499" s="142"/>
    </row>
    <row r="500" spans="18:18">
      <c r="R500" s="142"/>
    </row>
    <row r="501" spans="18:18">
      <c r="R501" s="142"/>
    </row>
    <row r="502" spans="18:18">
      <c r="R502" s="142"/>
    </row>
    <row r="503" spans="18:18">
      <c r="R503" s="142"/>
    </row>
    <row r="504" spans="18:18">
      <c r="R504" s="142"/>
    </row>
    <row r="505" spans="18:18">
      <c r="R505" s="142"/>
    </row>
    <row r="506" spans="18:18">
      <c r="R506" s="142"/>
    </row>
    <row r="507" spans="18:18">
      <c r="R507" s="142"/>
    </row>
    <row r="508" spans="18:18">
      <c r="R508" s="142"/>
    </row>
    <row r="509" spans="18:18">
      <c r="R509" s="142"/>
    </row>
    <row r="510" spans="18:18">
      <c r="R510" s="142"/>
    </row>
    <row r="511" spans="18:18">
      <c r="R511" s="142"/>
    </row>
    <row r="512" spans="18:18">
      <c r="R512" s="142"/>
    </row>
    <row r="513" spans="18:18">
      <c r="R513" s="142"/>
    </row>
    <row r="514" spans="18:18">
      <c r="R514" s="142"/>
    </row>
    <row r="515" spans="18:18">
      <c r="R515" s="142"/>
    </row>
    <row r="516" spans="18:18">
      <c r="R516" s="142"/>
    </row>
    <row r="517" spans="18:18">
      <c r="R517" s="142"/>
    </row>
    <row r="518" spans="18:18">
      <c r="R518" s="142"/>
    </row>
    <row r="519" spans="18:18">
      <c r="R519" s="142"/>
    </row>
    <row r="520" spans="18:18">
      <c r="R520" s="142"/>
    </row>
    <row r="521" spans="18:18">
      <c r="R521" s="142"/>
    </row>
    <row r="522" spans="18:18">
      <c r="R522" s="142"/>
    </row>
    <row r="523" spans="18:18">
      <c r="R523" s="142"/>
    </row>
    <row r="524" spans="18:18">
      <c r="R524" s="142"/>
    </row>
    <row r="525" spans="18:18">
      <c r="R525" s="142"/>
    </row>
    <row r="526" spans="18:18">
      <c r="R526" s="142"/>
    </row>
    <row r="527" spans="18:18">
      <c r="R527" s="142"/>
    </row>
    <row r="528" spans="18:18">
      <c r="R528" s="142"/>
    </row>
    <row r="529" spans="18:18">
      <c r="R529" s="142"/>
    </row>
    <row r="530" spans="18:18">
      <c r="R530" s="142"/>
    </row>
    <row r="531" spans="18:18">
      <c r="R531" s="142"/>
    </row>
    <row r="532" spans="18:18">
      <c r="R532" s="142"/>
    </row>
    <row r="533" spans="18:18">
      <c r="R533" s="142"/>
    </row>
    <row r="534" spans="18:18">
      <c r="R534" s="142"/>
    </row>
    <row r="535" spans="18:18">
      <c r="R535" s="142"/>
    </row>
    <row r="536" spans="18:18">
      <c r="R536" s="142"/>
    </row>
    <row r="537" spans="18:18">
      <c r="R537" s="142"/>
    </row>
    <row r="538" spans="18:18">
      <c r="R538" s="142"/>
    </row>
    <row r="539" spans="18:18">
      <c r="R539" s="142"/>
    </row>
    <row r="540" spans="18:18">
      <c r="R540" s="142"/>
    </row>
    <row r="541" spans="18:18">
      <c r="R541" s="142"/>
    </row>
    <row r="542" spans="18:18">
      <c r="R542" s="142"/>
    </row>
    <row r="543" spans="18:18">
      <c r="R543" s="142"/>
    </row>
    <row r="544" spans="18:18">
      <c r="R544" s="142"/>
    </row>
    <row r="545" spans="18:18">
      <c r="R545" s="142"/>
    </row>
    <row r="546" spans="18:18">
      <c r="R546" s="142"/>
    </row>
    <row r="547" spans="18:18">
      <c r="R547" s="142"/>
    </row>
    <row r="548" spans="18:18">
      <c r="R548" s="142"/>
    </row>
    <row r="549" spans="18:18">
      <c r="R549" s="142"/>
    </row>
    <row r="550" spans="18:18">
      <c r="R550" s="142"/>
    </row>
    <row r="551" spans="18:18">
      <c r="R551" s="142"/>
    </row>
    <row r="552" spans="18:18">
      <c r="R552" s="142"/>
    </row>
    <row r="553" spans="18:18">
      <c r="R553" s="142"/>
    </row>
    <row r="554" spans="18:18">
      <c r="R554" s="142"/>
    </row>
    <row r="555" spans="18:18">
      <c r="R555" s="142"/>
    </row>
    <row r="556" spans="18:18">
      <c r="R556" s="142"/>
    </row>
    <row r="557" spans="18:18">
      <c r="R557" s="142"/>
    </row>
    <row r="558" spans="18:18">
      <c r="R558" s="142"/>
    </row>
    <row r="559" spans="18:18">
      <c r="R559" s="142"/>
    </row>
    <row r="560" spans="18:18">
      <c r="R560" s="142"/>
    </row>
    <row r="561" spans="18:18">
      <c r="R561" s="142"/>
    </row>
    <row r="562" spans="18:18">
      <c r="R562" s="142"/>
    </row>
    <row r="563" spans="18:18">
      <c r="R563" s="142"/>
    </row>
    <row r="564" spans="18:18">
      <c r="R564" s="142"/>
    </row>
    <row r="565" spans="18:18">
      <c r="R565" s="142"/>
    </row>
    <row r="566" spans="18:18">
      <c r="R566" s="142"/>
    </row>
    <row r="567" spans="18:18">
      <c r="R567" s="142"/>
    </row>
    <row r="568" spans="18:18">
      <c r="R568" s="142"/>
    </row>
    <row r="569" spans="18:18">
      <c r="R569" s="142"/>
    </row>
    <row r="570" spans="18:18">
      <c r="R570" s="142"/>
    </row>
    <row r="571" spans="18:18">
      <c r="R571" s="142"/>
    </row>
    <row r="572" spans="18:18">
      <c r="R572" s="142"/>
    </row>
    <row r="573" spans="18:18">
      <c r="R573" s="142"/>
    </row>
    <row r="574" spans="18:18">
      <c r="R574" s="142"/>
    </row>
    <row r="575" spans="18:18">
      <c r="R575" s="142"/>
    </row>
    <row r="576" spans="18:18">
      <c r="R576" s="142"/>
    </row>
    <row r="577" spans="18:18">
      <c r="R577" s="142"/>
    </row>
    <row r="578" spans="18:18">
      <c r="R578" s="142"/>
    </row>
    <row r="579" spans="18:18">
      <c r="R579" s="142"/>
    </row>
    <row r="580" spans="18:18">
      <c r="R580" s="142"/>
    </row>
    <row r="581" spans="18:18">
      <c r="R581" s="142"/>
    </row>
    <row r="582" spans="18:18">
      <c r="R582" s="142"/>
    </row>
    <row r="583" spans="18:18">
      <c r="R583" s="142"/>
    </row>
    <row r="584" spans="18:18">
      <c r="R584" s="142"/>
    </row>
    <row r="585" spans="18:18">
      <c r="R585" s="142"/>
    </row>
    <row r="586" spans="18:18">
      <c r="R586" s="142"/>
    </row>
    <row r="587" spans="18:18">
      <c r="R587" s="142"/>
    </row>
    <row r="588" spans="18:18">
      <c r="R588" s="142"/>
    </row>
    <row r="589" spans="18:18">
      <c r="R589" s="142"/>
    </row>
    <row r="590" spans="18:18">
      <c r="R590" s="142"/>
    </row>
    <row r="591" spans="18:18">
      <c r="R591" s="142"/>
    </row>
    <row r="592" spans="18:18">
      <c r="R592" s="142"/>
    </row>
    <row r="593" spans="18:18">
      <c r="R593" s="142"/>
    </row>
    <row r="594" spans="18:18">
      <c r="R594" s="142"/>
    </row>
    <row r="595" spans="18:18">
      <c r="R595" s="142"/>
    </row>
    <row r="596" spans="18:18">
      <c r="R596" s="142"/>
    </row>
    <row r="597" spans="18:18">
      <c r="R597" s="142"/>
    </row>
    <row r="598" spans="18:18">
      <c r="R598" s="142"/>
    </row>
    <row r="599" spans="18:18">
      <c r="R599" s="142"/>
    </row>
    <row r="600" spans="18:18">
      <c r="R600" s="142"/>
    </row>
    <row r="601" spans="18:18">
      <c r="R601" s="142"/>
    </row>
    <row r="602" spans="18:18">
      <c r="R602" s="142"/>
    </row>
    <row r="603" spans="18:18">
      <c r="R603" s="142"/>
    </row>
    <row r="604" spans="18:18">
      <c r="R604" s="142"/>
    </row>
    <row r="605" spans="18:18">
      <c r="R605" s="142"/>
    </row>
    <row r="606" spans="18:18">
      <c r="R606" s="142"/>
    </row>
    <row r="607" spans="18:18">
      <c r="R607" s="142"/>
    </row>
    <row r="608" spans="18:18">
      <c r="R608" s="142"/>
    </row>
    <row r="609" spans="18:18">
      <c r="R609" s="142"/>
    </row>
    <row r="610" spans="18:18">
      <c r="R610" s="142"/>
    </row>
    <row r="611" spans="18:18">
      <c r="R611" s="142"/>
    </row>
    <row r="612" spans="18:18">
      <c r="R612" s="142"/>
    </row>
    <row r="613" spans="18:18">
      <c r="R613" s="142"/>
    </row>
    <row r="614" spans="18:18">
      <c r="R614" s="142"/>
    </row>
    <row r="615" spans="18:18">
      <c r="R615" s="142"/>
    </row>
    <row r="616" spans="18:18">
      <c r="R616" s="142"/>
    </row>
    <row r="617" spans="18:18">
      <c r="R617" s="142"/>
    </row>
    <row r="618" spans="18:18">
      <c r="R618" s="142"/>
    </row>
    <row r="619" spans="18:18">
      <c r="R619" s="142"/>
    </row>
    <row r="620" spans="18:18">
      <c r="R620" s="142"/>
    </row>
    <row r="621" spans="18:18">
      <c r="R621" s="142"/>
    </row>
    <row r="622" spans="18:18">
      <c r="R622" s="142"/>
    </row>
    <row r="623" spans="18:18">
      <c r="R623" s="142"/>
    </row>
    <row r="624" spans="18:18">
      <c r="R624" s="142"/>
    </row>
    <row r="625" spans="18:18">
      <c r="R625" s="142"/>
    </row>
    <row r="626" spans="18:18">
      <c r="R626" s="142"/>
    </row>
    <row r="627" spans="18:18">
      <c r="R627" s="142"/>
    </row>
    <row r="628" spans="18:18">
      <c r="R628" s="142"/>
    </row>
    <row r="629" spans="18:18">
      <c r="R629" s="142"/>
    </row>
    <row r="630" spans="18:18">
      <c r="R630" s="142"/>
    </row>
    <row r="631" spans="18:18">
      <c r="R631" s="142"/>
    </row>
    <row r="632" spans="18:18">
      <c r="R632" s="142"/>
    </row>
    <row r="633" spans="18:18">
      <c r="R633" s="142"/>
    </row>
    <row r="634" spans="18:18">
      <c r="R634" s="142"/>
    </row>
    <row r="635" spans="18:18">
      <c r="R635" s="142"/>
    </row>
    <row r="636" spans="18:18">
      <c r="R636" s="142"/>
    </row>
    <row r="637" spans="18:18">
      <c r="R637" s="142"/>
    </row>
    <row r="638" spans="18:18">
      <c r="R638" s="142"/>
    </row>
    <row r="639" spans="18:18">
      <c r="R639" s="142"/>
    </row>
    <row r="640" spans="18:18">
      <c r="R640" s="142"/>
    </row>
    <row r="641" spans="18:18">
      <c r="R641" s="142"/>
    </row>
    <row r="642" spans="18:18">
      <c r="R642" s="142"/>
    </row>
    <row r="643" spans="18:18">
      <c r="R643" s="142"/>
    </row>
    <row r="644" spans="18:18">
      <c r="R644" s="142"/>
    </row>
    <row r="645" spans="18:18">
      <c r="R645" s="142"/>
    </row>
    <row r="646" spans="18:18">
      <c r="R646" s="142"/>
    </row>
    <row r="647" spans="18:18">
      <c r="R647" s="142"/>
    </row>
    <row r="648" spans="18:18">
      <c r="R648" s="142"/>
    </row>
    <row r="649" spans="18:18">
      <c r="R649" s="142"/>
    </row>
    <row r="650" spans="18:18">
      <c r="R650" s="142"/>
    </row>
    <row r="651" spans="18:18">
      <c r="R651" s="142"/>
    </row>
    <row r="652" spans="18:18">
      <c r="R652" s="142"/>
    </row>
    <row r="653" spans="18:18">
      <c r="R653" s="142"/>
    </row>
    <row r="654" spans="18:18">
      <c r="R654" s="142"/>
    </row>
    <row r="655" spans="18:18">
      <c r="R655" s="142"/>
    </row>
    <row r="656" spans="18:18">
      <c r="R656" s="142"/>
    </row>
    <row r="657" spans="18:18">
      <c r="R657" s="142"/>
    </row>
    <row r="658" spans="18:18">
      <c r="R658" s="142"/>
    </row>
    <row r="659" spans="18:18">
      <c r="R659" s="142"/>
    </row>
    <row r="660" spans="18:18">
      <c r="R660" s="142"/>
    </row>
    <row r="661" spans="18:18">
      <c r="R661" s="142"/>
    </row>
  </sheetData>
  <customSheetViews>
    <customSheetView guid="{81E5D7E7-16ED-4014-84DC-4F821D3604F8}" showPageBreaks="1" showGridLines="0" printArea="1" view="pageBreakPreview">
      <pane ySplit="4" topLeftCell="A66" activePane="bottomLeft" state="frozen"/>
      <selection pane="bottomLeft" activeCell="J36" sqref="J36"/>
      <rowBreaks count="1" manualBreakCount="1">
        <brk id="45" min="1" max="22" man="1"/>
      </rowBreaks>
      <pageMargins left="0" right="0" top="0" bottom="0" header="0" footer="0"/>
      <headerFooter alignWithMargins="0"/>
    </customSheetView>
  </customSheetViews>
  <mergeCells count="10">
    <mergeCell ref="V3:V4"/>
    <mergeCell ref="R3:S3"/>
    <mergeCell ref="T3:U3"/>
    <mergeCell ref="A48:V48"/>
    <mergeCell ref="A1:V1"/>
    <mergeCell ref="A3:A4"/>
    <mergeCell ref="B3:B4"/>
    <mergeCell ref="C3:J3"/>
    <mergeCell ref="K3:K4"/>
    <mergeCell ref="L3:Q3"/>
  </mergeCells>
  <pageMargins left="0.98425196850393704" right="0" top="0.78740157480314965" bottom="0" header="0.31496062992125984" footer="0"/>
  <pageSetup orientation="portrait" r:id="rId1"/>
  <headerFooter alignWithMargins="0"/>
  <rowBreaks count="1" manualBreakCount="1">
    <brk id="46" max="21"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7E4FA-A558-4B2C-87B9-B07CB2D51FD5}">
  <dimension ref="A1:DW614"/>
  <sheetViews>
    <sheetView showGridLines="0" zoomScaleNormal="100" zoomScaleSheetLayoutView="110" workbookViewId="0">
      <pane ySplit="3" topLeftCell="A4" activePane="bottomLeft" state="frozen"/>
      <selection pane="bottomLeft" sqref="A1:V1"/>
      <selection sqref="A1:D1"/>
    </sheetView>
  </sheetViews>
  <sheetFormatPr defaultColWidth="8.85546875" defaultRowHeight="12.75"/>
  <cols>
    <col min="1" max="1" width="8.5703125" style="142" customWidth="1"/>
    <col min="2" max="2" width="7.140625" style="142" customWidth="1"/>
    <col min="3" max="17" width="7.7109375" style="142" customWidth="1"/>
    <col min="18" max="18" width="7.7109375" style="143" customWidth="1"/>
    <col min="19" max="22" width="7.7109375" style="142" customWidth="1"/>
    <col min="23" max="23" width="5.140625" style="142" customWidth="1"/>
    <col min="24" max="24" width="7.140625" style="142" customWidth="1"/>
    <col min="25" max="25" width="9" style="142" customWidth="1"/>
    <col min="26" max="26" width="8.140625" style="142" customWidth="1"/>
    <col min="27" max="123" width="8.85546875" style="142" customWidth="1"/>
    <col min="124" max="16384" width="8.85546875" style="142"/>
  </cols>
  <sheetData>
    <row r="1" spans="1:127" s="28" customFormat="1" ht="22.5" customHeight="1">
      <c r="A1" s="1842" t="s">
        <v>402</v>
      </c>
      <c r="B1" s="1843"/>
      <c r="C1" s="1843"/>
      <c r="D1" s="1843"/>
      <c r="E1" s="1843"/>
      <c r="F1" s="1843"/>
      <c r="G1" s="1843"/>
      <c r="H1" s="1843"/>
      <c r="I1" s="1843"/>
      <c r="J1" s="1843"/>
      <c r="K1" s="1843"/>
      <c r="L1" s="1843"/>
      <c r="M1" s="1843"/>
      <c r="N1" s="1843"/>
      <c r="O1" s="1843"/>
      <c r="P1" s="1843"/>
      <c r="Q1" s="1843"/>
      <c r="R1" s="1843"/>
      <c r="S1" s="1843"/>
      <c r="T1" s="1843"/>
      <c r="U1" s="1843"/>
      <c r="V1" s="1844"/>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c r="CV1" s="142"/>
      <c r="CW1" s="142"/>
      <c r="CX1" s="142"/>
      <c r="CY1" s="142"/>
      <c r="CZ1" s="142"/>
      <c r="DA1" s="142"/>
      <c r="DB1" s="142"/>
      <c r="DC1" s="142"/>
      <c r="DD1" s="142"/>
      <c r="DE1" s="142"/>
      <c r="DF1" s="142"/>
      <c r="DG1" s="142"/>
      <c r="DH1" s="142"/>
      <c r="DI1" s="142"/>
      <c r="DJ1" s="142"/>
      <c r="DK1" s="142"/>
      <c r="DL1" s="142"/>
      <c r="DM1" s="142"/>
      <c r="DN1" s="142"/>
      <c r="DO1" s="142"/>
      <c r="DP1" s="142"/>
      <c r="DQ1" s="142"/>
      <c r="DR1" s="142"/>
      <c r="DS1" s="142"/>
    </row>
    <row r="2" spans="1:127" s="29" customFormat="1" ht="18.75" customHeight="1">
      <c r="A2" s="1845" t="s">
        <v>302</v>
      </c>
      <c r="B2" s="1845" t="s">
        <v>157</v>
      </c>
      <c r="C2" s="1846" t="s">
        <v>403</v>
      </c>
      <c r="D2" s="1847"/>
      <c r="E2" s="1847"/>
      <c r="F2" s="1847"/>
      <c r="G2" s="1847"/>
      <c r="H2" s="1847"/>
      <c r="I2" s="1847"/>
      <c r="J2" s="1848"/>
      <c r="K2" s="1849" t="s">
        <v>404</v>
      </c>
      <c r="L2" s="1846" t="s">
        <v>405</v>
      </c>
      <c r="M2" s="1847"/>
      <c r="N2" s="1847"/>
      <c r="O2" s="1847"/>
      <c r="P2" s="1847"/>
      <c r="Q2" s="1848"/>
      <c r="R2" s="1850" t="s">
        <v>406</v>
      </c>
      <c r="S2" s="1851"/>
      <c r="T2" s="1850" t="s">
        <v>407</v>
      </c>
      <c r="U2" s="1851"/>
      <c r="V2" s="1849" t="s">
        <v>408</v>
      </c>
      <c r="W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c r="CV2" s="142"/>
      <c r="CW2" s="142"/>
      <c r="CX2" s="142"/>
      <c r="CY2" s="142"/>
      <c r="CZ2" s="142"/>
      <c r="DA2" s="142"/>
      <c r="DB2" s="142"/>
      <c r="DC2" s="142"/>
      <c r="DD2" s="142"/>
      <c r="DE2" s="142"/>
      <c r="DF2" s="142"/>
      <c r="DG2" s="142"/>
      <c r="DH2" s="142"/>
      <c r="DI2" s="142"/>
      <c r="DJ2" s="142"/>
      <c r="DK2" s="142"/>
      <c r="DL2" s="142"/>
      <c r="DM2" s="142"/>
      <c r="DN2" s="142"/>
      <c r="DO2" s="142"/>
      <c r="DP2" s="142"/>
      <c r="DQ2" s="142"/>
      <c r="DR2" s="142"/>
      <c r="DS2" s="142"/>
      <c r="DT2" s="142"/>
      <c r="DU2" s="142"/>
      <c r="DV2" s="142"/>
      <c r="DW2" s="142"/>
    </row>
    <row r="3" spans="1:127" s="29" customFormat="1" ht="33.75" customHeight="1">
      <c r="A3" s="1774"/>
      <c r="B3" s="1774"/>
      <c r="C3" s="1775" t="s">
        <v>409</v>
      </c>
      <c r="D3" s="1775" t="s">
        <v>410</v>
      </c>
      <c r="E3" s="1775" t="s">
        <v>411</v>
      </c>
      <c r="F3" s="1775" t="s">
        <v>412</v>
      </c>
      <c r="G3" s="349" t="s">
        <v>413</v>
      </c>
      <c r="H3" s="489" t="s">
        <v>414</v>
      </c>
      <c r="I3" s="489" t="s">
        <v>415</v>
      </c>
      <c r="J3" s="1776" t="s">
        <v>98</v>
      </c>
      <c r="K3" s="1777"/>
      <c r="L3" s="1852" t="s">
        <v>416</v>
      </c>
      <c r="M3" s="349" t="s">
        <v>417</v>
      </c>
      <c r="N3" s="350" t="s">
        <v>418</v>
      </c>
      <c r="O3" s="490" t="s">
        <v>419</v>
      </c>
      <c r="P3" s="350" t="s">
        <v>420</v>
      </c>
      <c r="Q3" s="1853" t="s">
        <v>98</v>
      </c>
      <c r="R3" s="1775" t="s">
        <v>297</v>
      </c>
      <c r="S3" s="1775" t="s">
        <v>421</v>
      </c>
      <c r="T3" s="1775" t="s">
        <v>297</v>
      </c>
      <c r="U3" s="1775" t="s">
        <v>421</v>
      </c>
      <c r="V3" s="1292"/>
      <c r="W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c r="DO3" s="142"/>
      <c r="DP3" s="142"/>
      <c r="DQ3" s="142"/>
      <c r="DR3" s="142"/>
      <c r="DS3" s="142"/>
      <c r="DT3" s="142"/>
      <c r="DU3" s="142"/>
      <c r="DV3" s="142"/>
      <c r="DW3" s="142"/>
    </row>
    <row r="4" spans="1:127" s="28" customFormat="1" ht="11.25" customHeight="1">
      <c r="A4" s="890">
        <v>1960</v>
      </c>
      <c r="B4" s="891" t="s">
        <v>163</v>
      </c>
      <c r="C4" s="892">
        <v>532</v>
      </c>
      <c r="D4" s="893">
        <v>651</v>
      </c>
      <c r="E4" s="894" t="s">
        <v>313</v>
      </c>
      <c r="F4" s="895" t="s">
        <v>313</v>
      </c>
      <c r="G4" s="895" t="s">
        <v>313</v>
      </c>
      <c r="H4" s="895" t="s">
        <v>313</v>
      </c>
      <c r="I4" s="895" t="s">
        <v>313</v>
      </c>
      <c r="J4" s="892">
        <f t="shared" ref="J4:J13" si="0">SUM(C4:F4)</f>
        <v>1183</v>
      </c>
      <c r="K4" s="892">
        <v>890</v>
      </c>
      <c r="L4" s="892">
        <v>874</v>
      </c>
      <c r="M4" s="895" t="s">
        <v>313</v>
      </c>
      <c r="N4" s="895" t="s">
        <v>313</v>
      </c>
      <c r="O4" s="895" t="s">
        <v>313</v>
      </c>
      <c r="P4" s="895" t="s">
        <v>313</v>
      </c>
      <c r="Q4" s="892">
        <f>+L4</f>
        <v>874</v>
      </c>
      <c r="R4" s="895" t="s">
        <v>313</v>
      </c>
      <c r="S4" s="895" t="s">
        <v>313</v>
      </c>
      <c r="T4" s="895" t="s">
        <v>313</v>
      </c>
      <c r="U4" s="895" t="s">
        <v>313</v>
      </c>
      <c r="V4" s="1854" t="s">
        <v>313</v>
      </c>
      <c r="W4" s="170"/>
      <c r="AE4" s="170"/>
      <c r="AF4" s="170"/>
      <c r="AG4" s="170"/>
      <c r="AH4" s="170"/>
      <c r="AI4" s="170"/>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0"/>
      <c r="DM4" s="170"/>
      <c r="DN4" s="170"/>
      <c r="DO4" s="170"/>
      <c r="DP4" s="170"/>
      <c r="DQ4" s="170"/>
      <c r="DR4" s="170"/>
      <c r="DS4" s="170"/>
      <c r="DT4" s="170"/>
      <c r="DU4" s="170"/>
      <c r="DV4" s="170"/>
      <c r="DW4" s="170"/>
    </row>
    <row r="5" spans="1:127" s="29" customFormat="1" ht="11.25" customHeight="1">
      <c r="A5" s="890"/>
      <c r="B5" s="249" t="s">
        <v>378</v>
      </c>
      <c r="C5" s="896">
        <v>189</v>
      </c>
      <c r="D5" s="897">
        <v>137</v>
      </c>
      <c r="E5" s="898" t="s">
        <v>313</v>
      </c>
      <c r="F5" s="899" t="s">
        <v>313</v>
      </c>
      <c r="G5" s="895" t="s">
        <v>313</v>
      </c>
      <c r="H5" s="895" t="s">
        <v>313</v>
      </c>
      <c r="I5" s="895" t="s">
        <v>313</v>
      </c>
      <c r="J5" s="896">
        <f t="shared" si="0"/>
        <v>326</v>
      </c>
      <c r="K5" s="896">
        <v>433</v>
      </c>
      <c r="L5" s="896">
        <v>51</v>
      </c>
      <c r="M5" s="899" t="s">
        <v>313</v>
      </c>
      <c r="N5" s="899" t="s">
        <v>313</v>
      </c>
      <c r="O5" s="899" t="s">
        <v>313</v>
      </c>
      <c r="P5" s="899" t="s">
        <v>313</v>
      </c>
      <c r="Q5" s="896">
        <f>+L5</f>
        <v>51</v>
      </c>
      <c r="R5" s="899" t="s">
        <v>313</v>
      </c>
      <c r="S5" s="899" t="s">
        <v>313</v>
      </c>
      <c r="T5" s="899" t="s">
        <v>313</v>
      </c>
      <c r="U5" s="899" t="s">
        <v>313</v>
      </c>
      <c r="V5" s="897" t="s">
        <v>313</v>
      </c>
      <c r="W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s="142"/>
      <c r="BN5" s="142"/>
      <c r="BO5" s="142"/>
      <c r="BP5" s="142"/>
      <c r="BQ5" s="142"/>
      <c r="BR5" s="142"/>
      <c r="BS5" s="142"/>
      <c r="BT5" s="142"/>
      <c r="BU5" s="142"/>
      <c r="BV5" s="142"/>
      <c r="BW5" s="142"/>
      <c r="BX5" s="142"/>
      <c r="BY5" s="142"/>
      <c r="BZ5" s="142"/>
      <c r="CA5" s="142"/>
      <c r="CB5" s="142"/>
      <c r="CC5" s="142"/>
      <c r="CD5" s="142"/>
      <c r="CE5" s="142"/>
      <c r="CF5" s="142"/>
      <c r="CG5" s="142"/>
      <c r="CH5" s="142"/>
      <c r="CI5" s="142"/>
      <c r="CJ5" s="142"/>
      <c r="CK5" s="142"/>
      <c r="CL5" s="142"/>
      <c r="CM5" s="142"/>
      <c r="CN5" s="142"/>
      <c r="CO5" s="142"/>
      <c r="CP5" s="142"/>
      <c r="CQ5" s="142"/>
      <c r="CR5" s="142"/>
      <c r="CS5" s="142"/>
      <c r="CT5" s="142"/>
      <c r="CU5" s="142"/>
      <c r="CV5" s="142"/>
      <c r="CW5" s="142"/>
      <c r="CX5" s="142"/>
      <c r="CY5" s="142"/>
      <c r="CZ5" s="142"/>
      <c r="DA5" s="142"/>
      <c r="DB5" s="142"/>
      <c r="DC5" s="142"/>
      <c r="DD5" s="142"/>
      <c r="DE5" s="142"/>
      <c r="DF5" s="142"/>
      <c r="DG5" s="142"/>
      <c r="DH5" s="142"/>
      <c r="DI5" s="142"/>
      <c r="DJ5" s="142"/>
      <c r="DK5" s="142"/>
      <c r="DL5" s="142"/>
      <c r="DM5" s="142"/>
      <c r="DN5" s="142"/>
      <c r="DO5" s="142"/>
      <c r="DP5" s="142"/>
      <c r="DQ5" s="142"/>
      <c r="DR5" s="142"/>
      <c r="DS5" s="142"/>
      <c r="DT5" s="142"/>
      <c r="DU5" s="142"/>
      <c r="DV5" s="142"/>
      <c r="DW5" s="142"/>
    </row>
    <row r="6" spans="1:127" s="28" customFormat="1" ht="11.25" customHeight="1">
      <c r="A6" s="890">
        <v>1970</v>
      </c>
      <c r="B6" s="891" t="s">
        <v>163</v>
      </c>
      <c r="C6" s="892">
        <v>1390</v>
      </c>
      <c r="D6" s="893">
        <v>685</v>
      </c>
      <c r="E6" s="894" t="s">
        <v>313</v>
      </c>
      <c r="F6" s="895" t="s">
        <v>313</v>
      </c>
      <c r="G6" s="895" t="s">
        <v>313</v>
      </c>
      <c r="H6" s="895" t="s">
        <v>313</v>
      </c>
      <c r="I6" s="895" t="s">
        <v>313</v>
      </c>
      <c r="J6" s="892">
        <f t="shared" si="0"/>
        <v>2075</v>
      </c>
      <c r="K6" s="892">
        <v>1293</v>
      </c>
      <c r="L6" s="892">
        <v>1617</v>
      </c>
      <c r="M6" s="892">
        <v>302</v>
      </c>
      <c r="N6" s="895" t="s">
        <v>313</v>
      </c>
      <c r="O6" s="895" t="s">
        <v>313</v>
      </c>
      <c r="P6" s="895" t="s">
        <v>313</v>
      </c>
      <c r="Q6" s="892">
        <f>+M6+L6</f>
        <v>1919</v>
      </c>
      <c r="R6" s="895" t="s">
        <v>313</v>
      </c>
      <c r="S6" s="895" t="s">
        <v>313</v>
      </c>
      <c r="T6" s="895" t="s">
        <v>313</v>
      </c>
      <c r="U6" s="895" t="s">
        <v>313</v>
      </c>
      <c r="V6" s="892">
        <v>3348</v>
      </c>
      <c r="W6" s="170"/>
      <c r="AE6" s="170"/>
      <c r="AF6" s="170"/>
      <c r="AG6" s="170"/>
      <c r="AH6" s="170"/>
      <c r="AI6" s="170"/>
      <c r="AJ6" s="170"/>
      <c r="AK6" s="170"/>
      <c r="AL6" s="170"/>
      <c r="AM6" s="170"/>
      <c r="AN6" s="170"/>
      <c r="AO6" s="170"/>
      <c r="AP6" s="170"/>
      <c r="AQ6" s="170"/>
      <c r="AR6" s="170"/>
      <c r="AS6" s="170"/>
      <c r="AT6" s="170"/>
      <c r="AU6" s="170"/>
      <c r="AV6" s="170"/>
      <c r="AW6" s="170"/>
      <c r="AX6" s="170"/>
      <c r="AY6" s="170"/>
      <c r="AZ6" s="170"/>
      <c r="BA6" s="170"/>
      <c r="BB6" s="170"/>
      <c r="BC6" s="170"/>
      <c r="BD6" s="170"/>
      <c r="BE6" s="170"/>
      <c r="BF6" s="170"/>
      <c r="BG6" s="170"/>
      <c r="BH6" s="170"/>
      <c r="BI6" s="170"/>
      <c r="BJ6" s="170"/>
      <c r="BK6" s="170"/>
      <c r="BL6" s="170"/>
      <c r="BM6" s="170"/>
      <c r="BN6" s="170"/>
      <c r="BO6" s="170"/>
      <c r="BP6" s="170"/>
      <c r="BQ6" s="170"/>
      <c r="BR6" s="170"/>
      <c r="BS6" s="170"/>
      <c r="BT6" s="170"/>
      <c r="BU6" s="170"/>
      <c r="BV6" s="170"/>
      <c r="BW6" s="170"/>
      <c r="BX6" s="170"/>
      <c r="BY6" s="170"/>
      <c r="BZ6" s="170"/>
      <c r="CA6" s="170"/>
      <c r="CB6" s="170"/>
      <c r="CC6" s="170"/>
      <c r="CD6" s="170"/>
      <c r="CE6" s="170"/>
      <c r="CF6" s="170"/>
      <c r="CG6" s="170"/>
      <c r="CH6" s="170"/>
      <c r="CI6" s="170"/>
      <c r="CJ6" s="170"/>
      <c r="CK6" s="170"/>
      <c r="CL6" s="170"/>
      <c r="CM6" s="170"/>
      <c r="CN6" s="170"/>
      <c r="CO6" s="170"/>
      <c r="CP6" s="170"/>
      <c r="CQ6" s="170"/>
      <c r="CR6" s="170"/>
      <c r="CS6" s="170"/>
      <c r="CT6" s="170"/>
      <c r="CU6" s="170"/>
      <c r="CV6" s="170"/>
      <c r="CW6" s="170"/>
      <c r="CX6" s="170"/>
      <c r="CY6" s="170"/>
      <c r="CZ6" s="170"/>
      <c r="DA6" s="170"/>
      <c r="DB6" s="170"/>
      <c r="DC6" s="170"/>
      <c r="DD6" s="170"/>
      <c r="DE6" s="170"/>
      <c r="DF6" s="170"/>
      <c r="DG6" s="170"/>
      <c r="DH6" s="170"/>
      <c r="DI6" s="170"/>
      <c r="DJ6" s="170"/>
      <c r="DK6" s="170"/>
      <c r="DL6" s="170"/>
      <c r="DM6" s="170"/>
      <c r="DN6" s="170"/>
      <c r="DO6" s="170"/>
      <c r="DP6" s="170"/>
      <c r="DQ6" s="170"/>
      <c r="DR6" s="170"/>
      <c r="DS6" s="170"/>
      <c r="DT6" s="170"/>
      <c r="DU6" s="170"/>
      <c r="DV6" s="170"/>
      <c r="DW6" s="170"/>
    </row>
    <row r="7" spans="1:127" s="29" customFormat="1" ht="11.25" customHeight="1">
      <c r="A7" s="890"/>
      <c r="B7" s="249" t="s">
        <v>378</v>
      </c>
      <c r="C7" s="896">
        <v>530</v>
      </c>
      <c r="D7" s="897">
        <v>366</v>
      </c>
      <c r="E7" s="898" t="s">
        <v>313</v>
      </c>
      <c r="F7" s="899" t="s">
        <v>313</v>
      </c>
      <c r="G7" s="895" t="s">
        <v>313</v>
      </c>
      <c r="H7" s="895" t="s">
        <v>313</v>
      </c>
      <c r="I7" s="895" t="s">
        <v>313</v>
      </c>
      <c r="J7" s="896">
        <f t="shared" si="0"/>
        <v>896</v>
      </c>
      <c r="K7" s="896">
        <v>986</v>
      </c>
      <c r="L7" s="896">
        <v>109</v>
      </c>
      <c r="M7" s="896">
        <v>74</v>
      </c>
      <c r="N7" s="899" t="s">
        <v>313</v>
      </c>
      <c r="O7" s="899" t="s">
        <v>313</v>
      </c>
      <c r="P7" s="899" t="s">
        <v>313</v>
      </c>
      <c r="Q7" s="896">
        <f>+M7+L7</f>
        <v>183</v>
      </c>
      <c r="R7" s="899" t="s">
        <v>313</v>
      </c>
      <c r="S7" s="899" t="s">
        <v>313</v>
      </c>
      <c r="T7" s="899" t="s">
        <v>313</v>
      </c>
      <c r="U7" s="899" t="s">
        <v>313</v>
      </c>
      <c r="V7" s="896">
        <v>246</v>
      </c>
      <c r="W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c r="CV7" s="142"/>
      <c r="CW7" s="142"/>
      <c r="CX7" s="142"/>
      <c r="CY7" s="142"/>
      <c r="CZ7" s="142"/>
      <c r="DA7" s="142"/>
      <c r="DB7" s="142"/>
      <c r="DC7" s="142"/>
      <c r="DD7" s="142"/>
      <c r="DE7" s="142"/>
      <c r="DF7" s="142"/>
      <c r="DG7" s="142"/>
      <c r="DH7" s="142"/>
      <c r="DI7" s="142"/>
      <c r="DJ7" s="142"/>
      <c r="DK7" s="142"/>
      <c r="DL7" s="142"/>
      <c r="DM7" s="142"/>
      <c r="DN7" s="142"/>
      <c r="DO7" s="142"/>
      <c r="DP7" s="142"/>
      <c r="DQ7" s="142"/>
      <c r="DR7" s="142"/>
      <c r="DS7" s="142"/>
      <c r="DT7" s="142"/>
      <c r="DU7" s="142"/>
      <c r="DV7" s="142"/>
      <c r="DW7" s="142"/>
    </row>
    <row r="8" spans="1:127" s="28" customFormat="1" ht="11.25" customHeight="1">
      <c r="A8" s="890">
        <v>1980</v>
      </c>
      <c r="B8" s="891" t="s">
        <v>163</v>
      </c>
      <c r="C8" s="892">
        <v>3002</v>
      </c>
      <c r="D8" s="895" t="s">
        <v>313</v>
      </c>
      <c r="E8" s="894" t="s">
        <v>313</v>
      </c>
      <c r="F8" s="895" t="s">
        <v>313</v>
      </c>
      <c r="G8" s="895" t="s">
        <v>313</v>
      </c>
      <c r="H8" s="895" t="s">
        <v>313</v>
      </c>
      <c r="I8" s="895" t="s">
        <v>313</v>
      </c>
      <c r="J8" s="892">
        <f t="shared" si="0"/>
        <v>3002</v>
      </c>
      <c r="K8" s="892">
        <v>875</v>
      </c>
      <c r="L8" s="892">
        <v>3479</v>
      </c>
      <c r="M8" s="892">
        <v>1112</v>
      </c>
      <c r="N8" s="895" t="s">
        <v>313</v>
      </c>
      <c r="O8" s="895" t="s">
        <v>313</v>
      </c>
      <c r="P8" s="895" t="s">
        <v>313</v>
      </c>
      <c r="Q8" s="892">
        <f>+M8+L8</f>
        <v>4591</v>
      </c>
      <c r="R8" s="895" t="s">
        <v>313</v>
      </c>
      <c r="S8" s="895" t="s">
        <v>313</v>
      </c>
      <c r="T8" s="895" t="s">
        <v>313</v>
      </c>
      <c r="U8" s="895" t="s">
        <v>313</v>
      </c>
      <c r="V8" s="892">
        <v>3145</v>
      </c>
      <c r="W8" s="96"/>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c r="CU8" s="170"/>
      <c r="CV8" s="170"/>
      <c r="CW8" s="170"/>
      <c r="CX8" s="170"/>
      <c r="CY8" s="170"/>
      <c r="CZ8" s="170"/>
      <c r="DA8" s="170"/>
      <c r="DB8" s="170"/>
      <c r="DC8" s="170"/>
      <c r="DD8" s="170"/>
      <c r="DE8" s="170"/>
      <c r="DF8" s="170"/>
      <c r="DG8" s="170"/>
      <c r="DH8" s="170"/>
      <c r="DI8" s="170"/>
      <c r="DJ8" s="170"/>
      <c r="DK8" s="170"/>
      <c r="DL8" s="170"/>
      <c r="DM8" s="170"/>
      <c r="DN8" s="170"/>
      <c r="DO8" s="170"/>
      <c r="DP8" s="170"/>
      <c r="DQ8" s="170"/>
      <c r="DR8" s="170"/>
      <c r="DS8" s="170"/>
      <c r="DT8" s="170"/>
      <c r="DU8" s="170"/>
      <c r="DV8" s="170"/>
      <c r="DW8" s="170"/>
    </row>
    <row r="9" spans="1:127" s="29" customFormat="1" ht="11.25" customHeight="1">
      <c r="A9" s="890"/>
      <c r="B9" s="249" t="s">
        <v>378</v>
      </c>
      <c r="C9" s="896">
        <v>1524</v>
      </c>
      <c r="D9" s="899" t="s">
        <v>313</v>
      </c>
      <c r="E9" s="898" t="s">
        <v>313</v>
      </c>
      <c r="F9" s="899" t="s">
        <v>313</v>
      </c>
      <c r="G9" s="895" t="s">
        <v>313</v>
      </c>
      <c r="H9" s="895" t="s">
        <v>313</v>
      </c>
      <c r="I9" s="895" t="s">
        <v>313</v>
      </c>
      <c r="J9" s="896">
        <f t="shared" si="0"/>
        <v>1524</v>
      </c>
      <c r="K9" s="896">
        <v>748</v>
      </c>
      <c r="L9" s="896">
        <v>736</v>
      </c>
      <c r="M9" s="896">
        <v>379</v>
      </c>
      <c r="N9" s="899" t="s">
        <v>313</v>
      </c>
      <c r="O9" s="899" t="s">
        <v>313</v>
      </c>
      <c r="P9" s="899" t="s">
        <v>313</v>
      </c>
      <c r="Q9" s="896">
        <f>+M9+L9</f>
        <v>1115</v>
      </c>
      <c r="R9" s="899" t="s">
        <v>313</v>
      </c>
      <c r="S9" s="899" t="s">
        <v>313</v>
      </c>
      <c r="T9" s="899" t="s">
        <v>313</v>
      </c>
      <c r="U9" s="899" t="s">
        <v>313</v>
      </c>
      <c r="V9" s="900">
        <v>230</v>
      </c>
      <c r="W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42"/>
      <c r="BX9" s="142"/>
      <c r="BY9" s="142"/>
      <c r="BZ9" s="142"/>
      <c r="CA9" s="142"/>
      <c r="CB9" s="142"/>
      <c r="CC9" s="142"/>
      <c r="CD9" s="142"/>
      <c r="CE9" s="142"/>
      <c r="CF9" s="142"/>
      <c r="CG9" s="142"/>
      <c r="CH9" s="142"/>
      <c r="CI9" s="142"/>
      <c r="CJ9" s="142"/>
      <c r="CK9" s="142"/>
      <c r="CL9" s="142"/>
      <c r="CM9" s="142"/>
      <c r="CN9" s="142"/>
      <c r="CO9" s="142"/>
      <c r="CP9" s="142"/>
      <c r="CQ9" s="142"/>
      <c r="CR9" s="142"/>
      <c r="CS9" s="142"/>
      <c r="CT9" s="142"/>
      <c r="CU9" s="142"/>
      <c r="CV9" s="142"/>
      <c r="CW9" s="142"/>
      <c r="CX9" s="142"/>
      <c r="CY9" s="142"/>
      <c r="CZ9" s="142"/>
      <c r="DA9" s="142"/>
      <c r="DB9" s="142"/>
      <c r="DC9" s="142"/>
      <c r="DD9" s="142"/>
      <c r="DE9" s="142"/>
      <c r="DF9" s="142"/>
      <c r="DG9" s="142"/>
      <c r="DH9" s="142"/>
      <c r="DI9" s="142"/>
      <c r="DJ9" s="142"/>
      <c r="DK9" s="142"/>
      <c r="DL9" s="142"/>
      <c r="DM9" s="142"/>
      <c r="DN9" s="142"/>
      <c r="DO9" s="142"/>
      <c r="DP9" s="142"/>
      <c r="DQ9" s="142"/>
      <c r="DR9" s="142"/>
      <c r="DS9" s="142"/>
      <c r="DT9" s="142"/>
      <c r="DU9" s="142"/>
      <c r="DV9" s="142"/>
      <c r="DW9" s="142"/>
    </row>
    <row r="10" spans="1:127" s="28" customFormat="1" ht="11.25" customHeight="1">
      <c r="A10" s="890">
        <v>1990</v>
      </c>
      <c r="B10" s="891" t="s">
        <v>163</v>
      </c>
      <c r="C10" s="892">
        <v>5053</v>
      </c>
      <c r="D10" s="895" t="s">
        <v>313</v>
      </c>
      <c r="E10" s="892">
        <v>1875</v>
      </c>
      <c r="F10" s="895" t="s">
        <v>313</v>
      </c>
      <c r="G10" s="895" t="s">
        <v>313</v>
      </c>
      <c r="H10" s="895" t="s">
        <v>313</v>
      </c>
      <c r="I10" s="895" t="s">
        <v>313</v>
      </c>
      <c r="J10" s="892">
        <f t="shared" si="0"/>
        <v>6928</v>
      </c>
      <c r="K10" s="892">
        <v>1185</v>
      </c>
      <c r="L10" s="892">
        <v>4336</v>
      </c>
      <c r="M10" s="892">
        <v>4453</v>
      </c>
      <c r="N10" s="892">
        <v>735</v>
      </c>
      <c r="O10" s="895" t="s">
        <v>313</v>
      </c>
      <c r="P10" s="895" t="s">
        <v>313</v>
      </c>
      <c r="Q10" s="892">
        <f>N10+M10+L10</f>
        <v>9524</v>
      </c>
      <c r="R10" s="895" t="s">
        <v>313</v>
      </c>
      <c r="S10" s="895" t="s">
        <v>313</v>
      </c>
      <c r="T10" s="895" t="s">
        <v>313</v>
      </c>
      <c r="U10" s="895" t="s">
        <v>313</v>
      </c>
      <c r="V10" s="892">
        <v>9221</v>
      </c>
      <c r="W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0"/>
      <c r="CD10" s="170"/>
      <c r="CE10" s="170"/>
      <c r="CF10" s="170"/>
      <c r="CG10" s="170"/>
      <c r="CH10" s="170"/>
      <c r="CI10" s="170"/>
      <c r="CJ10" s="170"/>
      <c r="CK10" s="170"/>
      <c r="CL10" s="170"/>
      <c r="CM10" s="170"/>
      <c r="CN10" s="170"/>
      <c r="CO10" s="170"/>
      <c r="CP10" s="170"/>
      <c r="CQ10" s="170"/>
      <c r="CR10" s="170"/>
      <c r="CS10" s="170"/>
      <c r="CT10" s="170"/>
      <c r="CU10" s="170"/>
      <c r="CV10" s="170"/>
      <c r="CW10" s="170"/>
      <c r="CX10" s="170"/>
      <c r="CY10" s="170"/>
      <c r="CZ10" s="170"/>
      <c r="DA10" s="170"/>
      <c r="DB10" s="170"/>
      <c r="DC10" s="170"/>
      <c r="DD10" s="170"/>
      <c r="DE10" s="170"/>
      <c r="DF10" s="170"/>
      <c r="DG10" s="170"/>
      <c r="DH10" s="170"/>
      <c r="DI10" s="170"/>
      <c r="DJ10" s="170"/>
      <c r="DK10" s="170"/>
      <c r="DL10" s="170"/>
      <c r="DM10" s="170"/>
      <c r="DN10" s="170"/>
      <c r="DO10" s="170"/>
      <c r="DP10" s="170"/>
      <c r="DQ10" s="170"/>
      <c r="DR10" s="170"/>
      <c r="DS10" s="170"/>
      <c r="DT10" s="170"/>
      <c r="DU10" s="170"/>
      <c r="DV10" s="170"/>
      <c r="DW10" s="170"/>
    </row>
    <row r="11" spans="1:127" s="29" customFormat="1" ht="11.25" customHeight="1">
      <c r="A11" s="890"/>
      <c r="B11" s="249" t="s">
        <v>378</v>
      </c>
      <c r="C11" s="896">
        <v>2430</v>
      </c>
      <c r="D11" s="899" t="s">
        <v>313</v>
      </c>
      <c r="E11" s="896">
        <v>1046</v>
      </c>
      <c r="F11" s="899" t="s">
        <v>313</v>
      </c>
      <c r="G11" s="895" t="s">
        <v>313</v>
      </c>
      <c r="H11" s="895" t="s">
        <v>313</v>
      </c>
      <c r="I11" s="895" t="s">
        <v>313</v>
      </c>
      <c r="J11" s="896">
        <f t="shared" si="0"/>
        <v>3476</v>
      </c>
      <c r="K11" s="896">
        <v>895</v>
      </c>
      <c r="L11" s="896">
        <v>1553</v>
      </c>
      <c r="M11" s="896">
        <v>1902</v>
      </c>
      <c r="N11" s="896">
        <v>552</v>
      </c>
      <c r="O11" s="899" t="s">
        <v>313</v>
      </c>
      <c r="P11" s="899" t="s">
        <v>313</v>
      </c>
      <c r="Q11" s="896">
        <f>N11+M11+L11</f>
        <v>4007</v>
      </c>
      <c r="R11" s="899" t="s">
        <v>313</v>
      </c>
      <c r="S11" s="899" t="s">
        <v>313</v>
      </c>
      <c r="T11" s="899" t="s">
        <v>313</v>
      </c>
      <c r="U11" s="899" t="s">
        <v>313</v>
      </c>
      <c r="V11" s="896">
        <v>3352</v>
      </c>
      <c r="W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c r="BK11" s="142"/>
      <c r="BL11" s="142"/>
      <c r="BM11" s="142"/>
      <c r="BN11" s="142"/>
      <c r="BO11" s="142"/>
      <c r="BP11" s="142"/>
      <c r="BQ11" s="142"/>
      <c r="BR11" s="142"/>
      <c r="BS11" s="142"/>
      <c r="BT11" s="142"/>
      <c r="BU11" s="142"/>
      <c r="BV11" s="142"/>
      <c r="BW11" s="142"/>
      <c r="BX11" s="142"/>
      <c r="BY11" s="142"/>
      <c r="BZ11" s="142"/>
      <c r="CA11" s="142"/>
      <c r="CB11" s="142"/>
      <c r="CC11" s="142"/>
      <c r="CD11" s="142"/>
      <c r="CE11" s="142"/>
      <c r="CF11" s="142"/>
      <c r="CG11" s="142"/>
      <c r="CH11" s="142"/>
      <c r="CI11" s="142"/>
      <c r="CJ11" s="142"/>
      <c r="CK11" s="142"/>
      <c r="CL11" s="142"/>
      <c r="CM11" s="142"/>
      <c r="CN11" s="142"/>
      <c r="CO11" s="142"/>
      <c r="CP11" s="142"/>
      <c r="CQ11" s="142"/>
      <c r="CR11" s="142"/>
      <c r="CS11" s="142"/>
      <c r="CT11" s="142"/>
      <c r="CU11" s="142"/>
      <c r="CV11" s="142"/>
      <c r="CW11" s="142"/>
      <c r="CX11" s="142"/>
      <c r="CY11" s="142"/>
      <c r="CZ11" s="142"/>
      <c r="DA11" s="142"/>
      <c r="DB11" s="142"/>
      <c r="DC11" s="142"/>
      <c r="DD11" s="142"/>
      <c r="DE11" s="142"/>
      <c r="DF11" s="142"/>
      <c r="DG11" s="142"/>
      <c r="DH11" s="142"/>
      <c r="DI11" s="142"/>
      <c r="DJ11" s="142"/>
      <c r="DK11" s="142"/>
      <c r="DL11" s="142"/>
      <c r="DM11" s="142"/>
      <c r="DN11" s="142"/>
      <c r="DO11" s="142"/>
      <c r="DP11" s="142"/>
      <c r="DQ11" s="142"/>
      <c r="DR11" s="142"/>
      <c r="DS11" s="142"/>
      <c r="DT11" s="142"/>
      <c r="DU11" s="142"/>
      <c r="DV11" s="142"/>
      <c r="DW11" s="142"/>
    </row>
    <row r="12" spans="1:127" s="29" customFormat="1" ht="11.25" customHeight="1">
      <c r="A12" s="901">
        <v>2000</v>
      </c>
      <c r="B12" s="891" t="s">
        <v>163</v>
      </c>
      <c r="C12" s="892">
        <v>6421</v>
      </c>
      <c r="D12" s="895" t="s">
        <v>313</v>
      </c>
      <c r="E12" s="892">
        <v>4506</v>
      </c>
      <c r="F12" s="892">
        <v>305</v>
      </c>
      <c r="G12" s="895" t="s">
        <v>313</v>
      </c>
      <c r="H12" s="895" t="s">
        <v>313</v>
      </c>
      <c r="I12" s="895" t="s">
        <v>313</v>
      </c>
      <c r="J12" s="892">
        <f t="shared" si="0"/>
        <v>11232</v>
      </c>
      <c r="K12" s="892">
        <v>2186</v>
      </c>
      <c r="L12" s="892">
        <v>4446</v>
      </c>
      <c r="M12" s="892">
        <v>4673</v>
      </c>
      <c r="N12" s="892">
        <v>4519</v>
      </c>
      <c r="O12" s="892">
        <v>3881</v>
      </c>
      <c r="P12" s="895" t="s">
        <v>313</v>
      </c>
      <c r="Q12" s="892">
        <v>17519</v>
      </c>
      <c r="R12" s="895" t="s">
        <v>313</v>
      </c>
      <c r="S12" s="895" t="s">
        <v>313</v>
      </c>
      <c r="T12" s="895" t="s">
        <v>313</v>
      </c>
      <c r="U12" s="895" t="s">
        <v>313</v>
      </c>
      <c r="V12" s="892">
        <v>9772</v>
      </c>
      <c r="W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142"/>
      <c r="CS12" s="142"/>
      <c r="CT12" s="142"/>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142"/>
      <c r="DQ12" s="142"/>
      <c r="DR12" s="142"/>
      <c r="DS12" s="142"/>
      <c r="DT12" s="142"/>
      <c r="DU12" s="142"/>
      <c r="DV12" s="142"/>
      <c r="DW12" s="142"/>
    </row>
    <row r="13" spans="1:127" s="28" customFormat="1" ht="11.25" customHeight="1">
      <c r="A13" s="901"/>
      <c r="B13" s="902" t="s">
        <v>378</v>
      </c>
      <c r="C13" s="896">
        <v>3437</v>
      </c>
      <c r="D13" s="899" t="s">
        <v>313</v>
      </c>
      <c r="E13" s="896">
        <v>2113</v>
      </c>
      <c r="F13" s="896">
        <v>212</v>
      </c>
      <c r="G13" s="895" t="s">
        <v>313</v>
      </c>
      <c r="H13" s="895" t="s">
        <v>313</v>
      </c>
      <c r="I13" s="895" t="s">
        <v>313</v>
      </c>
      <c r="J13" s="896">
        <f t="shared" si="0"/>
        <v>5762</v>
      </c>
      <c r="K13" s="896">
        <v>1564</v>
      </c>
      <c r="L13" s="896">
        <v>1843</v>
      </c>
      <c r="M13" s="896">
        <v>2236</v>
      </c>
      <c r="N13" s="896">
        <v>2244</v>
      </c>
      <c r="O13" s="896">
        <v>1985</v>
      </c>
      <c r="P13" s="899" t="s">
        <v>313</v>
      </c>
      <c r="Q13" s="896">
        <v>8308</v>
      </c>
      <c r="R13" s="899" t="s">
        <v>313</v>
      </c>
      <c r="S13" s="899" t="s">
        <v>313</v>
      </c>
      <c r="T13" s="899" t="s">
        <v>313</v>
      </c>
      <c r="U13" s="899" t="s">
        <v>313</v>
      </c>
      <c r="V13" s="896">
        <v>3248</v>
      </c>
      <c r="W13" s="170"/>
      <c r="Y13" s="29"/>
      <c r="Z13" s="29"/>
      <c r="AA13" s="29"/>
      <c r="AB13" s="29"/>
      <c r="AC13" s="29"/>
      <c r="AD13" s="29"/>
      <c r="AE13" s="142"/>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0"/>
      <c r="BE13" s="170"/>
      <c r="BF13" s="170"/>
      <c r="BG13" s="170"/>
      <c r="BH13" s="170"/>
      <c r="BI13" s="170"/>
      <c r="BJ13" s="170"/>
      <c r="BK13" s="170"/>
      <c r="BL13" s="170"/>
      <c r="BM13" s="170"/>
      <c r="BN13" s="170"/>
      <c r="BO13" s="170"/>
      <c r="BP13" s="170"/>
      <c r="BQ13" s="170"/>
      <c r="BR13" s="170"/>
      <c r="BS13" s="170"/>
      <c r="BT13" s="170"/>
      <c r="BU13" s="170"/>
      <c r="BV13" s="170"/>
      <c r="BW13" s="170"/>
      <c r="BX13" s="170"/>
      <c r="BY13" s="170"/>
      <c r="BZ13" s="170"/>
      <c r="CA13" s="170"/>
      <c r="CB13" s="170"/>
      <c r="CC13" s="170"/>
      <c r="CD13" s="170"/>
      <c r="CE13" s="170"/>
      <c r="CF13" s="170"/>
      <c r="CG13" s="170"/>
      <c r="CH13" s="170"/>
      <c r="CI13" s="170"/>
      <c r="CJ13" s="170"/>
      <c r="CK13" s="170"/>
      <c r="CL13" s="170"/>
      <c r="CM13" s="170"/>
      <c r="CN13" s="170"/>
      <c r="CO13" s="170"/>
      <c r="CP13" s="170"/>
      <c r="CQ13" s="170"/>
      <c r="CR13" s="170"/>
      <c r="CS13" s="170"/>
      <c r="CT13" s="170"/>
      <c r="CU13" s="170"/>
      <c r="CV13" s="170"/>
      <c r="CW13" s="170"/>
      <c r="CX13" s="170"/>
      <c r="CY13" s="170"/>
      <c r="CZ13" s="170"/>
      <c r="DA13" s="170"/>
      <c r="DB13" s="170"/>
      <c r="DC13" s="170"/>
      <c r="DD13" s="170"/>
      <c r="DE13" s="170"/>
      <c r="DF13" s="170"/>
      <c r="DG13" s="170"/>
      <c r="DH13" s="170"/>
      <c r="DI13" s="170"/>
      <c r="DJ13" s="170"/>
      <c r="DK13" s="170"/>
      <c r="DL13" s="170"/>
      <c r="DM13" s="170"/>
      <c r="DN13" s="170"/>
      <c r="DO13" s="170"/>
      <c r="DP13" s="170"/>
      <c r="DQ13" s="170"/>
      <c r="DR13" s="170"/>
      <c r="DS13" s="170"/>
      <c r="DT13" s="170"/>
      <c r="DU13" s="170"/>
      <c r="DV13" s="170"/>
      <c r="DW13" s="170"/>
    </row>
    <row r="14" spans="1:127" s="29" customFormat="1" ht="11.25" customHeight="1">
      <c r="A14" s="901">
        <v>2010</v>
      </c>
      <c r="B14" s="891" t="s">
        <v>163</v>
      </c>
      <c r="C14" s="903">
        <v>6568</v>
      </c>
      <c r="D14" s="899" t="s">
        <v>313</v>
      </c>
      <c r="E14" s="892">
        <v>6132</v>
      </c>
      <c r="F14" s="904">
        <v>1686</v>
      </c>
      <c r="G14" s="904">
        <v>523</v>
      </c>
      <c r="H14" s="895" t="s">
        <v>313</v>
      </c>
      <c r="I14" s="895" t="s">
        <v>313</v>
      </c>
      <c r="J14" s="903">
        <f>SUM(C14:I14)</f>
        <v>14909</v>
      </c>
      <c r="K14" s="892">
        <v>1939</v>
      </c>
      <c r="L14" s="892">
        <v>5429</v>
      </c>
      <c r="M14" s="892">
        <v>5387</v>
      </c>
      <c r="N14" s="892">
        <v>5067</v>
      </c>
      <c r="O14" s="892">
        <v>5482</v>
      </c>
      <c r="P14" s="892">
        <v>4342</v>
      </c>
      <c r="Q14" s="892">
        <v>25707</v>
      </c>
      <c r="R14" s="892">
        <v>795</v>
      </c>
      <c r="S14" s="893" t="s">
        <v>313</v>
      </c>
      <c r="T14" s="893">
        <v>835</v>
      </c>
      <c r="U14" s="893" t="s">
        <v>313</v>
      </c>
      <c r="V14" s="892">
        <v>13886</v>
      </c>
      <c r="W14" s="142"/>
      <c r="X14" s="142"/>
      <c r="Y14" s="171"/>
      <c r="Z14" s="28"/>
      <c r="AA14" s="28"/>
      <c r="AB14" s="28"/>
      <c r="AC14" s="28"/>
      <c r="AD14" s="28"/>
      <c r="AE14" s="28"/>
      <c r="AF14" s="170"/>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c r="CT14" s="142"/>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142"/>
      <c r="DQ14" s="142"/>
      <c r="DR14" s="142"/>
      <c r="DS14" s="142"/>
      <c r="DT14" s="142"/>
      <c r="DU14" s="142"/>
      <c r="DV14" s="142"/>
      <c r="DW14" s="142"/>
    </row>
    <row r="15" spans="1:127" s="28" customFormat="1" ht="11.25" customHeight="1">
      <c r="A15" s="901"/>
      <c r="B15" s="902" t="s">
        <v>378</v>
      </c>
      <c r="C15" s="905">
        <v>3405</v>
      </c>
      <c r="D15" s="899" t="s">
        <v>313</v>
      </c>
      <c r="E15" s="896">
        <v>2951</v>
      </c>
      <c r="F15" s="896">
        <v>823</v>
      </c>
      <c r="G15" s="900">
        <v>275</v>
      </c>
      <c r="H15" s="895" t="s">
        <v>313</v>
      </c>
      <c r="I15" s="895" t="s">
        <v>313</v>
      </c>
      <c r="J15" s="905">
        <f t="shared" ref="J15:J30" si="1">SUM(C15:I15)</f>
        <v>7454</v>
      </c>
      <c r="K15" s="896">
        <v>1327</v>
      </c>
      <c r="L15" s="896">
        <v>2260</v>
      </c>
      <c r="M15" s="896">
        <v>2573</v>
      </c>
      <c r="N15" s="896">
        <v>2604</v>
      </c>
      <c r="O15" s="896">
        <v>2933</v>
      </c>
      <c r="P15" s="896">
        <v>2292</v>
      </c>
      <c r="Q15" s="905">
        <v>12662</v>
      </c>
      <c r="R15" s="896">
        <v>530</v>
      </c>
      <c r="S15" s="897" t="s">
        <v>313</v>
      </c>
      <c r="T15" s="897">
        <v>559</v>
      </c>
      <c r="U15" s="897" t="s">
        <v>313</v>
      </c>
      <c r="V15" s="896">
        <v>5248</v>
      </c>
      <c r="W15" s="170"/>
      <c r="X15" s="170"/>
      <c r="Y15" s="171"/>
      <c r="AF15" s="142"/>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70"/>
      <c r="BF15" s="170"/>
      <c r="BG15" s="170"/>
      <c r="BH15" s="170"/>
      <c r="BI15" s="170"/>
      <c r="BJ15" s="170"/>
      <c r="BK15" s="170"/>
      <c r="BL15" s="170"/>
      <c r="BM15" s="170"/>
      <c r="BN15" s="170"/>
      <c r="BO15" s="170"/>
      <c r="BP15" s="170"/>
      <c r="BQ15" s="170"/>
      <c r="BR15" s="170"/>
      <c r="BS15" s="170"/>
      <c r="BT15" s="170"/>
      <c r="BU15" s="170"/>
      <c r="BV15" s="170"/>
      <c r="BW15" s="170"/>
      <c r="BX15" s="170"/>
      <c r="BY15" s="170"/>
      <c r="BZ15" s="170"/>
      <c r="CA15" s="170"/>
      <c r="CB15" s="170"/>
      <c r="CC15" s="170"/>
      <c r="CD15" s="170"/>
      <c r="CE15" s="170"/>
      <c r="CF15" s="170"/>
      <c r="CG15" s="170"/>
      <c r="CH15" s="170"/>
      <c r="CI15" s="170"/>
      <c r="CJ15" s="170"/>
      <c r="CK15" s="170"/>
      <c r="CL15" s="170"/>
      <c r="CM15" s="170"/>
      <c r="CN15" s="170"/>
      <c r="CO15" s="170"/>
      <c r="CP15" s="170"/>
      <c r="CQ15" s="170"/>
      <c r="CR15" s="170"/>
      <c r="CS15" s="170"/>
      <c r="CT15" s="170"/>
      <c r="CU15" s="170"/>
      <c r="CV15" s="170"/>
      <c r="CW15" s="170"/>
      <c r="CX15" s="170"/>
      <c r="CY15" s="170"/>
      <c r="CZ15" s="170"/>
      <c r="DA15" s="170"/>
      <c r="DB15" s="170"/>
      <c r="DC15" s="170"/>
      <c r="DD15" s="170"/>
      <c r="DE15" s="170"/>
      <c r="DF15" s="170"/>
      <c r="DG15" s="170"/>
      <c r="DH15" s="170"/>
      <c r="DI15" s="170"/>
      <c r="DJ15" s="170"/>
      <c r="DK15" s="170"/>
      <c r="DL15" s="170"/>
      <c r="DM15" s="170"/>
      <c r="DN15" s="170"/>
      <c r="DO15" s="170"/>
      <c r="DP15" s="170"/>
      <c r="DQ15" s="170"/>
      <c r="DR15" s="170"/>
      <c r="DS15" s="170"/>
      <c r="DT15" s="170"/>
      <c r="DU15" s="170"/>
      <c r="DV15" s="170"/>
      <c r="DW15" s="170"/>
    </row>
    <row r="16" spans="1:127" s="29" customFormat="1" ht="7.5" customHeight="1">
      <c r="A16" s="906"/>
      <c r="B16" s="907"/>
      <c r="C16" s="908"/>
      <c r="D16" s="909"/>
      <c r="E16" s="910"/>
      <c r="F16" s="910"/>
      <c r="G16" s="911"/>
      <c r="H16" s="912"/>
      <c r="I16" s="912"/>
      <c r="J16" s="908"/>
      <c r="K16" s="910"/>
      <c r="L16" s="910"/>
      <c r="M16" s="910"/>
      <c r="N16" s="910"/>
      <c r="O16" s="910"/>
      <c r="P16" s="910"/>
      <c r="Q16" s="908"/>
      <c r="R16" s="910"/>
      <c r="S16" s="913"/>
      <c r="T16" s="913"/>
      <c r="U16" s="913"/>
      <c r="V16" s="910"/>
      <c r="W16" s="142"/>
      <c r="X16" s="142"/>
      <c r="Y16" s="172"/>
      <c r="Z16" s="174"/>
      <c r="AA16" s="175"/>
      <c r="AB16" s="176"/>
      <c r="AC16" s="172"/>
      <c r="AD16" s="172"/>
      <c r="AE16" s="177"/>
      <c r="AF16" s="170"/>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c r="CI16" s="142"/>
      <c r="CJ16" s="142"/>
      <c r="CK16" s="142"/>
      <c r="CL16" s="142"/>
      <c r="CM16" s="142"/>
      <c r="CN16" s="142"/>
      <c r="CO16" s="142"/>
      <c r="CP16" s="142"/>
      <c r="CQ16" s="142"/>
      <c r="CR16" s="142"/>
      <c r="CS16" s="142"/>
      <c r="CT16" s="142"/>
      <c r="CU16" s="142"/>
      <c r="CV16" s="142"/>
      <c r="CW16" s="142"/>
      <c r="CX16" s="142"/>
      <c r="CY16" s="142"/>
      <c r="CZ16" s="142"/>
      <c r="DA16" s="142"/>
      <c r="DB16" s="142"/>
      <c r="DC16" s="142"/>
      <c r="DD16" s="142"/>
      <c r="DE16" s="142"/>
      <c r="DF16" s="142"/>
      <c r="DG16" s="142"/>
      <c r="DH16" s="142"/>
      <c r="DI16" s="142"/>
      <c r="DJ16" s="142"/>
      <c r="DK16" s="142"/>
      <c r="DL16" s="142"/>
      <c r="DM16" s="142"/>
      <c r="DN16" s="142"/>
      <c r="DO16" s="142"/>
      <c r="DP16" s="142"/>
      <c r="DQ16" s="142"/>
      <c r="DR16" s="142"/>
      <c r="DS16" s="142"/>
      <c r="DT16" s="142"/>
      <c r="DU16" s="142"/>
      <c r="DV16" s="142"/>
      <c r="DW16" s="142"/>
    </row>
    <row r="17" spans="1:127" s="28" customFormat="1" ht="11.25" customHeight="1">
      <c r="A17" s="906">
        <v>2013</v>
      </c>
      <c r="B17" s="914" t="s">
        <v>163</v>
      </c>
      <c r="C17" s="915">
        <v>6892</v>
      </c>
      <c r="D17" s="909" t="s">
        <v>313</v>
      </c>
      <c r="E17" s="915">
        <v>6660</v>
      </c>
      <c r="F17" s="916">
        <v>1924</v>
      </c>
      <c r="G17" s="917">
        <v>1510</v>
      </c>
      <c r="H17" s="918">
        <v>265</v>
      </c>
      <c r="I17" s="912" t="s">
        <v>313</v>
      </c>
      <c r="J17" s="919">
        <f t="shared" si="1"/>
        <v>17251</v>
      </c>
      <c r="K17" s="916">
        <v>1424</v>
      </c>
      <c r="L17" s="916">
        <v>5364</v>
      </c>
      <c r="M17" s="916">
        <v>5487</v>
      </c>
      <c r="N17" s="916">
        <v>5370</v>
      </c>
      <c r="O17" s="916">
        <v>5604</v>
      </c>
      <c r="P17" s="916">
        <v>5054</v>
      </c>
      <c r="Q17" s="916">
        <v>26879</v>
      </c>
      <c r="R17" s="916">
        <v>456</v>
      </c>
      <c r="S17" s="916">
        <v>422</v>
      </c>
      <c r="T17" s="920">
        <v>646</v>
      </c>
      <c r="U17" s="919">
        <v>26</v>
      </c>
      <c r="V17" s="916">
        <v>14432</v>
      </c>
      <c r="W17" s="170"/>
      <c r="X17" s="170"/>
      <c r="Y17" s="174"/>
      <c r="Z17" s="174"/>
      <c r="AA17" s="174"/>
      <c r="AB17" s="174"/>
      <c r="AC17" s="174"/>
      <c r="AD17" s="174"/>
      <c r="AE17" s="174"/>
      <c r="AF17" s="142"/>
      <c r="AG17" s="170"/>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170"/>
      <c r="BD17" s="170"/>
      <c r="BE17" s="170"/>
      <c r="BF17" s="170"/>
      <c r="BG17" s="170"/>
      <c r="BH17" s="170"/>
      <c r="BI17" s="170"/>
      <c r="BJ17" s="170"/>
      <c r="BK17" s="170"/>
      <c r="BL17" s="170"/>
      <c r="BM17" s="170"/>
      <c r="BN17" s="170"/>
      <c r="BO17" s="170"/>
      <c r="BP17" s="170"/>
      <c r="BQ17" s="170"/>
      <c r="BR17" s="170"/>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0"/>
      <c r="CZ17" s="170"/>
      <c r="DA17" s="170"/>
      <c r="DB17" s="170"/>
      <c r="DC17" s="170"/>
      <c r="DD17" s="170"/>
      <c r="DE17" s="170"/>
      <c r="DF17" s="170"/>
      <c r="DG17" s="170"/>
      <c r="DH17" s="170"/>
      <c r="DI17" s="170"/>
      <c r="DJ17" s="170"/>
      <c r="DK17" s="170"/>
      <c r="DL17" s="170"/>
      <c r="DM17" s="170"/>
      <c r="DN17" s="170"/>
      <c r="DO17" s="170"/>
      <c r="DP17" s="170"/>
      <c r="DQ17" s="170"/>
      <c r="DR17" s="170"/>
      <c r="DS17" s="170"/>
      <c r="DT17" s="170"/>
      <c r="DU17" s="170"/>
      <c r="DV17" s="170"/>
      <c r="DW17" s="170"/>
    </row>
    <row r="18" spans="1:127" s="29" customFormat="1" ht="11.25" customHeight="1">
      <c r="A18" s="906"/>
      <c r="B18" s="907" t="s">
        <v>378</v>
      </c>
      <c r="C18" s="921">
        <v>3685</v>
      </c>
      <c r="D18" s="909" t="s">
        <v>313</v>
      </c>
      <c r="E18" s="921">
        <v>3537</v>
      </c>
      <c r="F18" s="910">
        <v>983</v>
      </c>
      <c r="G18" s="911">
        <v>627</v>
      </c>
      <c r="H18" s="911">
        <v>103</v>
      </c>
      <c r="I18" s="912" t="s">
        <v>313</v>
      </c>
      <c r="J18" s="908">
        <f t="shared" si="1"/>
        <v>8935</v>
      </c>
      <c r="K18" s="910">
        <v>946</v>
      </c>
      <c r="L18" s="910">
        <v>2071</v>
      </c>
      <c r="M18" s="910">
        <v>2620</v>
      </c>
      <c r="N18" s="910">
        <v>2630</v>
      </c>
      <c r="O18" s="910">
        <v>2915</v>
      </c>
      <c r="P18" s="910">
        <v>2706</v>
      </c>
      <c r="Q18" s="910">
        <v>12942</v>
      </c>
      <c r="R18" s="910">
        <v>289</v>
      </c>
      <c r="S18" s="910">
        <v>282</v>
      </c>
      <c r="T18" s="913">
        <v>454</v>
      </c>
      <c r="U18" s="908">
        <v>12</v>
      </c>
      <c r="V18" s="910">
        <v>5459</v>
      </c>
      <c r="W18" s="142"/>
      <c r="X18" s="142"/>
      <c r="Y18" s="174"/>
      <c r="Z18" s="174"/>
      <c r="AA18" s="174"/>
      <c r="AB18" s="174"/>
      <c r="AC18" s="174"/>
      <c r="AD18" s="174"/>
      <c r="AE18" s="174"/>
      <c r="AF18" s="170"/>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c r="CL18" s="142"/>
      <c r="CM18" s="142"/>
      <c r="CN18" s="142"/>
      <c r="CO18" s="142"/>
      <c r="CP18" s="142"/>
      <c r="CQ18" s="142"/>
      <c r="CR18" s="142"/>
      <c r="CS18" s="142"/>
      <c r="CT18" s="142"/>
      <c r="CU18" s="142"/>
      <c r="CV18" s="142"/>
      <c r="CW18" s="142"/>
      <c r="CX18" s="142"/>
      <c r="CY18" s="142"/>
      <c r="CZ18" s="142"/>
      <c r="DA18" s="142"/>
      <c r="DB18" s="142"/>
      <c r="DC18" s="142"/>
      <c r="DD18" s="142"/>
      <c r="DE18" s="142"/>
      <c r="DF18" s="142"/>
      <c r="DG18" s="142"/>
      <c r="DH18" s="142"/>
      <c r="DI18" s="142"/>
      <c r="DJ18" s="142"/>
      <c r="DK18" s="142"/>
      <c r="DL18" s="142"/>
      <c r="DM18" s="142"/>
      <c r="DN18" s="142"/>
      <c r="DO18" s="142"/>
      <c r="DP18" s="142"/>
      <c r="DQ18" s="142"/>
      <c r="DR18" s="142"/>
      <c r="DS18" s="142"/>
      <c r="DT18" s="142"/>
      <c r="DU18" s="142"/>
      <c r="DV18" s="142"/>
      <c r="DW18" s="142"/>
    </row>
    <row r="19" spans="1:127" s="28" customFormat="1" ht="11.25" customHeight="1">
      <c r="A19" s="906">
        <v>2014</v>
      </c>
      <c r="B19" s="914" t="s">
        <v>163</v>
      </c>
      <c r="C19" s="915">
        <v>7108</v>
      </c>
      <c r="D19" s="909" t="s">
        <v>313</v>
      </c>
      <c r="E19" s="916">
        <v>6480</v>
      </c>
      <c r="F19" s="416">
        <v>1912</v>
      </c>
      <c r="G19" s="918">
        <v>1836</v>
      </c>
      <c r="H19" s="918">
        <v>317</v>
      </c>
      <c r="I19" s="912">
        <v>217</v>
      </c>
      <c r="J19" s="919">
        <f t="shared" si="1"/>
        <v>17870</v>
      </c>
      <c r="K19" s="916">
        <v>1623</v>
      </c>
      <c r="L19" s="916">
        <v>5312</v>
      </c>
      <c r="M19" s="916">
        <v>5145</v>
      </c>
      <c r="N19" s="916">
        <v>5270</v>
      </c>
      <c r="O19" s="916">
        <v>5349</v>
      </c>
      <c r="P19" s="916">
        <v>4701</v>
      </c>
      <c r="Q19" s="916">
        <v>25777</v>
      </c>
      <c r="R19" s="916">
        <v>427</v>
      </c>
      <c r="S19" s="916">
        <v>447</v>
      </c>
      <c r="T19" s="920">
        <v>721</v>
      </c>
      <c r="U19" s="919">
        <v>27</v>
      </c>
      <c r="V19" s="916">
        <v>14641</v>
      </c>
      <c r="W19" s="170"/>
      <c r="X19" s="170"/>
      <c r="Y19" s="174"/>
      <c r="Z19" s="174"/>
      <c r="AA19" s="174"/>
      <c r="AB19" s="174"/>
      <c r="AC19" s="174"/>
      <c r="AD19" s="174"/>
      <c r="AE19" s="174"/>
      <c r="AF19" s="142"/>
      <c r="AG19" s="170"/>
      <c r="AH19" s="170"/>
      <c r="AI19" s="170"/>
      <c r="AJ19" s="170"/>
      <c r="AK19" s="170"/>
      <c r="AL19" s="170"/>
      <c r="AM19" s="170"/>
      <c r="AN19" s="170"/>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c r="CS19" s="170"/>
      <c r="CT19" s="170"/>
      <c r="CU19" s="170"/>
      <c r="CV19" s="170"/>
      <c r="CW19" s="170"/>
      <c r="CX19" s="170"/>
      <c r="CY19" s="170"/>
      <c r="CZ19" s="170"/>
      <c r="DA19" s="170"/>
      <c r="DB19" s="170"/>
      <c r="DC19" s="170"/>
      <c r="DD19" s="170"/>
      <c r="DE19" s="170"/>
      <c r="DF19" s="170"/>
      <c r="DG19" s="170"/>
      <c r="DH19" s="170"/>
      <c r="DI19" s="170"/>
      <c r="DJ19" s="170"/>
      <c r="DK19" s="170"/>
      <c r="DL19" s="170"/>
      <c r="DM19" s="170"/>
      <c r="DN19" s="170"/>
      <c r="DO19" s="170"/>
      <c r="DP19" s="170"/>
      <c r="DQ19" s="170"/>
      <c r="DR19" s="170"/>
      <c r="DS19" s="170"/>
      <c r="DT19" s="170"/>
      <c r="DU19" s="170"/>
      <c r="DV19" s="170"/>
      <c r="DW19" s="170"/>
    </row>
    <row r="20" spans="1:127" s="29" customFormat="1" ht="11.25" customHeight="1">
      <c r="A20" s="906"/>
      <c r="B20" s="907" t="s">
        <v>378</v>
      </c>
      <c r="C20" s="921">
        <v>3857</v>
      </c>
      <c r="D20" s="909" t="s">
        <v>313</v>
      </c>
      <c r="E20" s="910">
        <v>3153</v>
      </c>
      <c r="F20" s="417">
        <v>908</v>
      </c>
      <c r="G20" s="911">
        <v>813</v>
      </c>
      <c r="H20" s="911">
        <v>125</v>
      </c>
      <c r="I20" s="909">
        <v>145</v>
      </c>
      <c r="J20" s="908">
        <f t="shared" si="1"/>
        <v>9001</v>
      </c>
      <c r="K20" s="910">
        <v>1097</v>
      </c>
      <c r="L20" s="910">
        <v>2092</v>
      </c>
      <c r="M20" s="910">
        <v>2512</v>
      </c>
      <c r="N20" s="910">
        <v>2654</v>
      </c>
      <c r="O20" s="910">
        <v>2756</v>
      </c>
      <c r="P20" s="910">
        <v>2523</v>
      </c>
      <c r="Q20" s="910">
        <v>12537</v>
      </c>
      <c r="R20" s="910">
        <v>285</v>
      </c>
      <c r="S20" s="910">
        <v>306</v>
      </c>
      <c r="T20" s="913">
        <v>532</v>
      </c>
      <c r="U20" s="908">
        <v>19</v>
      </c>
      <c r="V20" s="910">
        <v>5574</v>
      </c>
      <c r="W20" s="142"/>
      <c r="X20" s="142"/>
      <c r="Y20" s="174"/>
      <c r="Z20" s="174"/>
      <c r="AA20" s="174"/>
      <c r="AB20" s="174"/>
      <c r="AC20" s="174"/>
      <c r="AD20" s="174"/>
      <c r="AE20" s="174"/>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c r="CJ20" s="142"/>
      <c r="CK20" s="142"/>
      <c r="CL20" s="142"/>
      <c r="CM20" s="142"/>
      <c r="CN20" s="142"/>
      <c r="CO20" s="142"/>
      <c r="CP20" s="142"/>
      <c r="CQ20" s="142"/>
      <c r="CR20" s="142"/>
      <c r="CS20" s="142"/>
      <c r="CT20" s="142"/>
      <c r="CU20" s="142"/>
      <c r="CV20" s="142"/>
      <c r="CW20" s="142"/>
      <c r="CX20" s="142"/>
      <c r="CY20" s="142"/>
      <c r="CZ20" s="142"/>
      <c r="DA20" s="142"/>
      <c r="DB20" s="142"/>
      <c r="DC20" s="142"/>
      <c r="DD20" s="142"/>
      <c r="DE20" s="142"/>
      <c r="DF20" s="142"/>
      <c r="DG20" s="142"/>
      <c r="DH20" s="142"/>
      <c r="DI20" s="142"/>
      <c r="DJ20" s="142"/>
      <c r="DK20" s="142"/>
      <c r="DL20" s="142"/>
      <c r="DM20" s="142"/>
      <c r="DN20" s="142"/>
      <c r="DO20" s="142"/>
      <c r="DP20" s="142"/>
      <c r="DQ20" s="142"/>
      <c r="DR20" s="142"/>
      <c r="DS20" s="142"/>
      <c r="DT20" s="142"/>
      <c r="DU20" s="142"/>
      <c r="DV20" s="142"/>
      <c r="DW20" s="142"/>
    </row>
    <row r="21" spans="1:127" s="29" customFormat="1" ht="11.25" customHeight="1">
      <c r="A21" s="906">
        <v>2015</v>
      </c>
      <c r="B21" s="914" t="s">
        <v>163</v>
      </c>
      <c r="C21" s="916">
        <v>6935</v>
      </c>
      <c r="D21" s="909" t="s">
        <v>313</v>
      </c>
      <c r="E21" s="916">
        <v>6525</v>
      </c>
      <c r="F21" s="916">
        <v>1944</v>
      </c>
      <c r="G21" s="918">
        <v>2076</v>
      </c>
      <c r="H21" s="918">
        <v>362</v>
      </c>
      <c r="I21" s="912">
        <v>284</v>
      </c>
      <c r="J21" s="919">
        <f t="shared" si="1"/>
        <v>18126</v>
      </c>
      <c r="K21" s="916">
        <v>1231</v>
      </c>
      <c r="L21" s="916">
        <v>4814</v>
      </c>
      <c r="M21" s="916">
        <v>4872</v>
      </c>
      <c r="N21" s="916">
        <v>4800</v>
      </c>
      <c r="O21" s="916">
        <v>4959</v>
      </c>
      <c r="P21" s="916">
        <v>4806</v>
      </c>
      <c r="Q21" s="916">
        <v>24251</v>
      </c>
      <c r="R21" s="916">
        <v>424</v>
      </c>
      <c r="S21" s="916">
        <v>502</v>
      </c>
      <c r="T21" s="920">
        <v>819</v>
      </c>
      <c r="U21" s="919">
        <v>33</v>
      </c>
      <c r="V21" s="916">
        <v>14173</v>
      </c>
      <c r="W21" s="142"/>
      <c r="X21" s="142"/>
      <c r="Y21" s="174"/>
      <c r="Z21" s="174"/>
      <c r="AA21" s="174"/>
      <c r="AB21" s="174"/>
      <c r="AC21" s="174"/>
      <c r="AD21" s="174"/>
      <c r="AE21" s="174"/>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142"/>
      <c r="CS21" s="142"/>
      <c r="CT21" s="142"/>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142"/>
      <c r="DQ21" s="142"/>
      <c r="DR21" s="142"/>
      <c r="DS21" s="142"/>
      <c r="DT21" s="142"/>
      <c r="DU21" s="142"/>
      <c r="DV21" s="142"/>
      <c r="DW21" s="142"/>
    </row>
    <row r="22" spans="1:127" s="29" customFormat="1" ht="11.25" customHeight="1">
      <c r="A22" s="922"/>
      <c r="B22" s="907" t="s">
        <v>378</v>
      </c>
      <c r="C22" s="910">
        <v>3720</v>
      </c>
      <c r="D22" s="909" t="s">
        <v>313</v>
      </c>
      <c r="E22" s="910">
        <v>3140</v>
      </c>
      <c r="F22" s="910">
        <v>1062</v>
      </c>
      <c r="G22" s="911">
        <v>907</v>
      </c>
      <c r="H22" s="911">
        <v>167</v>
      </c>
      <c r="I22" s="909">
        <v>196</v>
      </c>
      <c r="J22" s="908">
        <f t="shared" si="1"/>
        <v>9192</v>
      </c>
      <c r="K22" s="910">
        <v>831</v>
      </c>
      <c r="L22" s="910">
        <v>1928</v>
      </c>
      <c r="M22" s="910">
        <v>2383</v>
      </c>
      <c r="N22" s="910">
        <v>2389</v>
      </c>
      <c r="O22" s="910">
        <v>2582</v>
      </c>
      <c r="P22" s="910">
        <v>2493</v>
      </c>
      <c r="Q22" s="910">
        <v>11775</v>
      </c>
      <c r="R22" s="910">
        <v>263</v>
      </c>
      <c r="S22" s="910">
        <v>359</v>
      </c>
      <c r="T22" s="913">
        <v>563</v>
      </c>
      <c r="U22" s="908">
        <v>21</v>
      </c>
      <c r="V22" s="910">
        <v>5204</v>
      </c>
      <c r="W22" s="142"/>
      <c r="X22" s="142"/>
      <c r="Y22" s="174"/>
      <c r="Z22" s="174"/>
      <c r="AA22" s="174"/>
      <c r="AB22" s="174"/>
      <c r="AC22" s="174"/>
      <c r="AD22" s="174"/>
      <c r="AE22" s="174"/>
      <c r="AF22" s="170"/>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142"/>
      <c r="CS22" s="142"/>
      <c r="CT22" s="142"/>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142"/>
      <c r="DQ22" s="142"/>
      <c r="DR22" s="142"/>
      <c r="DS22" s="142"/>
      <c r="DT22" s="142"/>
      <c r="DU22" s="142"/>
      <c r="DV22" s="142"/>
    </row>
    <row r="23" spans="1:127" s="28" customFormat="1" ht="11.25" customHeight="1">
      <c r="A23" s="906">
        <v>2016</v>
      </c>
      <c r="B23" s="914" t="s">
        <v>163</v>
      </c>
      <c r="C23" s="916">
        <v>7011</v>
      </c>
      <c r="D23" s="909" t="s">
        <v>313</v>
      </c>
      <c r="E23" s="916">
        <v>6138</v>
      </c>
      <c r="F23" s="916">
        <v>1961</v>
      </c>
      <c r="G23" s="918">
        <v>2559</v>
      </c>
      <c r="H23" s="918">
        <v>460</v>
      </c>
      <c r="I23" s="912">
        <v>423</v>
      </c>
      <c r="J23" s="919">
        <f t="shared" si="1"/>
        <v>18552</v>
      </c>
      <c r="K23" s="916">
        <v>1256</v>
      </c>
      <c r="L23" s="916">
        <v>4737</v>
      </c>
      <c r="M23" s="916">
        <v>4728</v>
      </c>
      <c r="N23" s="916">
        <v>4641</v>
      </c>
      <c r="O23" s="916">
        <v>4766</v>
      </c>
      <c r="P23" s="916">
        <v>4249</v>
      </c>
      <c r="Q23" s="916">
        <v>23121</v>
      </c>
      <c r="R23" s="916">
        <v>388</v>
      </c>
      <c r="S23" s="916">
        <v>510</v>
      </c>
      <c r="T23" s="920">
        <v>942</v>
      </c>
      <c r="U23" s="919">
        <v>16</v>
      </c>
      <c r="V23" s="916">
        <v>14763</v>
      </c>
      <c r="W23" s="170"/>
      <c r="X23" s="170"/>
      <c r="Y23" s="174"/>
      <c r="Z23" s="174"/>
      <c r="AA23" s="174"/>
      <c r="AB23" s="174"/>
      <c r="AC23" s="174"/>
      <c r="AD23" s="174"/>
      <c r="AE23" s="174"/>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170"/>
      <c r="CL23" s="170"/>
      <c r="CM23" s="170"/>
      <c r="CN23" s="170"/>
      <c r="CO23" s="170"/>
      <c r="CP23" s="170"/>
      <c r="CQ23" s="170"/>
      <c r="CR23" s="170"/>
      <c r="CS23" s="170"/>
      <c r="CT23" s="170"/>
      <c r="CU23" s="170"/>
      <c r="CV23" s="170"/>
      <c r="CW23" s="170"/>
      <c r="CX23" s="170"/>
      <c r="CY23" s="170"/>
      <c r="CZ23" s="170"/>
      <c r="DA23" s="170"/>
      <c r="DB23" s="170"/>
      <c r="DC23" s="170"/>
      <c r="DD23" s="170"/>
      <c r="DE23" s="170"/>
      <c r="DF23" s="170"/>
      <c r="DG23" s="170"/>
      <c r="DH23" s="170"/>
      <c r="DI23" s="170"/>
      <c r="DJ23" s="170"/>
      <c r="DK23" s="170"/>
      <c r="DL23" s="170"/>
      <c r="DM23" s="170"/>
      <c r="DN23" s="170"/>
      <c r="DO23" s="170"/>
    </row>
    <row r="24" spans="1:127" s="29" customFormat="1" ht="11.25" customHeight="1">
      <c r="A24" s="906"/>
      <c r="B24" s="907" t="s">
        <v>378</v>
      </c>
      <c r="C24" s="910">
        <v>3680</v>
      </c>
      <c r="D24" s="909" t="s">
        <v>313</v>
      </c>
      <c r="E24" s="910">
        <v>2964</v>
      </c>
      <c r="F24" s="910">
        <v>1052</v>
      </c>
      <c r="G24" s="911">
        <v>1196</v>
      </c>
      <c r="H24" s="911">
        <v>172</v>
      </c>
      <c r="I24" s="909">
        <v>286</v>
      </c>
      <c r="J24" s="910">
        <f t="shared" si="1"/>
        <v>9350</v>
      </c>
      <c r="K24" s="910">
        <v>884</v>
      </c>
      <c r="L24" s="910">
        <v>1828</v>
      </c>
      <c r="M24" s="910">
        <v>2374</v>
      </c>
      <c r="N24" s="910">
        <v>2156</v>
      </c>
      <c r="O24" s="910">
        <v>2388</v>
      </c>
      <c r="P24" s="910">
        <v>2272</v>
      </c>
      <c r="Q24" s="910">
        <v>11018</v>
      </c>
      <c r="R24" s="910">
        <v>240</v>
      </c>
      <c r="S24" s="910">
        <v>368</v>
      </c>
      <c r="T24" s="913">
        <v>699</v>
      </c>
      <c r="U24" s="908">
        <v>10</v>
      </c>
      <c r="V24" s="910">
        <v>5635</v>
      </c>
      <c r="W24" s="170"/>
      <c r="X24" s="142"/>
      <c r="Y24" s="174"/>
      <c r="Z24" s="174"/>
      <c r="AA24" s="174"/>
      <c r="AB24" s="174"/>
      <c r="AC24" s="174"/>
      <c r="AD24" s="174"/>
      <c r="AE24" s="174"/>
      <c r="AF24" s="170"/>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c r="CL24" s="142"/>
      <c r="CM24" s="142"/>
      <c r="CN24" s="142"/>
      <c r="CO24" s="142"/>
      <c r="CP24" s="142"/>
      <c r="CQ24" s="142"/>
      <c r="CR24" s="142"/>
      <c r="CS24" s="142"/>
      <c r="CT24" s="142"/>
      <c r="CU24" s="142"/>
      <c r="CV24" s="142"/>
      <c r="CW24" s="142"/>
      <c r="CX24" s="142"/>
      <c r="CY24" s="142"/>
      <c r="CZ24" s="142"/>
      <c r="DA24" s="142"/>
      <c r="DB24" s="142"/>
      <c r="DC24" s="142"/>
      <c r="DD24" s="142"/>
      <c r="DE24" s="142"/>
      <c r="DF24" s="142"/>
      <c r="DG24" s="142"/>
      <c r="DH24" s="142"/>
      <c r="DI24" s="142"/>
      <c r="DJ24" s="142"/>
      <c r="DK24" s="142"/>
      <c r="DL24" s="142"/>
      <c r="DM24" s="142"/>
      <c r="DN24" s="142"/>
      <c r="DO24" s="142"/>
      <c r="DP24" s="142"/>
      <c r="DQ24" s="142"/>
      <c r="DR24" s="142"/>
      <c r="DS24" s="142"/>
      <c r="DT24" s="142"/>
      <c r="DU24" s="142"/>
    </row>
    <row r="25" spans="1:127" s="28" customFormat="1" ht="11.25" customHeight="1">
      <c r="A25" s="922">
        <v>2017</v>
      </c>
      <c r="B25" s="914" t="s">
        <v>163</v>
      </c>
      <c r="C25" s="916">
        <v>7121</v>
      </c>
      <c r="D25" s="912" t="s">
        <v>313</v>
      </c>
      <c r="E25" s="916">
        <v>5955</v>
      </c>
      <c r="F25" s="916">
        <v>2004</v>
      </c>
      <c r="G25" s="918">
        <v>2589</v>
      </c>
      <c r="H25" s="918">
        <v>424</v>
      </c>
      <c r="I25" s="912">
        <v>575</v>
      </c>
      <c r="J25" s="916">
        <f t="shared" si="1"/>
        <v>18668</v>
      </c>
      <c r="K25" s="916">
        <v>569</v>
      </c>
      <c r="L25" s="916">
        <v>4958</v>
      </c>
      <c r="M25" s="916">
        <v>4886</v>
      </c>
      <c r="N25" s="916">
        <v>4900</v>
      </c>
      <c r="O25" s="916">
        <v>4920</v>
      </c>
      <c r="P25" s="916">
        <v>4400</v>
      </c>
      <c r="Q25" s="916">
        <v>24064</v>
      </c>
      <c r="R25" s="916">
        <v>518</v>
      </c>
      <c r="S25" s="916">
        <v>531</v>
      </c>
      <c r="T25" s="920">
        <v>921</v>
      </c>
      <c r="U25" s="916">
        <v>23</v>
      </c>
      <c r="V25" s="916">
        <v>15506</v>
      </c>
      <c r="W25" s="170"/>
      <c r="X25" s="170"/>
      <c r="Y25" s="174"/>
      <c r="Z25" s="174"/>
      <c r="AA25" s="174"/>
      <c r="AB25" s="174"/>
      <c r="AC25" s="174"/>
      <c r="AD25" s="174"/>
      <c r="AE25" s="174"/>
      <c r="AF25" s="170"/>
      <c r="AG25" s="170"/>
      <c r="AH25" s="170"/>
      <c r="AI25" s="170"/>
      <c r="AJ25" s="170"/>
      <c r="AK25" s="17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c r="CS25" s="170"/>
      <c r="CT25" s="170"/>
      <c r="CU25" s="170"/>
      <c r="CV25" s="170"/>
      <c r="CW25" s="170"/>
      <c r="CX25" s="170"/>
      <c r="CY25" s="170"/>
      <c r="CZ25" s="170"/>
      <c r="DA25" s="170"/>
      <c r="DB25" s="170"/>
      <c r="DC25" s="170"/>
      <c r="DD25" s="170"/>
      <c r="DE25" s="170"/>
      <c r="DF25" s="170"/>
      <c r="DG25" s="170"/>
      <c r="DH25" s="170"/>
      <c r="DI25" s="170"/>
      <c r="DJ25" s="170"/>
      <c r="DK25" s="170"/>
      <c r="DL25" s="170"/>
      <c r="DM25" s="170"/>
      <c r="DN25" s="170"/>
      <c r="DO25" s="170"/>
      <c r="DP25" s="170"/>
      <c r="DQ25" s="170"/>
      <c r="DR25" s="170"/>
      <c r="DS25" s="170"/>
      <c r="DT25" s="170"/>
      <c r="DU25" s="170"/>
    </row>
    <row r="26" spans="1:127" s="28" customFormat="1" ht="11.25" customHeight="1">
      <c r="A26" s="922"/>
      <c r="B26" s="907" t="s">
        <v>378</v>
      </c>
      <c r="C26" s="910">
        <v>3468</v>
      </c>
      <c r="D26" s="909" t="s">
        <v>313</v>
      </c>
      <c r="E26" s="910">
        <v>2867</v>
      </c>
      <c r="F26" s="910">
        <v>1103</v>
      </c>
      <c r="G26" s="911">
        <v>1066</v>
      </c>
      <c r="H26" s="911">
        <v>151</v>
      </c>
      <c r="I26" s="909">
        <v>418</v>
      </c>
      <c r="J26" s="910">
        <f t="shared" si="1"/>
        <v>9073</v>
      </c>
      <c r="K26" s="910">
        <v>404</v>
      </c>
      <c r="L26" s="910">
        <v>1955</v>
      </c>
      <c r="M26" s="910">
        <v>2578</v>
      </c>
      <c r="N26" s="910">
        <v>2323</v>
      </c>
      <c r="O26" s="910">
        <v>2437</v>
      </c>
      <c r="P26" s="910">
        <v>2243</v>
      </c>
      <c r="Q26" s="910">
        <v>11536</v>
      </c>
      <c r="R26" s="910">
        <v>334</v>
      </c>
      <c r="S26" s="910">
        <v>391</v>
      </c>
      <c r="T26" s="913">
        <v>657</v>
      </c>
      <c r="U26" s="910">
        <v>14</v>
      </c>
      <c r="V26" s="910">
        <v>5915</v>
      </c>
      <c r="W26" s="170"/>
      <c r="X26" s="170"/>
      <c r="Y26" s="174"/>
      <c r="Z26" s="174"/>
      <c r="AA26" s="174"/>
      <c r="AB26" s="174"/>
      <c r="AC26" s="174"/>
      <c r="AD26" s="174"/>
      <c r="AE26" s="174"/>
      <c r="AF26" s="142"/>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70"/>
      <c r="BF26" s="170"/>
      <c r="BG26" s="170"/>
      <c r="BH26" s="170"/>
      <c r="BI26" s="170"/>
      <c r="BJ26" s="170"/>
      <c r="BK26" s="170"/>
      <c r="BL26" s="170"/>
      <c r="BM26" s="170"/>
      <c r="BN26" s="170"/>
      <c r="BO26" s="170"/>
      <c r="BP26" s="170"/>
      <c r="BQ26" s="170"/>
      <c r="BR26" s="170"/>
      <c r="BS26" s="170"/>
      <c r="BT26" s="170"/>
      <c r="BU26" s="170"/>
      <c r="BV26" s="170"/>
      <c r="BW26" s="170"/>
      <c r="BX26" s="170"/>
      <c r="BY26" s="170"/>
      <c r="BZ26" s="170"/>
      <c r="CA26" s="170"/>
      <c r="CB26" s="170"/>
      <c r="CC26" s="170"/>
      <c r="CD26" s="170"/>
      <c r="CE26" s="170"/>
      <c r="CF26" s="170"/>
      <c r="CG26" s="170"/>
      <c r="CH26" s="170"/>
      <c r="CI26" s="170"/>
      <c r="CJ26" s="170"/>
      <c r="CK26" s="170"/>
      <c r="CL26" s="170"/>
      <c r="CM26" s="170"/>
      <c r="CN26" s="170"/>
      <c r="CO26" s="170"/>
      <c r="CP26" s="170"/>
      <c r="CQ26" s="170"/>
      <c r="CR26" s="170"/>
      <c r="CS26" s="170"/>
      <c r="CT26" s="170"/>
      <c r="CU26" s="170"/>
      <c r="CV26" s="170"/>
      <c r="CW26" s="170"/>
      <c r="CX26" s="170"/>
      <c r="CY26" s="170"/>
      <c r="CZ26" s="170"/>
      <c r="DA26" s="170"/>
      <c r="DB26" s="170"/>
      <c r="DC26" s="170"/>
      <c r="DD26" s="170"/>
      <c r="DE26" s="170"/>
      <c r="DF26" s="170"/>
      <c r="DG26" s="170"/>
      <c r="DH26" s="170"/>
      <c r="DI26" s="170"/>
      <c r="DJ26" s="170"/>
      <c r="DK26" s="170"/>
      <c r="DL26" s="170"/>
      <c r="DM26" s="170"/>
      <c r="DN26" s="170"/>
      <c r="DO26" s="170"/>
      <c r="DP26" s="170"/>
      <c r="DQ26" s="170"/>
      <c r="DR26" s="170"/>
      <c r="DS26" s="170"/>
      <c r="DT26" s="170"/>
      <c r="DU26" s="170"/>
    </row>
    <row r="27" spans="1:127" s="29" customFormat="1" ht="11.25" customHeight="1">
      <c r="A27" s="922">
        <v>2018</v>
      </c>
      <c r="B27" s="914" t="s">
        <v>163</v>
      </c>
      <c r="C27" s="916">
        <v>7856</v>
      </c>
      <c r="D27" s="912" t="s">
        <v>313</v>
      </c>
      <c r="E27" s="916">
        <v>6160</v>
      </c>
      <c r="F27" s="916">
        <v>2161</v>
      </c>
      <c r="G27" s="918">
        <v>2660</v>
      </c>
      <c r="H27" s="918">
        <v>437</v>
      </c>
      <c r="I27" s="912">
        <v>767</v>
      </c>
      <c r="J27" s="916">
        <f t="shared" si="1"/>
        <v>20041</v>
      </c>
      <c r="K27" s="916">
        <v>556</v>
      </c>
      <c r="L27" s="916">
        <v>4821</v>
      </c>
      <c r="M27" s="916">
        <v>4874</v>
      </c>
      <c r="N27" s="916">
        <v>4861</v>
      </c>
      <c r="O27" s="916">
        <v>4920</v>
      </c>
      <c r="P27" s="916">
        <v>4393</v>
      </c>
      <c r="Q27" s="916">
        <v>23869</v>
      </c>
      <c r="R27" s="916">
        <v>475</v>
      </c>
      <c r="S27" s="916">
        <v>487</v>
      </c>
      <c r="T27" s="920">
        <v>865</v>
      </c>
      <c r="U27" s="916">
        <v>23</v>
      </c>
      <c r="V27" s="916">
        <v>14819</v>
      </c>
      <c r="W27" s="170"/>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c r="CK27" s="142"/>
      <c r="CL27" s="142"/>
      <c r="CM27" s="142"/>
      <c r="CN27" s="142"/>
      <c r="CO27" s="142"/>
      <c r="CP27" s="142"/>
      <c r="CQ27" s="142"/>
      <c r="CR27" s="142"/>
      <c r="CS27" s="142"/>
      <c r="CT27" s="142"/>
      <c r="CU27" s="142"/>
      <c r="CV27" s="142"/>
      <c r="CW27" s="142"/>
      <c r="CX27" s="142"/>
      <c r="CY27" s="142"/>
      <c r="CZ27" s="142"/>
      <c r="DA27" s="142"/>
      <c r="DB27" s="142"/>
      <c r="DC27" s="142"/>
      <c r="DD27" s="142"/>
      <c r="DE27" s="142"/>
      <c r="DF27" s="142"/>
      <c r="DG27" s="142"/>
      <c r="DH27" s="142"/>
      <c r="DI27" s="142"/>
      <c r="DJ27" s="142"/>
      <c r="DK27" s="142"/>
      <c r="DL27" s="142"/>
      <c r="DM27" s="142"/>
      <c r="DN27" s="142"/>
      <c r="DO27" s="142"/>
      <c r="DP27" s="142"/>
      <c r="DQ27" s="142"/>
      <c r="DR27" s="142"/>
      <c r="DS27" s="142"/>
      <c r="DT27" s="142"/>
      <c r="DU27" s="142"/>
    </row>
    <row r="28" spans="1:127" s="29" customFormat="1" ht="11.25" customHeight="1">
      <c r="A28" s="922"/>
      <c r="B28" s="907" t="s">
        <v>378</v>
      </c>
      <c r="C28" s="910">
        <v>4139</v>
      </c>
      <c r="D28" s="909" t="s">
        <v>313</v>
      </c>
      <c r="E28" s="910">
        <v>2889</v>
      </c>
      <c r="F28" s="910">
        <v>1230</v>
      </c>
      <c r="G28" s="911">
        <v>1072</v>
      </c>
      <c r="H28" s="911">
        <v>155</v>
      </c>
      <c r="I28" s="909">
        <v>516</v>
      </c>
      <c r="J28" s="910">
        <f t="shared" si="1"/>
        <v>10001</v>
      </c>
      <c r="K28" s="910">
        <v>379</v>
      </c>
      <c r="L28" s="910">
        <v>1869</v>
      </c>
      <c r="M28" s="910">
        <v>2576</v>
      </c>
      <c r="N28" s="910">
        <v>2281</v>
      </c>
      <c r="O28" s="910">
        <v>2461</v>
      </c>
      <c r="P28" s="910">
        <v>2207</v>
      </c>
      <c r="Q28" s="910">
        <v>11394</v>
      </c>
      <c r="R28" s="910">
        <v>322</v>
      </c>
      <c r="S28" s="910">
        <v>349</v>
      </c>
      <c r="T28" s="913">
        <v>608</v>
      </c>
      <c r="U28" s="910">
        <v>14</v>
      </c>
      <c r="V28" s="910">
        <v>5629</v>
      </c>
      <c r="W28" s="170"/>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c r="CL28" s="142"/>
      <c r="CM28" s="142"/>
      <c r="CN28" s="142"/>
      <c r="CO28" s="142"/>
      <c r="CP28" s="142"/>
      <c r="CQ28" s="142"/>
      <c r="CR28" s="142"/>
      <c r="CS28" s="142"/>
      <c r="CT28" s="142"/>
      <c r="CU28" s="142"/>
      <c r="CV28" s="142"/>
      <c r="CW28" s="142"/>
      <c r="CX28" s="142"/>
      <c r="CY28" s="142"/>
      <c r="CZ28" s="142"/>
      <c r="DA28" s="142"/>
      <c r="DB28" s="142"/>
      <c r="DC28" s="142"/>
      <c r="DD28" s="142"/>
      <c r="DE28" s="142"/>
      <c r="DF28" s="142"/>
      <c r="DG28" s="142"/>
      <c r="DH28" s="142"/>
      <c r="DI28" s="142"/>
      <c r="DJ28" s="142"/>
      <c r="DK28" s="142"/>
      <c r="DL28" s="142"/>
      <c r="DM28" s="142"/>
      <c r="DN28" s="142"/>
      <c r="DO28" s="142"/>
      <c r="DP28" s="142"/>
      <c r="DQ28" s="142"/>
      <c r="DR28" s="142"/>
      <c r="DS28" s="142"/>
      <c r="DT28" s="142"/>
      <c r="DU28" s="142"/>
    </row>
    <row r="29" spans="1:127" s="29" customFormat="1" ht="11.25" customHeight="1">
      <c r="A29" s="922">
        <v>2019</v>
      </c>
      <c r="B29" s="914" t="s">
        <v>163</v>
      </c>
      <c r="C29" s="916">
        <v>7847</v>
      </c>
      <c r="D29" s="912" t="s">
        <v>313</v>
      </c>
      <c r="E29" s="916">
        <v>6482</v>
      </c>
      <c r="F29" s="916">
        <v>2365</v>
      </c>
      <c r="G29" s="918">
        <v>2718</v>
      </c>
      <c r="H29" s="918">
        <v>415</v>
      </c>
      <c r="I29" s="912">
        <v>886</v>
      </c>
      <c r="J29" s="916">
        <f t="shared" si="1"/>
        <v>20713</v>
      </c>
      <c r="K29" s="916">
        <v>515</v>
      </c>
      <c r="L29" s="916">
        <v>4616</v>
      </c>
      <c r="M29" s="916">
        <v>4492</v>
      </c>
      <c r="N29" s="916">
        <v>4536</v>
      </c>
      <c r="O29" s="916">
        <v>4556</v>
      </c>
      <c r="P29" s="916">
        <v>3871</v>
      </c>
      <c r="Q29" s="916">
        <v>22071</v>
      </c>
      <c r="R29" s="916">
        <v>445</v>
      </c>
      <c r="S29" s="916">
        <v>448</v>
      </c>
      <c r="T29" s="920">
        <v>815</v>
      </c>
      <c r="U29" s="916">
        <v>28</v>
      </c>
      <c r="V29" s="916">
        <v>15147</v>
      </c>
      <c r="W29" s="170"/>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142"/>
      <c r="CS29" s="142"/>
      <c r="CT29" s="142"/>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142"/>
      <c r="DQ29" s="142"/>
      <c r="DR29" s="142"/>
      <c r="DS29" s="142"/>
      <c r="DT29" s="142"/>
      <c r="DU29" s="142"/>
    </row>
    <row r="30" spans="1:127" s="29" customFormat="1" ht="11.25" customHeight="1">
      <c r="A30" s="922"/>
      <c r="B30" s="907" t="s">
        <v>378</v>
      </c>
      <c r="C30" s="910">
        <v>4140</v>
      </c>
      <c r="D30" s="909" t="s">
        <v>313</v>
      </c>
      <c r="E30" s="910">
        <v>3155</v>
      </c>
      <c r="F30" s="910">
        <v>1387</v>
      </c>
      <c r="G30" s="911">
        <v>1127</v>
      </c>
      <c r="H30" s="911">
        <v>158</v>
      </c>
      <c r="I30" s="909">
        <v>512</v>
      </c>
      <c r="J30" s="910">
        <f t="shared" si="1"/>
        <v>10479</v>
      </c>
      <c r="K30" s="910">
        <v>367</v>
      </c>
      <c r="L30" s="910">
        <v>1800</v>
      </c>
      <c r="M30" s="910">
        <v>2376</v>
      </c>
      <c r="N30" s="910">
        <v>2177</v>
      </c>
      <c r="O30" s="910">
        <v>2287</v>
      </c>
      <c r="P30" s="910">
        <v>1959</v>
      </c>
      <c r="Q30" s="910">
        <v>10599</v>
      </c>
      <c r="R30" s="910">
        <v>293</v>
      </c>
      <c r="S30" s="910">
        <v>325</v>
      </c>
      <c r="T30" s="913">
        <v>598</v>
      </c>
      <c r="U30" s="910">
        <v>19</v>
      </c>
      <c r="V30" s="910">
        <v>5908</v>
      </c>
      <c r="W30" s="178"/>
      <c r="X30" s="170"/>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142"/>
      <c r="CS30" s="142"/>
      <c r="CT30" s="142"/>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142"/>
      <c r="DQ30" s="142"/>
      <c r="DR30" s="142"/>
      <c r="DS30" s="142"/>
      <c r="DT30" s="142"/>
    </row>
    <row r="31" spans="1:127" s="29" customFormat="1" ht="11.25" customHeight="1">
      <c r="A31" s="922">
        <v>2020</v>
      </c>
      <c r="B31" s="914" t="s">
        <v>163</v>
      </c>
      <c r="C31" s="916">
        <v>7486</v>
      </c>
      <c r="D31" s="909" t="s">
        <v>313</v>
      </c>
      <c r="E31" s="916">
        <v>6693</v>
      </c>
      <c r="F31" s="916">
        <v>2429</v>
      </c>
      <c r="G31" s="918">
        <v>2894</v>
      </c>
      <c r="H31" s="918">
        <v>475</v>
      </c>
      <c r="I31" s="912">
        <v>999</v>
      </c>
      <c r="J31" s="916">
        <f t="shared" ref="J31:J32" si="2">SUM(C31:I31)</f>
        <v>20976</v>
      </c>
      <c r="K31" s="916">
        <v>530</v>
      </c>
      <c r="L31" s="916">
        <v>4270</v>
      </c>
      <c r="M31" s="916">
        <v>4201</v>
      </c>
      <c r="N31" s="916">
        <v>4274</v>
      </c>
      <c r="O31" s="916">
        <v>4329</v>
      </c>
      <c r="P31" s="916">
        <v>3940</v>
      </c>
      <c r="Q31" s="916">
        <v>21014</v>
      </c>
      <c r="R31" s="916">
        <v>415</v>
      </c>
      <c r="S31" s="916">
        <v>435</v>
      </c>
      <c r="T31" s="920">
        <v>789</v>
      </c>
      <c r="U31" s="916">
        <v>17</v>
      </c>
      <c r="V31" s="916">
        <v>14661</v>
      </c>
      <c r="W31" s="178"/>
      <c r="X31" s="170"/>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c r="CI31" s="142"/>
      <c r="CJ31" s="142"/>
      <c r="CK31" s="142"/>
      <c r="CL31" s="142"/>
      <c r="CM31" s="142"/>
      <c r="CN31" s="142"/>
      <c r="CO31" s="142"/>
      <c r="CP31" s="142"/>
      <c r="CQ31" s="142"/>
      <c r="CR31" s="142"/>
      <c r="CS31" s="142"/>
      <c r="CT31" s="142"/>
      <c r="CU31" s="142"/>
      <c r="CV31" s="142"/>
      <c r="CW31" s="142"/>
      <c r="CX31" s="142"/>
      <c r="CY31" s="142"/>
      <c r="CZ31" s="142"/>
      <c r="DA31" s="142"/>
      <c r="DB31" s="142"/>
      <c r="DC31" s="142"/>
      <c r="DD31" s="142"/>
      <c r="DE31" s="142"/>
      <c r="DF31" s="142"/>
      <c r="DG31" s="142"/>
      <c r="DH31" s="142"/>
      <c r="DI31" s="142"/>
      <c r="DJ31" s="142"/>
      <c r="DK31" s="142"/>
      <c r="DL31" s="142"/>
      <c r="DM31" s="142"/>
      <c r="DN31" s="142"/>
      <c r="DO31" s="142"/>
      <c r="DP31" s="142"/>
      <c r="DQ31" s="142"/>
      <c r="DR31" s="142"/>
      <c r="DS31" s="142"/>
      <c r="DT31" s="142"/>
      <c r="DU31" s="142"/>
    </row>
    <row r="32" spans="1:127" s="29" customFormat="1" ht="11.25" customHeight="1">
      <c r="A32" s="922"/>
      <c r="B32" s="907" t="s">
        <v>378</v>
      </c>
      <c r="C32" s="910">
        <v>3513</v>
      </c>
      <c r="D32" s="909" t="s">
        <v>313</v>
      </c>
      <c r="E32" s="910">
        <v>3284</v>
      </c>
      <c r="F32" s="910">
        <v>1484</v>
      </c>
      <c r="G32" s="911">
        <v>1292</v>
      </c>
      <c r="H32" s="911">
        <v>186</v>
      </c>
      <c r="I32" s="909">
        <v>625</v>
      </c>
      <c r="J32" s="910">
        <f t="shared" si="2"/>
        <v>10384</v>
      </c>
      <c r="K32" s="910">
        <v>377</v>
      </c>
      <c r="L32" s="910">
        <v>1656</v>
      </c>
      <c r="M32" s="910">
        <v>2293</v>
      </c>
      <c r="N32" s="910">
        <v>1945</v>
      </c>
      <c r="O32" s="910">
        <v>2199</v>
      </c>
      <c r="P32" s="910">
        <v>1919</v>
      </c>
      <c r="Q32" s="910">
        <v>10012</v>
      </c>
      <c r="R32" s="910">
        <v>270</v>
      </c>
      <c r="S32" s="910">
        <v>324</v>
      </c>
      <c r="T32" s="913">
        <v>562</v>
      </c>
      <c r="U32" s="910">
        <v>10</v>
      </c>
      <c r="V32" s="910">
        <v>5716</v>
      </c>
      <c r="W32" s="178"/>
      <c r="X32" s="170"/>
      <c r="Y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142"/>
      <c r="CS32" s="142"/>
      <c r="CT32" s="142"/>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142"/>
      <c r="DQ32" s="142"/>
      <c r="DR32" s="142"/>
      <c r="DS32" s="142"/>
      <c r="DT32" s="142"/>
      <c r="DU32" s="142"/>
    </row>
    <row r="33" spans="1:125" s="29" customFormat="1" ht="11.25" customHeight="1">
      <c r="A33" s="922">
        <v>2021</v>
      </c>
      <c r="B33" s="914" t="s">
        <v>163</v>
      </c>
      <c r="C33" s="916">
        <v>7881</v>
      </c>
      <c r="D33" s="909" t="s">
        <v>313</v>
      </c>
      <c r="E33" s="916">
        <v>6483</v>
      </c>
      <c r="F33" s="916">
        <v>2436</v>
      </c>
      <c r="G33" s="918">
        <v>2952</v>
      </c>
      <c r="H33" s="918">
        <v>468</v>
      </c>
      <c r="I33" s="912">
        <v>1087</v>
      </c>
      <c r="J33" s="916">
        <v>21307</v>
      </c>
      <c r="K33" s="916">
        <v>467</v>
      </c>
      <c r="L33" s="916">
        <v>4104</v>
      </c>
      <c r="M33" s="916">
        <v>4088</v>
      </c>
      <c r="N33" s="916">
        <v>4210</v>
      </c>
      <c r="O33" s="916">
        <v>4223</v>
      </c>
      <c r="P33" s="916">
        <v>3861</v>
      </c>
      <c r="Q33" s="916">
        <v>20486</v>
      </c>
      <c r="R33" s="916">
        <v>413</v>
      </c>
      <c r="S33" s="916">
        <v>449</v>
      </c>
      <c r="T33" s="920">
        <v>686</v>
      </c>
      <c r="U33" s="916">
        <v>218</v>
      </c>
      <c r="V33" s="916">
        <v>14738</v>
      </c>
      <c r="W33" s="178"/>
      <c r="X33" s="170"/>
      <c r="Y33" s="142"/>
      <c r="Z33" s="142"/>
      <c r="AA33" s="17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c r="CJ33" s="142"/>
      <c r="CK33" s="142"/>
      <c r="CL33" s="142"/>
      <c r="CM33" s="142"/>
      <c r="CN33" s="142"/>
      <c r="CO33" s="142"/>
      <c r="CP33" s="142"/>
      <c r="CQ33" s="142"/>
      <c r="CR33" s="142"/>
      <c r="CS33" s="142"/>
      <c r="CT33" s="142"/>
      <c r="CU33" s="142"/>
      <c r="CV33" s="142"/>
      <c r="CW33" s="142"/>
      <c r="CX33" s="142"/>
      <c r="CY33" s="142"/>
      <c r="CZ33" s="142"/>
      <c r="DA33" s="142"/>
      <c r="DB33" s="142"/>
      <c r="DC33" s="142"/>
      <c r="DD33" s="142"/>
      <c r="DE33" s="142"/>
      <c r="DF33" s="142"/>
      <c r="DG33" s="142"/>
      <c r="DH33" s="142"/>
      <c r="DI33" s="142"/>
      <c r="DJ33" s="142"/>
      <c r="DK33" s="142"/>
      <c r="DL33" s="142"/>
      <c r="DM33" s="142"/>
      <c r="DN33" s="142"/>
      <c r="DO33" s="142"/>
      <c r="DP33" s="142"/>
      <c r="DQ33" s="142"/>
      <c r="DR33" s="142"/>
      <c r="DS33" s="142"/>
      <c r="DT33" s="142"/>
      <c r="DU33" s="142"/>
    </row>
    <row r="34" spans="1:125" s="29" customFormat="1" ht="11.25" customHeight="1">
      <c r="A34" s="922"/>
      <c r="B34" s="907" t="s">
        <v>378</v>
      </c>
      <c r="C34" s="910">
        <v>3922</v>
      </c>
      <c r="D34" s="909" t="s">
        <v>313</v>
      </c>
      <c r="E34" s="910">
        <v>2822</v>
      </c>
      <c r="F34" s="910">
        <v>1333</v>
      </c>
      <c r="G34" s="911">
        <v>1231</v>
      </c>
      <c r="H34" s="911">
        <v>165</v>
      </c>
      <c r="I34" s="909">
        <v>714</v>
      </c>
      <c r="J34" s="910">
        <v>10187</v>
      </c>
      <c r="K34" s="910">
        <v>292</v>
      </c>
      <c r="L34" s="910">
        <v>1583</v>
      </c>
      <c r="M34" s="910">
        <v>2215</v>
      </c>
      <c r="N34" s="910">
        <v>1935</v>
      </c>
      <c r="O34" s="910">
        <v>2123</v>
      </c>
      <c r="P34" s="910">
        <v>1874</v>
      </c>
      <c r="Q34" s="910">
        <v>9730</v>
      </c>
      <c r="R34" s="910">
        <v>262</v>
      </c>
      <c r="S34" s="910">
        <v>333</v>
      </c>
      <c r="T34" s="913">
        <v>490</v>
      </c>
      <c r="U34" s="910">
        <v>166</v>
      </c>
      <c r="V34" s="910">
        <v>5905</v>
      </c>
      <c r="W34" s="178"/>
      <c r="X34" s="142"/>
      <c r="Y34" s="178"/>
      <c r="Z34" s="178"/>
      <c r="AA34" s="206"/>
      <c r="AB34" s="204"/>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142"/>
      <c r="CS34" s="142"/>
      <c r="CT34" s="142"/>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142"/>
      <c r="DQ34" s="142"/>
      <c r="DR34" s="142"/>
      <c r="DS34" s="142"/>
      <c r="DT34" s="142"/>
      <c r="DU34" s="142"/>
    </row>
    <row r="35" spans="1:125" s="29" customFormat="1" ht="11.25" customHeight="1">
      <c r="A35" s="922">
        <v>2022</v>
      </c>
      <c r="B35" s="914" t="s">
        <v>163</v>
      </c>
      <c r="C35" s="916">
        <v>7273</v>
      </c>
      <c r="D35" s="912" t="s">
        <v>313</v>
      </c>
      <c r="E35" s="916">
        <v>6184</v>
      </c>
      <c r="F35" s="916">
        <v>2380</v>
      </c>
      <c r="G35" s="918">
        <v>3121</v>
      </c>
      <c r="H35" s="918">
        <v>405</v>
      </c>
      <c r="I35" s="912">
        <v>986</v>
      </c>
      <c r="J35" s="916">
        <f>SUM(C35:I35)</f>
        <v>20349</v>
      </c>
      <c r="K35" s="923">
        <v>527</v>
      </c>
      <c r="L35" s="916">
        <v>4181</v>
      </c>
      <c r="M35" s="916">
        <v>4067</v>
      </c>
      <c r="N35" s="916">
        <v>4178</v>
      </c>
      <c r="O35" s="916">
        <v>4121</v>
      </c>
      <c r="P35" s="916">
        <v>3914</v>
      </c>
      <c r="Q35" s="916">
        <v>20461</v>
      </c>
      <c r="R35" s="916">
        <v>410</v>
      </c>
      <c r="S35" s="916">
        <v>406</v>
      </c>
      <c r="T35" s="920">
        <v>711</v>
      </c>
      <c r="U35" s="916">
        <v>223</v>
      </c>
      <c r="V35" s="916">
        <v>14577</v>
      </c>
      <c r="W35" s="178"/>
      <c r="X35" s="204"/>
      <c r="Y35" s="178"/>
      <c r="Z35" s="178"/>
      <c r="AA35" s="206"/>
      <c r="AB35" s="204"/>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142"/>
      <c r="CS35" s="142"/>
      <c r="CT35" s="142"/>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142"/>
      <c r="DQ35" s="142"/>
      <c r="DR35" s="142"/>
      <c r="DS35" s="142"/>
      <c r="DT35" s="142"/>
      <c r="DU35" s="142"/>
    </row>
    <row r="36" spans="1:125" s="29" customFormat="1" ht="11.25" customHeight="1">
      <c r="A36" s="1840"/>
      <c r="B36" s="1829" t="s">
        <v>378</v>
      </c>
      <c r="C36" s="1838">
        <v>3666</v>
      </c>
      <c r="D36" s="1855" t="s">
        <v>313</v>
      </c>
      <c r="E36" s="1838">
        <v>2727</v>
      </c>
      <c r="F36" s="1838">
        <v>1170</v>
      </c>
      <c r="G36" s="1856">
        <v>1272</v>
      </c>
      <c r="H36" s="1856">
        <v>133</v>
      </c>
      <c r="I36" s="1855">
        <v>586</v>
      </c>
      <c r="J36" s="1838">
        <f>SUM(C36:I36)</f>
        <v>9554</v>
      </c>
      <c r="K36" s="1857">
        <v>361</v>
      </c>
      <c r="L36" s="1838">
        <v>1631</v>
      </c>
      <c r="M36" s="1838">
        <v>2174</v>
      </c>
      <c r="N36" s="1838">
        <v>2020</v>
      </c>
      <c r="O36" s="1838">
        <v>2061</v>
      </c>
      <c r="P36" s="1838">
        <v>1840</v>
      </c>
      <c r="Q36" s="1838">
        <v>9726</v>
      </c>
      <c r="R36" s="1838">
        <v>277</v>
      </c>
      <c r="S36" s="1838">
        <v>301</v>
      </c>
      <c r="T36" s="1858">
        <v>537</v>
      </c>
      <c r="U36" s="1838">
        <v>175</v>
      </c>
      <c r="V36" s="1838">
        <v>5814</v>
      </c>
      <c r="W36" s="178"/>
      <c r="X36" s="204"/>
      <c r="Y36" s="178"/>
      <c r="Z36" s="178"/>
      <c r="AA36" s="206"/>
      <c r="AB36" s="204"/>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c r="CI36" s="142"/>
      <c r="CJ36" s="142"/>
      <c r="CK36" s="142"/>
      <c r="CL36" s="142"/>
      <c r="CM36" s="142"/>
      <c r="CN36" s="142"/>
      <c r="CO36" s="142"/>
      <c r="CP36" s="142"/>
      <c r="CQ36" s="142"/>
      <c r="CR36" s="142"/>
      <c r="CS36" s="142"/>
      <c r="CT36" s="142"/>
      <c r="CU36" s="142"/>
      <c r="CV36" s="142"/>
      <c r="CW36" s="142"/>
      <c r="CX36" s="142"/>
      <c r="CY36" s="142"/>
      <c r="CZ36" s="142"/>
      <c r="DA36" s="142"/>
      <c r="DB36" s="142"/>
      <c r="DC36" s="142"/>
      <c r="DD36" s="142"/>
      <c r="DE36" s="142"/>
      <c r="DF36" s="142"/>
      <c r="DG36" s="142"/>
      <c r="DH36" s="142"/>
      <c r="DI36" s="142"/>
      <c r="DJ36" s="142"/>
      <c r="DK36" s="142"/>
      <c r="DL36" s="142"/>
      <c r="DM36" s="142"/>
      <c r="DN36" s="142"/>
      <c r="DO36" s="142"/>
      <c r="DP36" s="142"/>
      <c r="DQ36" s="142"/>
      <c r="DR36" s="142"/>
      <c r="DS36" s="142"/>
      <c r="DT36" s="142"/>
      <c r="DU36" s="142"/>
    </row>
    <row r="37" spans="1:125" s="29" customFormat="1" ht="15" customHeight="1">
      <c r="A37" s="924" t="s">
        <v>75</v>
      </c>
      <c r="B37" s="1290" t="s">
        <v>438</v>
      </c>
      <c r="C37" s="1290"/>
      <c r="D37" s="1290"/>
      <c r="E37" s="1290"/>
      <c r="F37" s="1290"/>
      <c r="G37" s="1290"/>
      <c r="H37" s="1290"/>
      <c r="I37" s="1290"/>
      <c r="J37" s="1290"/>
      <c r="K37" s="1290"/>
      <c r="L37" s="1290"/>
      <c r="M37" s="1290"/>
      <c r="N37" s="1290"/>
      <c r="O37" s="1290"/>
      <c r="P37" s="1290"/>
      <c r="Q37" s="1290"/>
      <c r="R37" s="1290"/>
      <c r="S37" s="1290"/>
      <c r="T37" s="1290"/>
      <c r="U37" s="1290"/>
      <c r="V37" s="1291"/>
      <c r="W37" s="178"/>
      <c r="X37" s="204"/>
      <c r="Y37" s="178"/>
      <c r="Z37" s="178"/>
      <c r="AA37" s="206"/>
      <c r="AB37" s="204"/>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142"/>
      <c r="CS37" s="142"/>
      <c r="CT37" s="142"/>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142"/>
      <c r="DQ37" s="142"/>
      <c r="DR37" s="142"/>
      <c r="DS37" s="142"/>
      <c r="DT37" s="142"/>
      <c r="DU37" s="142"/>
    </row>
    <row r="38" spans="1:125" s="29" customFormat="1" ht="15" customHeight="1">
      <c r="A38" s="925" t="s">
        <v>77</v>
      </c>
      <c r="B38" s="1290" t="s">
        <v>439</v>
      </c>
      <c r="C38" s="1290"/>
      <c r="D38" s="1290"/>
      <c r="E38" s="1290"/>
      <c r="F38" s="1290"/>
      <c r="G38" s="1290"/>
      <c r="H38" s="1290"/>
      <c r="I38" s="1290"/>
      <c r="J38" s="1290"/>
      <c r="K38" s="1290"/>
      <c r="L38" s="1290"/>
      <c r="M38" s="1290"/>
      <c r="N38" s="1290"/>
      <c r="O38" s="1290"/>
      <c r="P38" s="1290"/>
      <c r="Q38" s="1290"/>
      <c r="R38" s="1290"/>
      <c r="S38" s="1290"/>
      <c r="T38" s="1290"/>
      <c r="U38" s="1290"/>
      <c r="V38" s="1291"/>
      <c r="W38" s="178"/>
      <c r="X38" s="204"/>
      <c r="Y38" s="178"/>
      <c r="Z38" s="178"/>
      <c r="AA38" s="206"/>
      <c r="AB38" s="204"/>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c r="CI38" s="142"/>
      <c r="CJ38" s="142"/>
      <c r="CK38" s="142"/>
      <c r="CL38" s="142"/>
      <c r="CM38" s="142"/>
      <c r="CN38" s="142"/>
      <c r="CO38" s="142"/>
      <c r="CP38" s="142"/>
      <c r="CQ38" s="142"/>
      <c r="CR38" s="142"/>
      <c r="CS38" s="142"/>
      <c r="CT38" s="142"/>
      <c r="CU38" s="142"/>
      <c r="CV38" s="142"/>
      <c r="CW38" s="142"/>
      <c r="CX38" s="142"/>
      <c r="CY38" s="142"/>
      <c r="CZ38" s="142"/>
      <c r="DA38" s="142"/>
      <c r="DB38" s="142"/>
      <c r="DC38" s="142"/>
      <c r="DD38" s="142"/>
      <c r="DE38" s="142"/>
      <c r="DF38" s="142"/>
      <c r="DG38" s="142"/>
      <c r="DH38" s="142"/>
      <c r="DI38" s="142"/>
      <c r="DJ38" s="142"/>
      <c r="DK38" s="142"/>
      <c r="DL38" s="142"/>
      <c r="DM38" s="142"/>
      <c r="DN38" s="142"/>
      <c r="DO38" s="142"/>
      <c r="DP38" s="142"/>
      <c r="DQ38" s="142"/>
      <c r="DR38" s="142"/>
      <c r="DS38" s="142"/>
      <c r="DT38" s="142"/>
      <c r="DU38" s="142"/>
    </row>
    <row r="39" spans="1:125" s="29" customFormat="1" ht="27.95" customHeight="1">
      <c r="A39" s="925" t="s">
        <v>79</v>
      </c>
      <c r="B39" s="1290" t="s">
        <v>440</v>
      </c>
      <c r="C39" s="1290"/>
      <c r="D39" s="1290"/>
      <c r="E39" s="1290"/>
      <c r="F39" s="1290"/>
      <c r="G39" s="1290"/>
      <c r="H39" s="1290"/>
      <c r="I39" s="1290"/>
      <c r="J39" s="1290"/>
      <c r="K39" s="1290"/>
      <c r="L39" s="1290"/>
      <c r="M39" s="1290"/>
      <c r="N39" s="1290"/>
      <c r="O39" s="1290"/>
      <c r="P39" s="1290"/>
      <c r="Q39" s="1290"/>
      <c r="R39" s="1290"/>
      <c r="S39" s="1290"/>
      <c r="T39" s="1290"/>
      <c r="U39" s="1290"/>
      <c r="V39" s="1291"/>
      <c r="W39" s="178"/>
      <c r="X39" s="204"/>
      <c r="Y39" s="178"/>
      <c r="Z39" s="178"/>
      <c r="AA39" s="206"/>
      <c r="AB39" s="204"/>
      <c r="AC39" s="142"/>
      <c r="AD39" s="170"/>
      <c r="AE39" s="170"/>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c r="CZ39" s="142"/>
      <c r="DA39" s="142"/>
      <c r="DB39" s="142"/>
      <c r="DC39" s="142"/>
      <c r="DD39" s="142"/>
      <c r="DE39" s="142"/>
      <c r="DF39" s="142"/>
      <c r="DG39" s="142"/>
      <c r="DH39" s="142"/>
      <c r="DI39" s="142"/>
      <c r="DJ39" s="142"/>
      <c r="DK39" s="142"/>
      <c r="DL39" s="142"/>
      <c r="DM39" s="142"/>
      <c r="DN39" s="142"/>
      <c r="DO39" s="142"/>
      <c r="DP39" s="142"/>
      <c r="DQ39" s="142"/>
      <c r="DR39" s="142"/>
      <c r="DS39" s="142"/>
      <c r="DT39" s="142"/>
      <c r="DU39" s="142"/>
    </row>
    <row r="40" spans="1:125" s="29" customFormat="1" ht="15" customHeight="1">
      <c r="A40" s="925" t="s">
        <v>81</v>
      </c>
      <c r="B40" s="1293" t="s">
        <v>441</v>
      </c>
      <c r="C40" s="1293"/>
      <c r="D40" s="1293"/>
      <c r="E40" s="1293"/>
      <c r="F40" s="1293"/>
      <c r="G40" s="1293"/>
      <c r="H40" s="1293"/>
      <c r="I40" s="1293"/>
      <c r="J40" s="1293"/>
      <c r="K40" s="1293"/>
      <c r="L40" s="1293"/>
      <c r="M40" s="1293"/>
      <c r="N40" s="1293"/>
      <c r="O40" s="1293"/>
      <c r="P40" s="1293"/>
      <c r="Q40" s="1293"/>
      <c r="R40" s="1293"/>
      <c r="S40" s="1293"/>
      <c r="T40" s="1293"/>
      <c r="U40" s="1293"/>
      <c r="V40" s="1294"/>
      <c r="W40" s="178"/>
      <c r="X40" s="204"/>
      <c r="Y40" s="178"/>
      <c r="Z40" s="178"/>
      <c r="AA40" s="206"/>
      <c r="AB40" s="204"/>
      <c r="AC40" s="142"/>
      <c r="AD40" s="170"/>
      <c r="AE40" s="170"/>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c r="CJ40" s="142"/>
      <c r="CK40" s="142"/>
      <c r="CL40" s="142"/>
      <c r="CM40" s="142"/>
      <c r="CN40" s="142"/>
      <c r="CO40" s="142"/>
      <c r="CP40" s="142"/>
      <c r="CQ40" s="142"/>
      <c r="CR40" s="142"/>
      <c r="CS40" s="142"/>
      <c r="CT40" s="142"/>
      <c r="CU40" s="142"/>
      <c r="CV40" s="142"/>
      <c r="CW40" s="142"/>
      <c r="CX40" s="142"/>
      <c r="CY40" s="142"/>
      <c r="CZ40" s="142"/>
      <c r="DA40" s="142"/>
      <c r="DB40" s="142"/>
      <c r="DC40" s="142"/>
      <c r="DD40" s="142"/>
      <c r="DE40" s="142"/>
      <c r="DF40" s="142"/>
      <c r="DG40" s="142"/>
      <c r="DH40" s="142"/>
      <c r="DI40" s="142"/>
      <c r="DJ40" s="142"/>
      <c r="DK40" s="142"/>
      <c r="DL40" s="142"/>
      <c r="DM40" s="142"/>
      <c r="DN40" s="142"/>
      <c r="DO40" s="142"/>
      <c r="DP40" s="142"/>
      <c r="DQ40" s="142"/>
      <c r="DR40" s="142"/>
      <c r="DS40" s="142"/>
      <c r="DT40" s="142"/>
    </row>
    <row r="41" spans="1:125" s="29" customFormat="1" ht="15" customHeight="1">
      <c r="A41" s="925" t="s">
        <v>83</v>
      </c>
      <c r="B41" s="1290" t="s">
        <v>442</v>
      </c>
      <c r="C41" s="1290"/>
      <c r="D41" s="1290"/>
      <c r="E41" s="1290"/>
      <c r="F41" s="1290"/>
      <c r="G41" s="1290"/>
      <c r="H41" s="1290"/>
      <c r="I41" s="1290"/>
      <c r="J41" s="1290"/>
      <c r="K41" s="1290"/>
      <c r="L41" s="1290"/>
      <c r="M41" s="1290"/>
      <c r="N41" s="1290"/>
      <c r="O41" s="1290"/>
      <c r="P41" s="1290"/>
      <c r="Q41" s="1290"/>
      <c r="R41" s="1290"/>
      <c r="S41" s="1290"/>
      <c r="T41" s="1290"/>
      <c r="U41" s="1290"/>
      <c r="V41" s="1291"/>
      <c r="W41" s="178"/>
      <c r="X41" s="204"/>
      <c r="Y41" s="178"/>
      <c r="Z41" s="178"/>
      <c r="AA41" s="206"/>
      <c r="AB41" s="204"/>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c r="CI41" s="142"/>
      <c r="CJ41" s="142"/>
      <c r="CK41" s="142"/>
      <c r="CL41" s="142"/>
      <c r="CM41" s="142"/>
      <c r="CN41" s="142"/>
      <c r="CO41" s="142"/>
      <c r="CP41" s="142"/>
      <c r="CQ41" s="142"/>
      <c r="CR41" s="142"/>
      <c r="CS41" s="142"/>
      <c r="CT41" s="142"/>
      <c r="CU41" s="142"/>
      <c r="CV41" s="142"/>
      <c r="CW41" s="142"/>
      <c r="CX41" s="142"/>
      <c r="CY41" s="142"/>
      <c r="CZ41" s="142"/>
      <c r="DA41" s="142"/>
      <c r="DB41" s="142"/>
      <c r="DC41" s="142"/>
      <c r="DD41" s="142"/>
      <c r="DE41" s="142"/>
      <c r="DF41" s="142"/>
      <c r="DG41" s="142"/>
      <c r="DH41" s="142"/>
      <c r="DI41" s="142"/>
      <c r="DJ41" s="142"/>
      <c r="DK41" s="142"/>
      <c r="DL41" s="142"/>
      <c r="DM41" s="142"/>
      <c r="DN41" s="142"/>
      <c r="DO41" s="142"/>
      <c r="DP41" s="142"/>
      <c r="DQ41" s="142"/>
      <c r="DR41" s="142"/>
      <c r="DS41" s="142"/>
      <c r="DT41" s="142"/>
    </row>
    <row r="42" spans="1:125" s="29" customFormat="1" ht="15" customHeight="1">
      <c r="A42" s="925" t="s">
        <v>85</v>
      </c>
      <c r="B42" s="1290" t="s">
        <v>443</v>
      </c>
      <c r="C42" s="1290"/>
      <c r="D42" s="1290"/>
      <c r="E42" s="1290"/>
      <c r="F42" s="1290"/>
      <c r="G42" s="1290"/>
      <c r="H42" s="1290"/>
      <c r="I42" s="1290"/>
      <c r="J42" s="1290"/>
      <c r="K42" s="1290"/>
      <c r="L42" s="1290"/>
      <c r="M42" s="1290"/>
      <c r="N42" s="1290"/>
      <c r="O42" s="1290"/>
      <c r="P42" s="1290"/>
      <c r="Q42" s="1290"/>
      <c r="R42" s="1290"/>
      <c r="S42" s="1290"/>
      <c r="T42" s="1290"/>
      <c r="U42" s="1290"/>
      <c r="V42" s="1291"/>
      <c r="W42" s="178"/>
      <c r="X42" s="204"/>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c r="CI42" s="142"/>
      <c r="CJ42" s="142"/>
      <c r="CK42" s="142"/>
      <c r="CL42" s="142"/>
      <c r="CM42" s="142"/>
      <c r="CN42" s="142"/>
      <c r="CO42" s="142"/>
      <c r="CP42" s="142"/>
      <c r="CQ42" s="142"/>
      <c r="CR42" s="142"/>
      <c r="CS42" s="142"/>
      <c r="CT42" s="142"/>
      <c r="CU42" s="142"/>
      <c r="CV42" s="142"/>
      <c r="CW42" s="142"/>
      <c r="CX42" s="142"/>
      <c r="CY42" s="142"/>
      <c r="CZ42" s="142"/>
      <c r="DA42" s="142"/>
      <c r="DB42" s="142"/>
      <c r="DC42" s="142"/>
      <c r="DD42" s="142"/>
      <c r="DE42" s="142"/>
      <c r="DF42" s="142"/>
      <c r="DG42" s="142"/>
      <c r="DH42" s="142"/>
      <c r="DI42" s="142"/>
      <c r="DJ42" s="142"/>
      <c r="DK42" s="142"/>
      <c r="DL42" s="142"/>
      <c r="DM42" s="142"/>
      <c r="DN42" s="142"/>
      <c r="DO42" s="142"/>
      <c r="DP42" s="142"/>
      <c r="DQ42" s="142"/>
      <c r="DR42" s="142"/>
      <c r="DS42" s="142"/>
      <c r="DT42" s="142"/>
    </row>
    <row r="43" spans="1:125" s="29" customFormat="1">
      <c r="A43" s="926"/>
      <c r="B43" s="927"/>
      <c r="C43" s="928"/>
      <c r="D43" s="928"/>
      <c r="E43" s="928"/>
      <c r="F43" s="928"/>
      <c r="G43" s="928"/>
      <c r="H43" s="928"/>
      <c r="I43" s="928"/>
      <c r="J43" s="928"/>
      <c r="K43" s="928"/>
      <c r="L43" s="928"/>
      <c r="M43" s="928"/>
      <c r="N43" s="928"/>
      <c r="O43" s="928"/>
      <c r="P43" s="928"/>
      <c r="Q43" s="928"/>
      <c r="R43" s="929"/>
      <c r="S43" s="928"/>
      <c r="T43" s="1077" t="s">
        <v>87</v>
      </c>
      <c r="U43" s="1077"/>
      <c r="V43" s="1078"/>
      <c r="W43" s="142"/>
      <c r="X43" s="170"/>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42"/>
      <c r="BM43" s="142"/>
      <c r="BN43" s="142"/>
      <c r="BO43" s="142"/>
      <c r="BP43" s="142"/>
      <c r="BQ43" s="142"/>
      <c r="BR43" s="142"/>
      <c r="BS43" s="142"/>
      <c r="BT43" s="142"/>
      <c r="BU43" s="142"/>
      <c r="BV43" s="142"/>
      <c r="BW43" s="142"/>
      <c r="BX43" s="142"/>
      <c r="BY43" s="142"/>
      <c r="BZ43" s="142"/>
      <c r="CA43" s="142"/>
      <c r="CB43" s="142"/>
      <c r="CC43" s="142"/>
      <c r="CD43" s="142"/>
      <c r="CE43" s="142"/>
      <c r="CF43" s="142"/>
      <c r="CG43" s="142"/>
      <c r="CH43" s="142"/>
      <c r="CI43" s="142"/>
      <c r="CJ43" s="142"/>
      <c r="CK43" s="142"/>
      <c r="CL43" s="142"/>
      <c r="CM43" s="142"/>
      <c r="CN43" s="142"/>
      <c r="CO43" s="142"/>
      <c r="CP43" s="142"/>
      <c r="CQ43" s="142"/>
      <c r="CR43" s="142"/>
      <c r="CS43" s="142"/>
      <c r="CT43" s="142"/>
      <c r="CU43" s="142"/>
      <c r="CV43" s="142"/>
      <c r="CW43" s="142"/>
      <c r="CX43" s="142"/>
      <c r="CY43" s="142"/>
      <c r="CZ43" s="142"/>
      <c r="DA43" s="142"/>
      <c r="DB43" s="142"/>
      <c r="DC43" s="142"/>
      <c r="DD43" s="142"/>
      <c r="DE43" s="142"/>
      <c r="DF43" s="142"/>
      <c r="DG43" s="142"/>
      <c r="DH43" s="142"/>
      <c r="DI43" s="142"/>
      <c r="DJ43" s="142"/>
      <c r="DK43" s="142"/>
      <c r="DL43" s="142"/>
      <c r="DM43" s="142"/>
      <c r="DN43" s="142"/>
      <c r="DO43" s="142"/>
      <c r="DP43" s="142"/>
      <c r="DQ43" s="142"/>
      <c r="DR43" s="142"/>
    </row>
    <row r="44" spans="1:125" s="28" customFormat="1" ht="12.95" customHeight="1">
      <c r="A44" s="31"/>
      <c r="B44" s="31"/>
      <c r="C44" s="31"/>
      <c r="D44" s="31"/>
      <c r="E44" s="31"/>
      <c r="F44" s="31"/>
      <c r="G44" s="31"/>
      <c r="H44" s="31"/>
      <c r="I44" s="31"/>
      <c r="J44" s="31"/>
      <c r="K44" s="31"/>
      <c r="L44" s="31"/>
      <c r="M44" s="31"/>
      <c r="N44" s="31"/>
      <c r="O44" s="31"/>
      <c r="P44" s="31"/>
      <c r="Q44" s="31"/>
      <c r="R44" s="32"/>
      <c r="S44" s="142"/>
      <c r="T44" s="142"/>
      <c r="U44" s="142"/>
      <c r="V44" s="142"/>
      <c r="W44" s="142"/>
      <c r="X44" s="170"/>
      <c r="Y44" s="142"/>
      <c r="Z44" s="142"/>
      <c r="AA44" s="142"/>
      <c r="AB44" s="142"/>
      <c r="AC44" s="142"/>
      <c r="AD44" s="142"/>
      <c r="AE44" s="142"/>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c r="CS44" s="170"/>
      <c r="CT44" s="170"/>
      <c r="CU44" s="170"/>
      <c r="CV44" s="170"/>
      <c r="CW44" s="170"/>
      <c r="CX44" s="170"/>
      <c r="CY44" s="170"/>
      <c r="CZ44" s="170"/>
      <c r="DA44" s="170"/>
      <c r="DB44" s="170"/>
      <c r="DC44" s="170"/>
      <c r="DD44" s="170"/>
      <c r="DE44" s="170"/>
      <c r="DF44" s="170"/>
      <c r="DG44" s="170"/>
      <c r="DH44" s="170"/>
      <c r="DI44" s="170"/>
      <c r="DJ44" s="170"/>
      <c r="DK44" s="170"/>
      <c r="DL44" s="170"/>
      <c r="DM44" s="170"/>
      <c r="DN44" s="170"/>
      <c r="DO44" s="170"/>
      <c r="DP44" s="170"/>
      <c r="DQ44" s="170"/>
      <c r="DR44" s="170"/>
      <c r="DS44" s="170"/>
    </row>
    <row r="45" spans="1:125" ht="8.25" customHeight="1">
      <c r="L45" s="179"/>
      <c r="R45" s="142"/>
    </row>
    <row r="46" spans="1:125">
      <c r="R46" s="142"/>
    </row>
    <row r="47" spans="1:125">
      <c r="R47" s="142"/>
    </row>
    <row r="48" spans="1:125">
      <c r="R48" s="142"/>
    </row>
    <row r="49" spans="18:18">
      <c r="R49" s="142"/>
    </row>
    <row r="50" spans="18:18">
      <c r="R50" s="142"/>
    </row>
    <row r="51" spans="18:18">
      <c r="R51" s="142"/>
    </row>
    <row r="52" spans="18:18">
      <c r="R52" s="142"/>
    </row>
    <row r="53" spans="18:18">
      <c r="R53" s="142"/>
    </row>
    <row r="54" spans="18:18">
      <c r="R54" s="142"/>
    </row>
    <row r="55" spans="18:18">
      <c r="R55" s="142"/>
    </row>
    <row r="56" spans="18:18">
      <c r="R56" s="142"/>
    </row>
    <row r="57" spans="18:18">
      <c r="R57" s="142"/>
    </row>
    <row r="58" spans="18:18">
      <c r="R58" s="142"/>
    </row>
    <row r="59" spans="18:18">
      <c r="R59" s="142"/>
    </row>
    <row r="60" spans="18:18">
      <c r="R60" s="142"/>
    </row>
    <row r="61" spans="18:18">
      <c r="R61" s="142"/>
    </row>
    <row r="62" spans="18:18">
      <c r="R62" s="142"/>
    </row>
    <row r="63" spans="18:18">
      <c r="R63" s="142"/>
    </row>
    <row r="64" spans="18:18">
      <c r="R64" s="142"/>
    </row>
    <row r="65" spans="18:18">
      <c r="R65" s="142"/>
    </row>
    <row r="66" spans="18:18">
      <c r="R66" s="142"/>
    </row>
    <row r="67" spans="18:18">
      <c r="R67" s="142"/>
    </row>
    <row r="68" spans="18:18">
      <c r="R68" s="142"/>
    </row>
    <row r="69" spans="18:18">
      <c r="R69" s="142"/>
    </row>
    <row r="70" spans="18:18">
      <c r="R70" s="142"/>
    </row>
    <row r="71" spans="18:18">
      <c r="R71" s="142"/>
    </row>
    <row r="72" spans="18:18">
      <c r="R72" s="142"/>
    </row>
    <row r="73" spans="18:18">
      <c r="R73" s="142"/>
    </row>
    <row r="74" spans="18:18">
      <c r="R74" s="142"/>
    </row>
    <row r="75" spans="18:18">
      <c r="R75" s="142"/>
    </row>
    <row r="76" spans="18:18">
      <c r="R76" s="142"/>
    </row>
    <row r="77" spans="18:18">
      <c r="R77" s="142"/>
    </row>
    <row r="78" spans="18:18">
      <c r="R78" s="142"/>
    </row>
    <row r="79" spans="18:18">
      <c r="R79" s="142"/>
    </row>
    <row r="80" spans="18:18">
      <c r="R80" s="142"/>
    </row>
    <row r="81" spans="18:18">
      <c r="R81" s="142"/>
    </row>
    <row r="82" spans="18:18">
      <c r="R82" s="142"/>
    </row>
    <row r="83" spans="18:18">
      <c r="R83" s="142"/>
    </row>
    <row r="84" spans="18:18">
      <c r="R84" s="142"/>
    </row>
    <row r="85" spans="18:18">
      <c r="R85" s="142"/>
    </row>
    <row r="86" spans="18:18">
      <c r="R86" s="142"/>
    </row>
    <row r="87" spans="18:18">
      <c r="R87" s="142"/>
    </row>
    <row r="88" spans="18:18">
      <c r="R88" s="142"/>
    </row>
    <row r="89" spans="18:18">
      <c r="R89" s="142"/>
    </row>
    <row r="90" spans="18:18">
      <c r="R90" s="142"/>
    </row>
    <row r="91" spans="18:18">
      <c r="R91" s="142"/>
    </row>
    <row r="92" spans="18:18">
      <c r="R92" s="142"/>
    </row>
    <row r="93" spans="18:18">
      <c r="R93" s="142"/>
    </row>
    <row r="94" spans="18:18">
      <c r="R94" s="142"/>
    </row>
    <row r="95" spans="18:18">
      <c r="R95" s="142"/>
    </row>
    <row r="96" spans="18:18">
      <c r="R96" s="142"/>
    </row>
    <row r="97" spans="18:18">
      <c r="R97" s="142"/>
    </row>
    <row r="98" spans="18:18">
      <c r="R98" s="142"/>
    </row>
    <row r="99" spans="18:18">
      <c r="R99" s="142"/>
    </row>
    <row r="100" spans="18:18">
      <c r="R100" s="142"/>
    </row>
    <row r="101" spans="18:18">
      <c r="R101" s="142"/>
    </row>
    <row r="102" spans="18:18">
      <c r="R102" s="142"/>
    </row>
    <row r="103" spans="18:18">
      <c r="R103" s="142"/>
    </row>
    <row r="104" spans="18:18">
      <c r="R104" s="142"/>
    </row>
    <row r="105" spans="18:18">
      <c r="R105" s="142"/>
    </row>
    <row r="106" spans="18:18">
      <c r="R106" s="142"/>
    </row>
    <row r="107" spans="18:18">
      <c r="R107" s="142"/>
    </row>
    <row r="108" spans="18:18">
      <c r="R108" s="142"/>
    </row>
    <row r="109" spans="18:18">
      <c r="R109" s="142"/>
    </row>
    <row r="110" spans="18:18">
      <c r="R110" s="142"/>
    </row>
    <row r="111" spans="18:18">
      <c r="R111" s="142"/>
    </row>
    <row r="112" spans="18:18">
      <c r="R112" s="142"/>
    </row>
    <row r="113" spans="18:18">
      <c r="R113" s="142"/>
    </row>
    <row r="114" spans="18:18">
      <c r="R114" s="142"/>
    </row>
    <row r="115" spans="18:18">
      <c r="R115" s="142"/>
    </row>
    <row r="116" spans="18:18">
      <c r="R116" s="142"/>
    </row>
    <row r="117" spans="18:18">
      <c r="R117" s="142"/>
    </row>
    <row r="118" spans="18:18">
      <c r="R118" s="142"/>
    </row>
    <row r="119" spans="18:18">
      <c r="R119" s="142"/>
    </row>
    <row r="120" spans="18:18">
      <c r="R120" s="142"/>
    </row>
    <row r="121" spans="18:18">
      <c r="R121" s="142"/>
    </row>
    <row r="122" spans="18:18">
      <c r="R122" s="142"/>
    </row>
    <row r="123" spans="18:18">
      <c r="R123" s="142"/>
    </row>
    <row r="124" spans="18:18">
      <c r="R124" s="142"/>
    </row>
    <row r="125" spans="18:18">
      <c r="R125" s="142"/>
    </row>
    <row r="126" spans="18:18">
      <c r="R126" s="142"/>
    </row>
    <row r="127" spans="18:18">
      <c r="R127" s="142"/>
    </row>
    <row r="128" spans="18:18">
      <c r="R128" s="142"/>
    </row>
    <row r="129" spans="18:18">
      <c r="R129" s="142"/>
    </row>
    <row r="130" spans="18:18">
      <c r="R130" s="142"/>
    </row>
    <row r="131" spans="18:18">
      <c r="R131" s="142"/>
    </row>
    <row r="132" spans="18:18">
      <c r="R132" s="142"/>
    </row>
    <row r="133" spans="18:18">
      <c r="R133" s="142"/>
    </row>
    <row r="134" spans="18:18">
      <c r="R134" s="142"/>
    </row>
    <row r="135" spans="18:18">
      <c r="R135" s="142"/>
    </row>
    <row r="136" spans="18:18">
      <c r="R136" s="142"/>
    </row>
    <row r="137" spans="18:18">
      <c r="R137" s="142"/>
    </row>
    <row r="138" spans="18:18">
      <c r="R138" s="142"/>
    </row>
    <row r="139" spans="18:18">
      <c r="R139" s="142"/>
    </row>
    <row r="140" spans="18:18">
      <c r="R140" s="142"/>
    </row>
    <row r="141" spans="18:18">
      <c r="R141" s="142"/>
    </row>
    <row r="142" spans="18:18">
      <c r="R142" s="142"/>
    </row>
    <row r="143" spans="18:18">
      <c r="R143" s="142"/>
    </row>
    <row r="144" spans="18:18">
      <c r="R144" s="142"/>
    </row>
    <row r="145" spans="18:18">
      <c r="R145" s="142"/>
    </row>
    <row r="146" spans="18:18">
      <c r="R146" s="142"/>
    </row>
    <row r="147" spans="18:18">
      <c r="R147" s="142"/>
    </row>
    <row r="148" spans="18:18">
      <c r="R148" s="142"/>
    </row>
    <row r="149" spans="18:18">
      <c r="R149" s="142"/>
    </row>
    <row r="150" spans="18:18">
      <c r="R150" s="142"/>
    </row>
    <row r="151" spans="18:18">
      <c r="R151" s="142"/>
    </row>
    <row r="152" spans="18:18">
      <c r="R152" s="142"/>
    </row>
    <row r="153" spans="18:18">
      <c r="R153" s="142"/>
    </row>
    <row r="154" spans="18:18">
      <c r="R154" s="142"/>
    </row>
    <row r="155" spans="18:18">
      <c r="R155" s="142"/>
    </row>
    <row r="156" spans="18:18">
      <c r="R156" s="142"/>
    </row>
    <row r="157" spans="18:18">
      <c r="R157" s="142"/>
    </row>
    <row r="158" spans="18:18">
      <c r="R158" s="142"/>
    </row>
    <row r="159" spans="18:18">
      <c r="R159" s="142"/>
    </row>
    <row r="160" spans="18:18">
      <c r="R160" s="142"/>
    </row>
    <row r="161" spans="18:18">
      <c r="R161" s="142"/>
    </row>
    <row r="162" spans="18:18">
      <c r="R162" s="142"/>
    </row>
    <row r="163" spans="18:18">
      <c r="R163" s="142"/>
    </row>
    <row r="164" spans="18:18">
      <c r="R164" s="142"/>
    </row>
    <row r="165" spans="18:18">
      <c r="R165" s="142"/>
    </row>
    <row r="166" spans="18:18">
      <c r="R166" s="142"/>
    </row>
    <row r="167" spans="18:18">
      <c r="R167" s="142"/>
    </row>
    <row r="168" spans="18:18">
      <c r="R168" s="142"/>
    </row>
    <row r="169" spans="18:18">
      <c r="R169" s="142"/>
    </row>
    <row r="170" spans="18:18">
      <c r="R170" s="142"/>
    </row>
    <row r="171" spans="18:18">
      <c r="R171" s="142"/>
    </row>
    <row r="172" spans="18:18">
      <c r="R172" s="142"/>
    </row>
    <row r="173" spans="18:18">
      <c r="R173" s="142"/>
    </row>
    <row r="174" spans="18:18">
      <c r="R174" s="142"/>
    </row>
    <row r="175" spans="18:18">
      <c r="R175" s="142"/>
    </row>
    <row r="176" spans="18:18">
      <c r="R176" s="142"/>
    </row>
    <row r="177" spans="18:18">
      <c r="R177" s="142"/>
    </row>
    <row r="178" spans="18:18">
      <c r="R178" s="142"/>
    </row>
    <row r="179" spans="18:18">
      <c r="R179" s="142"/>
    </row>
    <row r="180" spans="18:18">
      <c r="R180" s="142"/>
    </row>
    <row r="181" spans="18:18">
      <c r="R181" s="142"/>
    </row>
    <row r="182" spans="18:18">
      <c r="R182" s="142"/>
    </row>
    <row r="183" spans="18:18">
      <c r="R183" s="142"/>
    </row>
    <row r="184" spans="18:18">
      <c r="R184" s="142"/>
    </row>
    <row r="185" spans="18:18">
      <c r="R185" s="142"/>
    </row>
    <row r="186" spans="18:18">
      <c r="R186" s="142"/>
    </row>
    <row r="187" spans="18:18">
      <c r="R187" s="142"/>
    </row>
    <row r="188" spans="18:18">
      <c r="R188" s="142"/>
    </row>
    <row r="189" spans="18:18">
      <c r="R189" s="142"/>
    </row>
    <row r="190" spans="18:18">
      <c r="R190" s="142"/>
    </row>
    <row r="191" spans="18:18">
      <c r="R191" s="142"/>
    </row>
    <row r="192" spans="18:18">
      <c r="R192" s="142"/>
    </row>
    <row r="193" spans="18:18">
      <c r="R193" s="142"/>
    </row>
    <row r="194" spans="18:18">
      <c r="R194" s="142"/>
    </row>
    <row r="195" spans="18:18">
      <c r="R195" s="142"/>
    </row>
    <row r="196" spans="18:18">
      <c r="R196" s="142"/>
    </row>
    <row r="197" spans="18:18">
      <c r="R197" s="142"/>
    </row>
    <row r="198" spans="18:18">
      <c r="R198" s="142"/>
    </row>
    <row r="199" spans="18:18">
      <c r="R199" s="142"/>
    </row>
    <row r="200" spans="18:18">
      <c r="R200" s="142"/>
    </row>
    <row r="201" spans="18:18">
      <c r="R201" s="142"/>
    </row>
    <row r="202" spans="18:18">
      <c r="R202" s="142"/>
    </row>
    <row r="203" spans="18:18">
      <c r="R203" s="142"/>
    </row>
    <row r="204" spans="18:18">
      <c r="R204" s="142"/>
    </row>
    <row r="205" spans="18:18">
      <c r="R205" s="142"/>
    </row>
    <row r="206" spans="18:18">
      <c r="R206" s="142"/>
    </row>
    <row r="207" spans="18:18">
      <c r="R207" s="142"/>
    </row>
    <row r="208" spans="18:18">
      <c r="R208" s="142"/>
    </row>
    <row r="209" spans="18:18">
      <c r="R209" s="142"/>
    </row>
    <row r="210" spans="18:18">
      <c r="R210" s="142"/>
    </row>
    <row r="211" spans="18:18">
      <c r="R211" s="142"/>
    </row>
    <row r="212" spans="18:18">
      <c r="R212" s="142"/>
    </row>
    <row r="213" spans="18:18">
      <c r="R213" s="142"/>
    </row>
    <row r="214" spans="18:18">
      <c r="R214" s="142"/>
    </row>
    <row r="215" spans="18:18">
      <c r="R215" s="142"/>
    </row>
    <row r="216" spans="18:18">
      <c r="R216" s="142"/>
    </row>
    <row r="217" spans="18:18">
      <c r="R217" s="142"/>
    </row>
    <row r="218" spans="18:18">
      <c r="R218" s="142"/>
    </row>
    <row r="219" spans="18:18">
      <c r="R219" s="142"/>
    </row>
    <row r="220" spans="18:18">
      <c r="R220" s="142"/>
    </row>
    <row r="221" spans="18:18">
      <c r="R221" s="142"/>
    </row>
    <row r="222" spans="18:18">
      <c r="R222" s="142"/>
    </row>
    <row r="223" spans="18:18">
      <c r="R223" s="142"/>
    </row>
    <row r="224" spans="18:18">
      <c r="R224" s="142"/>
    </row>
    <row r="225" spans="18:18">
      <c r="R225" s="142"/>
    </row>
    <row r="226" spans="18:18">
      <c r="R226" s="142"/>
    </row>
    <row r="227" spans="18:18">
      <c r="R227" s="142"/>
    </row>
    <row r="228" spans="18:18">
      <c r="R228" s="142"/>
    </row>
    <row r="229" spans="18:18">
      <c r="R229" s="142"/>
    </row>
    <row r="230" spans="18:18">
      <c r="R230" s="142"/>
    </row>
    <row r="231" spans="18:18">
      <c r="R231" s="142"/>
    </row>
    <row r="232" spans="18:18">
      <c r="R232" s="142"/>
    </row>
    <row r="233" spans="18:18">
      <c r="R233" s="142"/>
    </row>
    <row r="234" spans="18:18">
      <c r="R234" s="142"/>
    </row>
    <row r="235" spans="18:18">
      <c r="R235" s="142"/>
    </row>
    <row r="236" spans="18:18">
      <c r="R236" s="142"/>
    </row>
    <row r="237" spans="18:18">
      <c r="R237" s="142"/>
    </row>
    <row r="238" spans="18:18">
      <c r="R238" s="142"/>
    </row>
    <row r="239" spans="18:18">
      <c r="R239" s="142"/>
    </row>
    <row r="240" spans="18:18">
      <c r="R240" s="142"/>
    </row>
    <row r="241" spans="18:18">
      <c r="R241" s="142"/>
    </row>
    <row r="242" spans="18:18">
      <c r="R242" s="142"/>
    </row>
    <row r="243" spans="18:18">
      <c r="R243" s="142"/>
    </row>
    <row r="244" spans="18:18">
      <c r="R244" s="142"/>
    </row>
    <row r="245" spans="18:18">
      <c r="R245" s="142"/>
    </row>
    <row r="246" spans="18:18">
      <c r="R246" s="142"/>
    </row>
    <row r="247" spans="18:18">
      <c r="R247" s="142"/>
    </row>
    <row r="248" spans="18:18">
      <c r="R248" s="142"/>
    </row>
    <row r="249" spans="18:18">
      <c r="R249" s="142"/>
    </row>
    <row r="250" spans="18:18">
      <c r="R250" s="142"/>
    </row>
    <row r="251" spans="18:18">
      <c r="R251" s="142"/>
    </row>
    <row r="252" spans="18:18">
      <c r="R252" s="142"/>
    </row>
    <row r="253" spans="18:18">
      <c r="R253" s="142"/>
    </row>
    <row r="254" spans="18:18">
      <c r="R254" s="142"/>
    </row>
    <row r="255" spans="18:18">
      <c r="R255" s="142"/>
    </row>
    <row r="256" spans="18:18">
      <c r="R256" s="142"/>
    </row>
    <row r="257" spans="18:18">
      <c r="R257" s="142"/>
    </row>
    <row r="258" spans="18:18">
      <c r="R258" s="142"/>
    </row>
    <row r="259" spans="18:18">
      <c r="R259" s="142"/>
    </row>
    <row r="260" spans="18:18">
      <c r="R260" s="142"/>
    </row>
    <row r="261" spans="18:18">
      <c r="R261" s="142"/>
    </row>
    <row r="262" spans="18:18">
      <c r="R262" s="142"/>
    </row>
    <row r="263" spans="18:18">
      <c r="R263" s="142"/>
    </row>
    <row r="264" spans="18:18">
      <c r="R264" s="142"/>
    </row>
    <row r="265" spans="18:18">
      <c r="R265" s="142"/>
    </row>
    <row r="266" spans="18:18">
      <c r="R266" s="142"/>
    </row>
    <row r="267" spans="18:18">
      <c r="R267" s="142"/>
    </row>
    <row r="268" spans="18:18">
      <c r="R268" s="142"/>
    </row>
    <row r="269" spans="18:18">
      <c r="R269" s="142"/>
    </row>
    <row r="270" spans="18:18">
      <c r="R270" s="142"/>
    </row>
    <row r="271" spans="18:18">
      <c r="R271" s="142"/>
    </row>
    <row r="272" spans="18:18">
      <c r="R272" s="142"/>
    </row>
    <row r="273" spans="18:18">
      <c r="R273" s="142"/>
    </row>
    <row r="274" spans="18:18">
      <c r="R274" s="142"/>
    </row>
    <row r="275" spans="18:18">
      <c r="R275" s="142"/>
    </row>
    <row r="276" spans="18:18">
      <c r="R276" s="142"/>
    </row>
    <row r="277" spans="18:18">
      <c r="R277" s="142"/>
    </row>
    <row r="278" spans="18:18">
      <c r="R278" s="142"/>
    </row>
    <row r="279" spans="18:18">
      <c r="R279" s="142"/>
    </row>
    <row r="280" spans="18:18">
      <c r="R280" s="142"/>
    </row>
    <row r="281" spans="18:18">
      <c r="R281" s="142"/>
    </row>
    <row r="282" spans="18:18">
      <c r="R282" s="142"/>
    </row>
    <row r="283" spans="18:18">
      <c r="R283" s="142"/>
    </row>
    <row r="284" spans="18:18">
      <c r="R284" s="142"/>
    </row>
    <row r="285" spans="18:18">
      <c r="R285" s="142"/>
    </row>
    <row r="286" spans="18:18">
      <c r="R286" s="142"/>
    </row>
    <row r="287" spans="18:18">
      <c r="R287" s="142"/>
    </row>
    <row r="288" spans="18:18">
      <c r="R288" s="142"/>
    </row>
    <row r="289" spans="18:18">
      <c r="R289" s="142"/>
    </row>
    <row r="290" spans="18:18">
      <c r="R290" s="142"/>
    </row>
    <row r="291" spans="18:18">
      <c r="R291" s="142"/>
    </row>
    <row r="292" spans="18:18">
      <c r="R292" s="142"/>
    </row>
    <row r="293" spans="18:18">
      <c r="R293" s="142"/>
    </row>
    <row r="294" spans="18:18">
      <c r="R294" s="142"/>
    </row>
    <row r="295" spans="18:18">
      <c r="R295" s="142"/>
    </row>
    <row r="296" spans="18:18">
      <c r="R296" s="142"/>
    </row>
    <row r="297" spans="18:18">
      <c r="R297" s="142"/>
    </row>
    <row r="298" spans="18:18">
      <c r="R298" s="142"/>
    </row>
    <row r="299" spans="18:18">
      <c r="R299" s="142"/>
    </row>
    <row r="300" spans="18:18">
      <c r="R300" s="142"/>
    </row>
    <row r="301" spans="18:18">
      <c r="R301" s="142"/>
    </row>
    <row r="302" spans="18:18">
      <c r="R302" s="142"/>
    </row>
    <row r="303" spans="18:18">
      <c r="R303" s="142"/>
    </row>
    <row r="304" spans="18:18">
      <c r="R304" s="142"/>
    </row>
    <row r="305" spans="18:18">
      <c r="R305" s="142"/>
    </row>
    <row r="306" spans="18:18">
      <c r="R306" s="142"/>
    </row>
    <row r="307" spans="18:18">
      <c r="R307" s="142"/>
    </row>
    <row r="308" spans="18:18">
      <c r="R308" s="142"/>
    </row>
    <row r="309" spans="18:18">
      <c r="R309" s="142"/>
    </row>
    <row r="310" spans="18:18">
      <c r="R310" s="142"/>
    </row>
    <row r="311" spans="18:18">
      <c r="R311" s="142"/>
    </row>
    <row r="312" spans="18:18">
      <c r="R312" s="142"/>
    </row>
    <row r="313" spans="18:18">
      <c r="R313" s="142"/>
    </row>
    <row r="314" spans="18:18">
      <c r="R314" s="142"/>
    </row>
    <row r="315" spans="18:18">
      <c r="R315" s="142"/>
    </row>
    <row r="316" spans="18:18">
      <c r="R316" s="142"/>
    </row>
    <row r="317" spans="18:18">
      <c r="R317" s="142"/>
    </row>
    <row r="318" spans="18:18">
      <c r="R318" s="142"/>
    </row>
    <row r="319" spans="18:18">
      <c r="R319" s="142"/>
    </row>
    <row r="320" spans="18:18">
      <c r="R320" s="142"/>
    </row>
    <row r="321" spans="18:18">
      <c r="R321" s="142"/>
    </row>
    <row r="322" spans="18:18">
      <c r="R322" s="142"/>
    </row>
    <row r="323" spans="18:18">
      <c r="R323" s="142"/>
    </row>
    <row r="324" spans="18:18">
      <c r="R324" s="142"/>
    </row>
    <row r="325" spans="18:18">
      <c r="R325" s="142"/>
    </row>
    <row r="326" spans="18:18">
      <c r="R326" s="142"/>
    </row>
    <row r="327" spans="18:18">
      <c r="R327" s="142"/>
    </row>
    <row r="328" spans="18:18">
      <c r="R328" s="142"/>
    </row>
    <row r="329" spans="18:18">
      <c r="R329" s="142"/>
    </row>
    <row r="330" spans="18:18">
      <c r="R330" s="142"/>
    </row>
    <row r="331" spans="18:18">
      <c r="R331" s="142"/>
    </row>
    <row r="332" spans="18:18">
      <c r="R332" s="142"/>
    </row>
    <row r="333" spans="18:18">
      <c r="R333" s="142"/>
    </row>
    <row r="334" spans="18:18">
      <c r="R334" s="142"/>
    </row>
    <row r="335" spans="18:18">
      <c r="R335" s="142"/>
    </row>
    <row r="336" spans="18:18">
      <c r="R336" s="142"/>
    </row>
    <row r="337" spans="18:18">
      <c r="R337" s="142"/>
    </row>
    <row r="338" spans="18:18">
      <c r="R338" s="142"/>
    </row>
    <row r="339" spans="18:18">
      <c r="R339" s="142"/>
    </row>
    <row r="340" spans="18:18">
      <c r="R340" s="142"/>
    </row>
    <row r="341" spans="18:18">
      <c r="R341" s="142"/>
    </row>
    <row r="342" spans="18:18">
      <c r="R342" s="142"/>
    </row>
    <row r="343" spans="18:18">
      <c r="R343" s="142"/>
    </row>
    <row r="344" spans="18:18">
      <c r="R344" s="142"/>
    </row>
    <row r="345" spans="18:18">
      <c r="R345" s="142"/>
    </row>
    <row r="346" spans="18:18">
      <c r="R346" s="142"/>
    </row>
    <row r="347" spans="18:18">
      <c r="R347" s="142"/>
    </row>
    <row r="348" spans="18:18">
      <c r="R348" s="142"/>
    </row>
    <row r="349" spans="18:18">
      <c r="R349" s="142"/>
    </row>
    <row r="350" spans="18:18">
      <c r="R350" s="142"/>
    </row>
    <row r="351" spans="18:18">
      <c r="R351" s="142"/>
    </row>
    <row r="352" spans="18:18">
      <c r="R352" s="142"/>
    </row>
    <row r="353" spans="18:18">
      <c r="R353" s="142"/>
    </row>
    <row r="354" spans="18:18">
      <c r="R354" s="142"/>
    </row>
    <row r="355" spans="18:18">
      <c r="R355" s="142"/>
    </row>
    <row r="356" spans="18:18">
      <c r="R356" s="142"/>
    </row>
    <row r="357" spans="18:18">
      <c r="R357" s="142"/>
    </row>
    <row r="358" spans="18:18">
      <c r="R358" s="142"/>
    </row>
    <row r="359" spans="18:18">
      <c r="R359" s="142"/>
    </row>
    <row r="360" spans="18:18">
      <c r="R360" s="142"/>
    </row>
    <row r="361" spans="18:18">
      <c r="R361" s="142"/>
    </row>
    <row r="362" spans="18:18">
      <c r="R362" s="142"/>
    </row>
    <row r="363" spans="18:18">
      <c r="R363" s="142"/>
    </row>
    <row r="364" spans="18:18">
      <c r="R364" s="142"/>
    </row>
    <row r="365" spans="18:18">
      <c r="R365" s="142"/>
    </row>
    <row r="366" spans="18:18">
      <c r="R366" s="142"/>
    </row>
    <row r="367" spans="18:18">
      <c r="R367" s="142"/>
    </row>
    <row r="368" spans="18:18">
      <c r="R368" s="142"/>
    </row>
    <row r="369" spans="18:18">
      <c r="R369" s="142"/>
    </row>
    <row r="370" spans="18:18">
      <c r="R370" s="142"/>
    </row>
    <row r="371" spans="18:18">
      <c r="R371" s="142"/>
    </row>
    <row r="372" spans="18:18">
      <c r="R372" s="142"/>
    </row>
    <row r="373" spans="18:18">
      <c r="R373" s="142"/>
    </row>
    <row r="374" spans="18:18">
      <c r="R374" s="142"/>
    </row>
    <row r="375" spans="18:18">
      <c r="R375" s="142"/>
    </row>
    <row r="376" spans="18:18">
      <c r="R376" s="142"/>
    </row>
    <row r="377" spans="18:18">
      <c r="R377" s="142"/>
    </row>
    <row r="378" spans="18:18">
      <c r="R378" s="142"/>
    </row>
    <row r="379" spans="18:18">
      <c r="R379" s="142"/>
    </row>
    <row r="380" spans="18:18">
      <c r="R380" s="142"/>
    </row>
    <row r="381" spans="18:18">
      <c r="R381" s="142"/>
    </row>
    <row r="382" spans="18:18">
      <c r="R382" s="142"/>
    </row>
    <row r="383" spans="18:18">
      <c r="R383" s="142"/>
    </row>
    <row r="384" spans="18:18">
      <c r="R384" s="142"/>
    </row>
    <row r="385" spans="18:18">
      <c r="R385" s="142"/>
    </row>
    <row r="386" spans="18:18">
      <c r="R386" s="142"/>
    </row>
    <row r="387" spans="18:18">
      <c r="R387" s="142"/>
    </row>
    <row r="388" spans="18:18">
      <c r="R388" s="142"/>
    </row>
    <row r="389" spans="18:18">
      <c r="R389" s="142"/>
    </row>
    <row r="390" spans="18:18">
      <c r="R390" s="142"/>
    </row>
    <row r="391" spans="18:18">
      <c r="R391" s="142"/>
    </row>
    <row r="392" spans="18:18">
      <c r="R392" s="142"/>
    </row>
    <row r="393" spans="18:18">
      <c r="R393" s="142"/>
    </row>
    <row r="394" spans="18:18">
      <c r="R394" s="142"/>
    </row>
    <row r="395" spans="18:18">
      <c r="R395" s="142"/>
    </row>
    <row r="396" spans="18:18">
      <c r="R396" s="142"/>
    </row>
    <row r="397" spans="18:18">
      <c r="R397" s="142"/>
    </row>
    <row r="398" spans="18:18">
      <c r="R398" s="142"/>
    </row>
    <row r="399" spans="18:18">
      <c r="R399" s="142"/>
    </row>
    <row r="400" spans="18:18">
      <c r="R400" s="142"/>
    </row>
    <row r="401" spans="18:18">
      <c r="R401" s="142"/>
    </row>
    <row r="402" spans="18:18">
      <c r="R402" s="142"/>
    </row>
    <row r="403" spans="18:18">
      <c r="R403" s="142"/>
    </row>
    <row r="404" spans="18:18">
      <c r="R404" s="142"/>
    </row>
    <row r="405" spans="18:18">
      <c r="R405" s="142"/>
    </row>
    <row r="406" spans="18:18">
      <c r="R406" s="142"/>
    </row>
    <row r="407" spans="18:18">
      <c r="R407" s="142"/>
    </row>
    <row r="408" spans="18:18">
      <c r="R408" s="142"/>
    </row>
    <row r="409" spans="18:18">
      <c r="R409" s="142"/>
    </row>
    <row r="410" spans="18:18">
      <c r="R410" s="142"/>
    </row>
    <row r="411" spans="18:18">
      <c r="R411" s="142"/>
    </row>
    <row r="412" spans="18:18">
      <c r="R412" s="142"/>
    </row>
    <row r="413" spans="18:18">
      <c r="R413" s="142"/>
    </row>
    <row r="414" spans="18:18">
      <c r="R414" s="142"/>
    </row>
    <row r="415" spans="18:18">
      <c r="R415" s="142"/>
    </row>
    <row r="416" spans="18:18">
      <c r="R416" s="142"/>
    </row>
    <row r="417" spans="18:18">
      <c r="R417" s="142"/>
    </row>
    <row r="418" spans="18:18">
      <c r="R418" s="142"/>
    </row>
    <row r="419" spans="18:18">
      <c r="R419" s="142"/>
    </row>
    <row r="420" spans="18:18">
      <c r="R420" s="142"/>
    </row>
    <row r="421" spans="18:18">
      <c r="R421" s="142"/>
    </row>
    <row r="422" spans="18:18">
      <c r="R422" s="142"/>
    </row>
    <row r="423" spans="18:18">
      <c r="R423" s="142"/>
    </row>
    <row r="424" spans="18:18">
      <c r="R424" s="142"/>
    </row>
    <row r="425" spans="18:18">
      <c r="R425" s="142"/>
    </row>
    <row r="426" spans="18:18">
      <c r="R426" s="142"/>
    </row>
    <row r="427" spans="18:18">
      <c r="R427" s="142"/>
    </row>
    <row r="428" spans="18:18">
      <c r="R428" s="142"/>
    </row>
    <row r="429" spans="18:18">
      <c r="R429" s="142"/>
    </row>
    <row r="430" spans="18:18">
      <c r="R430" s="142"/>
    </row>
    <row r="431" spans="18:18">
      <c r="R431" s="142"/>
    </row>
    <row r="432" spans="18:18">
      <c r="R432" s="142"/>
    </row>
    <row r="433" spans="18:18">
      <c r="R433" s="142"/>
    </row>
    <row r="434" spans="18:18">
      <c r="R434" s="142"/>
    </row>
    <row r="435" spans="18:18">
      <c r="R435" s="142"/>
    </row>
    <row r="436" spans="18:18">
      <c r="R436" s="142"/>
    </row>
    <row r="437" spans="18:18">
      <c r="R437" s="142"/>
    </row>
    <row r="438" spans="18:18">
      <c r="R438" s="142"/>
    </row>
    <row r="439" spans="18:18">
      <c r="R439" s="142"/>
    </row>
    <row r="440" spans="18:18">
      <c r="R440" s="142"/>
    </row>
    <row r="441" spans="18:18">
      <c r="R441" s="142"/>
    </row>
    <row r="442" spans="18:18">
      <c r="R442" s="142"/>
    </row>
    <row r="443" spans="18:18">
      <c r="R443" s="142"/>
    </row>
    <row r="444" spans="18:18">
      <c r="R444" s="142"/>
    </row>
    <row r="445" spans="18:18">
      <c r="R445" s="142"/>
    </row>
    <row r="446" spans="18:18">
      <c r="R446" s="142"/>
    </row>
    <row r="447" spans="18:18">
      <c r="R447" s="142"/>
    </row>
    <row r="448" spans="18:18">
      <c r="R448" s="142"/>
    </row>
    <row r="449" spans="18:18">
      <c r="R449" s="142"/>
    </row>
    <row r="450" spans="18:18">
      <c r="R450" s="142"/>
    </row>
    <row r="451" spans="18:18">
      <c r="R451" s="142"/>
    </row>
    <row r="452" spans="18:18">
      <c r="R452" s="142"/>
    </row>
    <row r="453" spans="18:18">
      <c r="R453" s="142"/>
    </row>
    <row r="454" spans="18:18">
      <c r="R454" s="142"/>
    </row>
    <row r="455" spans="18:18">
      <c r="R455" s="142"/>
    </row>
    <row r="456" spans="18:18">
      <c r="R456" s="142"/>
    </row>
    <row r="457" spans="18:18">
      <c r="R457" s="142"/>
    </row>
    <row r="458" spans="18:18">
      <c r="R458" s="142"/>
    </row>
    <row r="459" spans="18:18">
      <c r="R459" s="142"/>
    </row>
    <row r="460" spans="18:18">
      <c r="R460" s="142"/>
    </row>
    <row r="461" spans="18:18">
      <c r="R461" s="142"/>
    </row>
    <row r="462" spans="18:18">
      <c r="R462" s="142"/>
    </row>
    <row r="463" spans="18:18">
      <c r="R463" s="142"/>
    </row>
    <row r="464" spans="18:18">
      <c r="R464" s="142"/>
    </row>
    <row r="465" spans="18:18">
      <c r="R465" s="142"/>
    </row>
    <row r="466" spans="18:18">
      <c r="R466" s="142"/>
    </row>
    <row r="467" spans="18:18">
      <c r="R467" s="142"/>
    </row>
    <row r="468" spans="18:18">
      <c r="R468" s="142"/>
    </row>
    <row r="469" spans="18:18">
      <c r="R469" s="142"/>
    </row>
    <row r="470" spans="18:18">
      <c r="R470" s="142"/>
    </row>
    <row r="471" spans="18:18">
      <c r="R471" s="142"/>
    </row>
    <row r="472" spans="18:18">
      <c r="R472" s="142"/>
    </row>
    <row r="473" spans="18:18">
      <c r="R473" s="142"/>
    </row>
    <row r="474" spans="18:18">
      <c r="R474" s="142"/>
    </row>
    <row r="475" spans="18:18">
      <c r="R475" s="142"/>
    </row>
    <row r="476" spans="18:18">
      <c r="R476" s="142"/>
    </row>
    <row r="477" spans="18:18">
      <c r="R477" s="142"/>
    </row>
    <row r="478" spans="18:18">
      <c r="R478" s="142"/>
    </row>
    <row r="479" spans="18:18">
      <c r="R479" s="142"/>
    </row>
    <row r="480" spans="18:18">
      <c r="R480" s="142"/>
    </row>
    <row r="481" spans="18:18">
      <c r="R481" s="142"/>
    </row>
    <row r="482" spans="18:18">
      <c r="R482" s="142"/>
    </row>
    <row r="483" spans="18:18">
      <c r="R483" s="142"/>
    </row>
    <row r="484" spans="18:18">
      <c r="R484" s="142"/>
    </row>
    <row r="485" spans="18:18">
      <c r="R485" s="142"/>
    </row>
    <row r="486" spans="18:18">
      <c r="R486" s="142"/>
    </row>
    <row r="487" spans="18:18">
      <c r="R487" s="142"/>
    </row>
    <row r="488" spans="18:18">
      <c r="R488" s="142"/>
    </row>
    <row r="489" spans="18:18">
      <c r="R489" s="142"/>
    </row>
    <row r="490" spans="18:18">
      <c r="R490" s="142"/>
    </row>
    <row r="491" spans="18:18">
      <c r="R491" s="142"/>
    </row>
    <row r="492" spans="18:18">
      <c r="R492" s="142"/>
    </row>
    <row r="493" spans="18:18">
      <c r="R493" s="142"/>
    </row>
    <row r="494" spans="18:18">
      <c r="R494" s="142"/>
    </row>
    <row r="495" spans="18:18">
      <c r="R495" s="142"/>
    </row>
    <row r="496" spans="18:18">
      <c r="R496" s="142"/>
    </row>
    <row r="497" spans="18:18">
      <c r="R497" s="142"/>
    </row>
    <row r="498" spans="18:18">
      <c r="R498" s="142"/>
    </row>
    <row r="499" spans="18:18">
      <c r="R499" s="142"/>
    </row>
    <row r="500" spans="18:18">
      <c r="R500" s="142"/>
    </row>
    <row r="501" spans="18:18">
      <c r="R501" s="142"/>
    </row>
    <row r="502" spans="18:18">
      <c r="R502" s="142"/>
    </row>
    <row r="503" spans="18:18">
      <c r="R503" s="142"/>
    </row>
    <row r="504" spans="18:18">
      <c r="R504" s="142"/>
    </row>
    <row r="505" spans="18:18">
      <c r="R505" s="142"/>
    </row>
    <row r="506" spans="18:18">
      <c r="R506" s="142"/>
    </row>
    <row r="507" spans="18:18">
      <c r="R507" s="142"/>
    </row>
    <row r="508" spans="18:18">
      <c r="R508" s="142"/>
    </row>
    <row r="509" spans="18:18">
      <c r="R509" s="142"/>
    </row>
    <row r="510" spans="18:18">
      <c r="R510" s="142"/>
    </row>
    <row r="511" spans="18:18">
      <c r="R511" s="142"/>
    </row>
    <row r="512" spans="18:18">
      <c r="R512" s="142"/>
    </row>
    <row r="513" spans="18:18">
      <c r="R513" s="142"/>
    </row>
    <row r="514" spans="18:18">
      <c r="R514" s="142"/>
    </row>
    <row r="515" spans="18:18">
      <c r="R515" s="142"/>
    </row>
    <row r="516" spans="18:18">
      <c r="R516" s="142"/>
    </row>
    <row r="517" spans="18:18">
      <c r="R517" s="142"/>
    </row>
    <row r="518" spans="18:18">
      <c r="R518" s="142"/>
    </row>
    <row r="519" spans="18:18">
      <c r="R519" s="142"/>
    </row>
    <row r="520" spans="18:18">
      <c r="R520" s="142"/>
    </row>
    <row r="521" spans="18:18">
      <c r="R521" s="142"/>
    </row>
    <row r="522" spans="18:18">
      <c r="R522" s="142"/>
    </row>
    <row r="523" spans="18:18">
      <c r="R523" s="142"/>
    </row>
    <row r="524" spans="18:18">
      <c r="R524" s="142"/>
    </row>
    <row r="525" spans="18:18">
      <c r="R525" s="142"/>
    </row>
    <row r="526" spans="18:18">
      <c r="R526" s="142"/>
    </row>
    <row r="527" spans="18:18">
      <c r="R527" s="142"/>
    </row>
    <row r="528" spans="18:18">
      <c r="R528" s="142"/>
    </row>
    <row r="529" spans="18:18">
      <c r="R529" s="142"/>
    </row>
    <row r="530" spans="18:18">
      <c r="R530" s="142"/>
    </row>
    <row r="531" spans="18:18">
      <c r="R531" s="142"/>
    </row>
    <row r="532" spans="18:18">
      <c r="R532" s="142"/>
    </row>
    <row r="533" spans="18:18">
      <c r="R533" s="142"/>
    </row>
    <row r="534" spans="18:18">
      <c r="R534" s="142"/>
    </row>
    <row r="535" spans="18:18">
      <c r="R535" s="142"/>
    </row>
    <row r="536" spans="18:18">
      <c r="R536" s="142"/>
    </row>
    <row r="537" spans="18:18">
      <c r="R537" s="142"/>
    </row>
    <row r="538" spans="18:18">
      <c r="R538" s="142"/>
    </row>
    <row r="539" spans="18:18">
      <c r="R539" s="142"/>
    </row>
    <row r="540" spans="18:18">
      <c r="R540" s="142"/>
    </row>
    <row r="541" spans="18:18">
      <c r="R541" s="142"/>
    </row>
    <row r="542" spans="18:18">
      <c r="R542" s="142"/>
    </row>
    <row r="543" spans="18:18">
      <c r="R543" s="142"/>
    </row>
    <row r="544" spans="18:18">
      <c r="R544" s="142"/>
    </row>
    <row r="545" spans="18:18">
      <c r="R545" s="142"/>
    </row>
    <row r="546" spans="18:18">
      <c r="R546" s="142"/>
    </row>
    <row r="547" spans="18:18">
      <c r="R547" s="142"/>
    </row>
    <row r="548" spans="18:18">
      <c r="R548" s="142"/>
    </row>
    <row r="549" spans="18:18">
      <c r="R549" s="142"/>
    </row>
    <row r="550" spans="18:18">
      <c r="R550" s="142"/>
    </row>
    <row r="551" spans="18:18">
      <c r="R551" s="142"/>
    </row>
    <row r="552" spans="18:18">
      <c r="R552" s="142"/>
    </row>
    <row r="553" spans="18:18">
      <c r="R553" s="142"/>
    </row>
    <row r="554" spans="18:18">
      <c r="R554" s="142"/>
    </row>
    <row r="555" spans="18:18">
      <c r="R555" s="142"/>
    </row>
    <row r="556" spans="18:18">
      <c r="R556" s="142"/>
    </row>
    <row r="557" spans="18:18">
      <c r="R557" s="142"/>
    </row>
    <row r="558" spans="18:18">
      <c r="R558" s="142"/>
    </row>
    <row r="559" spans="18:18">
      <c r="R559" s="142"/>
    </row>
    <row r="560" spans="18:18">
      <c r="R560" s="142"/>
    </row>
    <row r="561" spans="18:18">
      <c r="R561" s="142"/>
    </row>
    <row r="562" spans="18:18">
      <c r="R562" s="142"/>
    </row>
    <row r="563" spans="18:18">
      <c r="R563" s="142"/>
    </row>
    <row r="564" spans="18:18">
      <c r="R564" s="142"/>
    </row>
    <row r="565" spans="18:18">
      <c r="R565" s="142"/>
    </row>
    <row r="566" spans="18:18">
      <c r="R566" s="142"/>
    </row>
    <row r="567" spans="18:18">
      <c r="R567" s="142"/>
    </row>
    <row r="568" spans="18:18">
      <c r="R568" s="142"/>
    </row>
    <row r="569" spans="18:18">
      <c r="R569" s="142"/>
    </row>
    <row r="570" spans="18:18">
      <c r="R570" s="142"/>
    </row>
    <row r="571" spans="18:18">
      <c r="R571" s="142"/>
    </row>
    <row r="572" spans="18:18">
      <c r="R572" s="142"/>
    </row>
    <row r="573" spans="18:18">
      <c r="R573" s="142"/>
    </row>
    <row r="574" spans="18:18">
      <c r="R574" s="142"/>
    </row>
    <row r="575" spans="18:18">
      <c r="R575" s="142"/>
    </row>
    <row r="576" spans="18:18">
      <c r="R576" s="142"/>
    </row>
    <row r="577" spans="18:18">
      <c r="R577" s="142"/>
    </row>
    <row r="578" spans="18:18">
      <c r="R578" s="142"/>
    </row>
    <row r="579" spans="18:18">
      <c r="R579" s="142"/>
    </row>
    <row r="580" spans="18:18">
      <c r="R580" s="142"/>
    </row>
    <row r="581" spans="18:18">
      <c r="R581" s="142"/>
    </row>
    <row r="582" spans="18:18">
      <c r="R582" s="142"/>
    </row>
    <row r="583" spans="18:18">
      <c r="R583" s="142"/>
    </row>
    <row r="584" spans="18:18">
      <c r="R584" s="142"/>
    </row>
    <row r="585" spans="18:18">
      <c r="R585" s="142"/>
    </row>
    <row r="586" spans="18:18">
      <c r="R586" s="142"/>
    </row>
    <row r="587" spans="18:18">
      <c r="R587" s="142"/>
    </row>
    <row r="588" spans="18:18">
      <c r="R588" s="142"/>
    </row>
    <row r="589" spans="18:18">
      <c r="R589" s="142"/>
    </row>
    <row r="590" spans="18:18">
      <c r="R590" s="142"/>
    </row>
    <row r="591" spans="18:18">
      <c r="R591" s="142"/>
    </row>
    <row r="592" spans="18:18">
      <c r="R592" s="142"/>
    </row>
    <row r="593" spans="18:18">
      <c r="R593" s="142"/>
    </row>
    <row r="594" spans="18:18">
      <c r="R594" s="142"/>
    </row>
    <row r="595" spans="18:18">
      <c r="R595" s="142"/>
    </row>
    <row r="596" spans="18:18">
      <c r="R596" s="142"/>
    </row>
    <row r="597" spans="18:18">
      <c r="R597" s="142"/>
    </row>
    <row r="598" spans="18:18">
      <c r="R598" s="142"/>
    </row>
    <row r="599" spans="18:18">
      <c r="R599" s="142"/>
    </row>
    <row r="600" spans="18:18">
      <c r="R600" s="142"/>
    </row>
    <row r="601" spans="18:18">
      <c r="R601" s="142"/>
    </row>
    <row r="602" spans="18:18">
      <c r="R602" s="142"/>
    </row>
    <row r="603" spans="18:18">
      <c r="R603" s="142"/>
    </row>
    <row r="604" spans="18:18">
      <c r="R604" s="142"/>
    </row>
    <row r="605" spans="18:18">
      <c r="R605" s="142"/>
    </row>
    <row r="606" spans="18:18">
      <c r="R606" s="142"/>
    </row>
    <row r="607" spans="18:18">
      <c r="R607" s="142"/>
    </row>
    <row r="608" spans="18:18">
      <c r="R608" s="142"/>
    </row>
    <row r="609" spans="18:18">
      <c r="R609" s="142"/>
    </row>
    <row r="610" spans="18:18">
      <c r="R610" s="142"/>
    </row>
    <row r="611" spans="18:18">
      <c r="R611" s="142"/>
    </row>
    <row r="612" spans="18:18">
      <c r="R612" s="142"/>
    </row>
    <row r="613" spans="18:18">
      <c r="R613" s="142"/>
    </row>
    <row r="614" spans="18:18">
      <c r="R614" s="142"/>
    </row>
  </sheetData>
  <mergeCells count="16">
    <mergeCell ref="T43:V43"/>
    <mergeCell ref="B42:V42"/>
    <mergeCell ref="A1:V1"/>
    <mergeCell ref="A2:A3"/>
    <mergeCell ref="B2:B3"/>
    <mergeCell ref="C2:J2"/>
    <mergeCell ref="K2:K3"/>
    <mergeCell ref="L2:Q2"/>
    <mergeCell ref="R2:S2"/>
    <mergeCell ref="T2:U2"/>
    <mergeCell ref="V2:V3"/>
    <mergeCell ref="B37:V37"/>
    <mergeCell ref="B38:V38"/>
    <mergeCell ref="B39:V39"/>
    <mergeCell ref="B40:V40"/>
    <mergeCell ref="B41:V41"/>
  </mergeCells>
  <hyperlinks>
    <hyperlink ref="T43" location="Content!A1" display="Back to Content Page" xr:uid="{AD87D032-94D8-4416-8218-992EE299E390}"/>
  </hyperlinks>
  <printOptions horizontalCentered="1" verticalCentered="1"/>
  <pageMargins left="0.5" right="0.5" top="0" bottom="0" header="0" footer="0"/>
  <headerFooter alignWithMargins="0"/>
  <rowBreaks count="1" manualBreakCount="1">
    <brk id="43" max="21"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F2283-24C3-405A-8022-09292CA7623C}">
  <dimension ref="A1:DW611"/>
  <sheetViews>
    <sheetView showGridLines="0" zoomScaleNormal="100" zoomScaleSheetLayoutView="100" workbookViewId="0">
      <pane ySplit="3" topLeftCell="A4" activePane="bottomLeft" state="frozen"/>
      <selection pane="bottomLeft" sqref="A1:V1"/>
      <selection sqref="A1:D1"/>
    </sheetView>
  </sheetViews>
  <sheetFormatPr defaultColWidth="8.85546875" defaultRowHeight="12.75"/>
  <cols>
    <col min="1" max="1" width="8.5703125" style="142" customWidth="1"/>
    <col min="2" max="2" width="7.140625" style="142" customWidth="1"/>
    <col min="3" max="17" width="7.7109375" style="142" customWidth="1"/>
    <col min="18" max="18" width="7.7109375" style="143" customWidth="1"/>
    <col min="19" max="22" width="7.7109375" style="142" customWidth="1"/>
    <col min="23" max="23" width="5.140625" style="142" customWidth="1"/>
    <col min="24" max="24" width="7.140625" style="142" customWidth="1"/>
    <col min="25" max="25" width="9" style="142" customWidth="1"/>
    <col min="26" max="26" width="8.140625" style="142" customWidth="1"/>
    <col min="27" max="123" width="8.85546875" style="142" customWidth="1"/>
    <col min="124" max="16384" width="8.85546875" style="142"/>
  </cols>
  <sheetData>
    <row r="1" spans="1:127" s="28" customFormat="1" ht="22.5" customHeight="1">
      <c r="A1" s="1842" t="s">
        <v>444</v>
      </c>
      <c r="B1" s="1843"/>
      <c r="C1" s="1843"/>
      <c r="D1" s="1843"/>
      <c r="E1" s="1843"/>
      <c r="F1" s="1843"/>
      <c r="G1" s="1843"/>
      <c r="H1" s="1843"/>
      <c r="I1" s="1843"/>
      <c r="J1" s="1843"/>
      <c r="K1" s="1843"/>
      <c r="L1" s="1843"/>
      <c r="M1" s="1843"/>
      <c r="N1" s="1843"/>
      <c r="O1" s="1843"/>
      <c r="P1" s="1843"/>
      <c r="Q1" s="1843"/>
      <c r="R1" s="1843"/>
      <c r="S1" s="1843"/>
      <c r="T1" s="1843"/>
      <c r="U1" s="1843"/>
      <c r="V1" s="1844"/>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c r="CV1" s="142"/>
      <c r="CW1" s="142"/>
      <c r="CX1" s="142"/>
      <c r="CY1" s="142"/>
      <c r="CZ1" s="142"/>
      <c r="DA1" s="142"/>
      <c r="DB1" s="142"/>
      <c r="DC1" s="142"/>
      <c r="DD1" s="142"/>
      <c r="DE1" s="142"/>
      <c r="DF1" s="142"/>
      <c r="DG1" s="142"/>
      <c r="DH1" s="142"/>
      <c r="DI1" s="142"/>
      <c r="DJ1" s="142"/>
      <c r="DK1" s="142"/>
      <c r="DL1" s="142"/>
      <c r="DM1" s="142"/>
      <c r="DN1" s="142"/>
      <c r="DO1" s="142"/>
      <c r="DP1" s="142"/>
      <c r="DQ1" s="142"/>
      <c r="DR1" s="142"/>
      <c r="DS1" s="142"/>
    </row>
    <row r="2" spans="1:127" s="29" customFormat="1" ht="18.75" customHeight="1">
      <c r="A2" s="1845" t="s">
        <v>302</v>
      </c>
      <c r="B2" s="1845" t="s">
        <v>157</v>
      </c>
      <c r="C2" s="1859" t="s">
        <v>403</v>
      </c>
      <c r="D2" s="1860"/>
      <c r="E2" s="1860"/>
      <c r="F2" s="1860"/>
      <c r="G2" s="1860"/>
      <c r="H2" s="1860"/>
      <c r="I2" s="1860"/>
      <c r="J2" s="1861"/>
      <c r="K2" s="1849" t="s">
        <v>404</v>
      </c>
      <c r="L2" s="1859" t="s">
        <v>405</v>
      </c>
      <c r="M2" s="1860"/>
      <c r="N2" s="1860"/>
      <c r="O2" s="1860"/>
      <c r="P2" s="1860"/>
      <c r="Q2" s="1861"/>
      <c r="R2" s="1862" t="s">
        <v>406</v>
      </c>
      <c r="S2" s="1863"/>
      <c r="T2" s="1862" t="s">
        <v>407</v>
      </c>
      <c r="U2" s="1863"/>
      <c r="V2" s="1849" t="s">
        <v>408</v>
      </c>
      <c r="W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c r="CV2" s="142"/>
      <c r="CW2" s="142"/>
      <c r="CX2" s="142"/>
      <c r="CY2" s="142"/>
      <c r="CZ2" s="142"/>
      <c r="DA2" s="142"/>
      <c r="DB2" s="142"/>
      <c r="DC2" s="142"/>
      <c r="DD2" s="142"/>
      <c r="DE2" s="142"/>
      <c r="DF2" s="142"/>
      <c r="DG2" s="142"/>
      <c r="DH2" s="142"/>
      <c r="DI2" s="142"/>
      <c r="DJ2" s="142"/>
      <c r="DK2" s="142"/>
      <c r="DL2" s="142"/>
      <c r="DM2" s="142"/>
      <c r="DN2" s="142"/>
      <c r="DO2" s="142"/>
      <c r="DP2" s="142"/>
      <c r="DQ2" s="142"/>
      <c r="DR2" s="142"/>
      <c r="DS2" s="142"/>
      <c r="DT2" s="142"/>
      <c r="DU2" s="142"/>
      <c r="DV2" s="142"/>
      <c r="DW2" s="142"/>
    </row>
    <row r="3" spans="1:127" s="29" customFormat="1" ht="33.75" customHeight="1">
      <c r="A3" s="1774"/>
      <c r="B3" s="1774"/>
      <c r="C3" s="1775" t="s">
        <v>409</v>
      </c>
      <c r="D3" s="1775" t="s">
        <v>410</v>
      </c>
      <c r="E3" s="1775" t="s">
        <v>411</v>
      </c>
      <c r="F3" s="1775" t="s">
        <v>412</v>
      </c>
      <c r="G3" s="349" t="s">
        <v>413</v>
      </c>
      <c r="H3" s="489" t="s">
        <v>414</v>
      </c>
      <c r="I3" s="489" t="s">
        <v>415</v>
      </c>
      <c r="J3" s="1776" t="s">
        <v>98</v>
      </c>
      <c r="K3" s="1777"/>
      <c r="L3" s="1864" t="s">
        <v>416</v>
      </c>
      <c r="M3" s="349" t="s">
        <v>417</v>
      </c>
      <c r="N3" s="350" t="s">
        <v>418</v>
      </c>
      <c r="O3" s="490" t="s">
        <v>419</v>
      </c>
      <c r="P3" s="350" t="s">
        <v>420</v>
      </c>
      <c r="Q3" s="1865" t="s">
        <v>98</v>
      </c>
      <c r="R3" s="1775" t="s">
        <v>297</v>
      </c>
      <c r="S3" s="1775" t="s">
        <v>421</v>
      </c>
      <c r="T3" s="1775" t="s">
        <v>297</v>
      </c>
      <c r="U3" s="1775" t="s">
        <v>421</v>
      </c>
      <c r="V3" s="1292"/>
      <c r="W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c r="DO3" s="142"/>
      <c r="DP3" s="142"/>
      <c r="DQ3" s="142"/>
      <c r="DR3" s="142"/>
      <c r="DS3" s="142"/>
      <c r="DT3" s="142"/>
      <c r="DU3" s="142"/>
      <c r="DV3" s="142"/>
      <c r="DW3" s="142"/>
    </row>
    <row r="4" spans="1:127" s="28" customFormat="1" ht="11.25" customHeight="1">
      <c r="A4" s="890">
        <v>1960</v>
      </c>
      <c r="B4" s="891" t="s">
        <v>163</v>
      </c>
      <c r="C4" s="930">
        <v>1641</v>
      </c>
      <c r="D4" s="931">
        <v>1861</v>
      </c>
      <c r="E4" s="932" t="s">
        <v>313</v>
      </c>
      <c r="F4" s="933" t="s">
        <v>313</v>
      </c>
      <c r="G4" s="932" t="s">
        <v>313</v>
      </c>
      <c r="H4" s="932" t="s">
        <v>313</v>
      </c>
      <c r="I4" s="932" t="s">
        <v>313</v>
      </c>
      <c r="J4" s="931">
        <f t="shared" ref="J4:J11" si="0">SUM(C4:F4)</f>
        <v>3502</v>
      </c>
      <c r="K4" s="931">
        <v>2327</v>
      </c>
      <c r="L4" s="892">
        <v>2332</v>
      </c>
      <c r="M4" s="934" t="s">
        <v>313</v>
      </c>
      <c r="N4" s="934" t="s">
        <v>313</v>
      </c>
      <c r="O4" s="934" t="s">
        <v>313</v>
      </c>
      <c r="P4" s="934" t="s">
        <v>313</v>
      </c>
      <c r="Q4" s="892">
        <f t="shared" ref="Q4:Q11" si="1">SUM(L4:O4)</f>
        <v>2332</v>
      </c>
      <c r="R4" s="934" t="s">
        <v>313</v>
      </c>
      <c r="S4" s="934" t="s">
        <v>313</v>
      </c>
      <c r="T4" s="934" t="s">
        <v>313</v>
      </c>
      <c r="U4" s="934" t="s">
        <v>313</v>
      </c>
      <c r="V4" s="935" t="s">
        <v>345</v>
      </c>
      <c r="W4" s="170"/>
      <c r="AE4" s="170"/>
      <c r="AF4" s="170"/>
      <c r="AG4" s="170"/>
      <c r="AH4" s="170"/>
      <c r="AI4" s="170"/>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0"/>
      <c r="DM4" s="170"/>
      <c r="DN4" s="170"/>
      <c r="DO4" s="170"/>
      <c r="DP4" s="170"/>
      <c r="DQ4" s="170"/>
      <c r="DR4" s="170"/>
      <c r="DS4" s="170"/>
      <c r="DT4" s="170"/>
      <c r="DU4" s="170"/>
      <c r="DV4" s="170"/>
      <c r="DW4" s="170"/>
    </row>
    <row r="5" spans="1:127" s="29" customFormat="1" ht="11.25" customHeight="1">
      <c r="A5" s="890"/>
      <c r="B5" s="249" t="s">
        <v>378</v>
      </c>
      <c r="C5" s="936">
        <v>426</v>
      </c>
      <c r="D5" s="937">
        <v>378</v>
      </c>
      <c r="E5" s="938" t="s">
        <v>313</v>
      </c>
      <c r="F5" s="939" t="s">
        <v>313</v>
      </c>
      <c r="G5" s="938" t="s">
        <v>313</v>
      </c>
      <c r="H5" s="938" t="s">
        <v>313</v>
      </c>
      <c r="I5" s="938" t="s">
        <v>313</v>
      </c>
      <c r="J5" s="937">
        <f t="shared" si="0"/>
        <v>804</v>
      </c>
      <c r="K5" s="937">
        <v>1202</v>
      </c>
      <c r="L5" s="896">
        <v>55</v>
      </c>
      <c r="M5" s="940" t="s">
        <v>313</v>
      </c>
      <c r="N5" s="940" t="s">
        <v>313</v>
      </c>
      <c r="O5" s="940" t="s">
        <v>313</v>
      </c>
      <c r="P5" s="940" t="s">
        <v>313</v>
      </c>
      <c r="Q5" s="896">
        <f t="shared" si="1"/>
        <v>55</v>
      </c>
      <c r="R5" s="940" t="s">
        <v>313</v>
      </c>
      <c r="S5" s="940" t="s">
        <v>313</v>
      </c>
      <c r="T5" s="940" t="s">
        <v>313</v>
      </c>
      <c r="U5" s="940" t="s">
        <v>313</v>
      </c>
      <c r="V5" s="941" t="s">
        <v>345</v>
      </c>
      <c r="W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s="142"/>
      <c r="BN5" s="142"/>
      <c r="BO5" s="142"/>
      <c r="BP5" s="142"/>
      <c r="BQ5" s="142"/>
      <c r="BR5" s="142"/>
      <c r="BS5" s="142"/>
      <c r="BT5" s="142"/>
      <c r="BU5" s="142"/>
      <c r="BV5" s="142"/>
      <c r="BW5" s="142"/>
      <c r="BX5" s="142"/>
      <c r="BY5" s="142"/>
      <c r="BZ5" s="142"/>
      <c r="CA5" s="142"/>
      <c r="CB5" s="142"/>
      <c r="CC5" s="142"/>
      <c r="CD5" s="142"/>
      <c r="CE5" s="142"/>
      <c r="CF5" s="142"/>
      <c r="CG5" s="142"/>
      <c r="CH5" s="142"/>
      <c r="CI5" s="142"/>
      <c r="CJ5" s="142"/>
      <c r="CK5" s="142"/>
      <c r="CL5" s="142"/>
      <c r="CM5" s="142"/>
      <c r="CN5" s="142"/>
      <c r="CO5" s="142"/>
      <c r="CP5" s="142"/>
      <c r="CQ5" s="142"/>
      <c r="CR5" s="142"/>
      <c r="CS5" s="142"/>
      <c r="CT5" s="142"/>
      <c r="CU5" s="142"/>
      <c r="CV5" s="142"/>
      <c r="CW5" s="142"/>
      <c r="CX5" s="142"/>
      <c r="CY5" s="142"/>
      <c r="CZ5" s="142"/>
      <c r="DA5" s="142"/>
      <c r="DB5" s="142"/>
      <c r="DC5" s="142"/>
      <c r="DD5" s="142"/>
      <c r="DE5" s="142"/>
      <c r="DF5" s="142"/>
      <c r="DG5" s="142"/>
      <c r="DH5" s="142"/>
      <c r="DI5" s="142"/>
      <c r="DJ5" s="142"/>
      <c r="DK5" s="142"/>
      <c r="DL5" s="142"/>
      <c r="DM5" s="142"/>
      <c r="DN5" s="142"/>
      <c r="DO5" s="142"/>
      <c r="DP5" s="142"/>
      <c r="DQ5" s="142"/>
      <c r="DR5" s="142"/>
      <c r="DS5" s="142"/>
      <c r="DT5" s="142"/>
      <c r="DU5" s="142"/>
      <c r="DV5" s="142"/>
      <c r="DW5" s="142"/>
    </row>
    <row r="6" spans="1:127" s="28" customFormat="1" ht="11.25" customHeight="1">
      <c r="A6" s="890">
        <v>1970</v>
      </c>
      <c r="B6" s="891" t="s">
        <v>163</v>
      </c>
      <c r="C6" s="930">
        <v>4751</v>
      </c>
      <c r="D6" s="931">
        <v>2310</v>
      </c>
      <c r="E6" s="932" t="s">
        <v>313</v>
      </c>
      <c r="F6" s="933" t="s">
        <v>313</v>
      </c>
      <c r="G6" s="932" t="s">
        <v>313</v>
      </c>
      <c r="H6" s="932" t="s">
        <v>313</v>
      </c>
      <c r="I6" s="932" t="s">
        <v>313</v>
      </c>
      <c r="J6" s="931">
        <f t="shared" si="0"/>
        <v>7061</v>
      </c>
      <c r="K6" s="931">
        <v>2001</v>
      </c>
      <c r="L6" s="892">
        <v>2185</v>
      </c>
      <c r="M6" s="892">
        <v>609</v>
      </c>
      <c r="N6" s="934" t="s">
        <v>313</v>
      </c>
      <c r="O6" s="934" t="s">
        <v>313</v>
      </c>
      <c r="P6" s="934" t="s">
        <v>313</v>
      </c>
      <c r="Q6" s="892">
        <f t="shared" si="1"/>
        <v>2794</v>
      </c>
      <c r="R6" s="934" t="s">
        <v>313</v>
      </c>
      <c r="S6" s="934" t="s">
        <v>313</v>
      </c>
      <c r="T6" s="934" t="s">
        <v>313</v>
      </c>
      <c r="U6" s="934" t="s">
        <v>313</v>
      </c>
      <c r="V6" s="386">
        <v>4727</v>
      </c>
      <c r="W6" s="170"/>
      <c r="AE6" s="170"/>
      <c r="AF6" s="170"/>
      <c r="AG6" s="170"/>
      <c r="AH6" s="170"/>
      <c r="AI6" s="170"/>
      <c r="AJ6" s="170"/>
      <c r="AK6" s="170"/>
      <c r="AL6" s="170"/>
      <c r="AM6" s="170"/>
      <c r="AN6" s="170"/>
      <c r="AO6" s="170"/>
      <c r="AP6" s="170"/>
      <c r="AQ6" s="170"/>
      <c r="AR6" s="170"/>
      <c r="AS6" s="170"/>
      <c r="AT6" s="170"/>
      <c r="AU6" s="170"/>
      <c r="AV6" s="170"/>
      <c r="AW6" s="170"/>
      <c r="AX6" s="170"/>
      <c r="AY6" s="170"/>
      <c r="AZ6" s="170"/>
      <c r="BA6" s="170"/>
      <c r="BB6" s="170"/>
      <c r="BC6" s="170"/>
      <c r="BD6" s="170"/>
      <c r="BE6" s="170"/>
      <c r="BF6" s="170"/>
      <c r="BG6" s="170"/>
      <c r="BH6" s="170"/>
      <c r="BI6" s="170"/>
      <c r="BJ6" s="170"/>
      <c r="BK6" s="170"/>
      <c r="BL6" s="170"/>
      <c r="BM6" s="170"/>
      <c r="BN6" s="170"/>
      <c r="BO6" s="170"/>
      <c r="BP6" s="170"/>
      <c r="BQ6" s="170"/>
      <c r="BR6" s="170"/>
      <c r="BS6" s="170"/>
      <c r="BT6" s="170"/>
      <c r="BU6" s="170"/>
      <c r="BV6" s="170"/>
      <c r="BW6" s="170"/>
      <c r="BX6" s="170"/>
      <c r="BY6" s="170"/>
      <c r="BZ6" s="170"/>
      <c r="CA6" s="170"/>
      <c r="CB6" s="170"/>
      <c r="CC6" s="170"/>
      <c r="CD6" s="170"/>
      <c r="CE6" s="170"/>
      <c r="CF6" s="170"/>
      <c r="CG6" s="170"/>
      <c r="CH6" s="170"/>
      <c r="CI6" s="170"/>
      <c r="CJ6" s="170"/>
      <c r="CK6" s="170"/>
      <c r="CL6" s="170"/>
      <c r="CM6" s="170"/>
      <c r="CN6" s="170"/>
      <c r="CO6" s="170"/>
      <c r="CP6" s="170"/>
      <c r="CQ6" s="170"/>
      <c r="CR6" s="170"/>
      <c r="CS6" s="170"/>
      <c r="CT6" s="170"/>
      <c r="CU6" s="170"/>
      <c r="CV6" s="170"/>
      <c r="CW6" s="170"/>
      <c r="CX6" s="170"/>
      <c r="CY6" s="170"/>
      <c r="CZ6" s="170"/>
      <c r="DA6" s="170"/>
      <c r="DB6" s="170"/>
      <c r="DC6" s="170"/>
      <c r="DD6" s="170"/>
      <c r="DE6" s="170"/>
      <c r="DF6" s="170"/>
      <c r="DG6" s="170"/>
      <c r="DH6" s="170"/>
      <c r="DI6" s="170"/>
      <c r="DJ6" s="170"/>
      <c r="DK6" s="170"/>
      <c r="DL6" s="170"/>
      <c r="DM6" s="170"/>
      <c r="DN6" s="170"/>
      <c r="DO6" s="170"/>
      <c r="DP6" s="170"/>
      <c r="DQ6" s="170"/>
      <c r="DR6" s="170"/>
      <c r="DS6" s="170"/>
      <c r="DT6" s="170"/>
      <c r="DU6" s="170"/>
      <c r="DV6" s="170"/>
      <c r="DW6" s="170"/>
    </row>
    <row r="7" spans="1:127" s="29" customFormat="1" ht="11.25" customHeight="1">
      <c r="A7" s="890"/>
      <c r="B7" s="249" t="s">
        <v>378</v>
      </c>
      <c r="C7" s="936">
        <v>1531</v>
      </c>
      <c r="D7" s="937">
        <v>918</v>
      </c>
      <c r="E7" s="938" t="s">
        <v>313</v>
      </c>
      <c r="F7" s="939" t="s">
        <v>313</v>
      </c>
      <c r="G7" s="938" t="s">
        <v>313</v>
      </c>
      <c r="H7" s="938" t="s">
        <v>313</v>
      </c>
      <c r="I7" s="938" t="s">
        <v>313</v>
      </c>
      <c r="J7" s="937">
        <f t="shared" si="0"/>
        <v>2449</v>
      </c>
      <c r="K7" s="937">
        <v>1390</v>
      </c>
      <c r="L7" s="896">
        <v>155</v>
      </c>
      <c r="M7" s="896">
        <v>163</v>
      </c>
      <c r="N7" s="940" t="s">
        <v>313</v>
      </c>
      <c r="O7" s="940" t="s">
        <v>313</v>
      </c>
      <c r="P7" s="940" t="s">
        <v>313</v>
      </c>
      <c r="Q7" s="896">
        <f t="shared" si="1"/>
        <v>318</v>
      </c>
      <c r="R7" s="940" t="s">
        <v>313</v>
      </c>
      <c r="S7" s="940" t="s">
        <v>313</v>
      </c>
      <c r="T7" s="940" t="s">
        <v>313</v>
      </c>
      <c r="U7" s="940" t="s">
        <v>313</v>
      </c>
      <c r="V7" s="387">
        <v>326</v>
      </c>
      <c r="W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c r="CV7" s="142"/>
      <c r="CW7" s="142"/>
      <c r="CX7" s="142"/>
      <c r="CY7" s="142"/>
      <c r="CZ7" s="142"/>
      <c r="DA7" s="142"/>
      <c r="DB7" s="142"/>
      <c r="DC7" s="142"/>
      <c r="DD7" s="142"/>
      <c r="DE7" s="142"/>
      <c r="DF7" s="142"/>
      <c r="DG7" s="142"/>
      <c r="DH7" s="142"/>
      <c r="DI7" s="142"/>
      <c r="DJ7" s="142"/>
      <c r="DK7" s="142"/>
      <c r="DL7" s="142"/>
      <c r="DM7" s="142"/>
      <c r="DN7" s="142"/>
      <c r="DO7" s="142"/>
      <c r="DP7" s="142"/>
      <c r="DQ7" s="142"/>
      <c r="DR7" s="142"/>
      <c r="DS7" s="142"/>
      <c r="DT7" s="142"/>
      <c r="DU7" s="142"/>
      <c r="DV7" s="142"/>
      <c r="DW7" s="142"/>
    </row>
    <row r="8" spans="1:127" s="28" customFormat="1" ht="11.25" customHeight="1">
      <c r="A8" s="890">
        <v>1980</v>
      </c>
      <c r="B8" s="891" t="s">
        <v>163</v>
      </c>
      <c r="C8" s="930">
        <v>8634</v>
      </c>
      <c r="D8" s="932" t="s">
        <v>313</v>
      </c>
      <c r="E8" s="932" t="s">
        <v>313</v>
      </c>
      <c r="F8" s="933" t="s">
        <v>313</v>
      </c>
      <c r="G8" s="932" t="s">
        <v>313</v>
      </c>
      <c r="H8" s="932" t="s">
        <v>313</v>
      </c>
      <c r="I8" s="932" t="s">
        <v>313</v>
      </c>
      <c r="J8" s="931">
        <f t="shared" si="0"/>
        <v>8634</v>
      </c>
      <c r="K8" s="931">
        <v>2328</v>
      </c>
      <c r="L8" s="892">
        <v>5004</v>
      </c>
      <c r="M8" s="892">
        <v>2831</v>
      </c>
      <c r="N8" s="934" t="s">
        <v>313</v>
      </c>
      <c r="O8" s="934" t="s">
        <v>313</v>
      </c>
      <c r="P8" s="934" t="s">
        <v>313</v>
      </c>
      <c r="Q8" s="892">
        <f t="shared" si="1"/>
        <v>7835</v>
      </c>
      <c r="R8" s="934" t="s">
        <v>313</v>
      </c>
      <c r="S8" s="934" t="s">
        <v>313</v>
      </c>
      <c r="T8" s="934" t="s">
        <v>313</v>
      </c>
      <c r="U8" s="934" t="s">
        <v>313</v>
      </c>
      <c r="V8" s="386">
        <v>12543</v>
      </c>
      <c r="W8" s="96"/>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c r="CU8" s="170"/>
      <c r="CV8" s="170"/>
      <c r="CW8" s="170"/>
      <c r="CX8" s="170"/>
      <c r="CY8" s="170"/>
      <c r="CZ8" s="170"/>
      <c r="DA8" s="170"/>
      <c r="DB8" s="170"/>
      <c r="DC8" s="170"/>
      <c r="DD8" s="170"/>
      <c r="DE8" s="170"/>
      <c r="DF8" s="170"/>
      <c r="DG8" s="170"/>
      <c r="DH8" s="170"/>
      <c r="DI8" s="170"/>
      <c r="DJ8" s="170"/>
      <c r="DK8" s="170"/>
      <c r="DL8" s="170"/>
      <c r="DM8" s="170"/>
      <c r="DN8" s="170"/>
      <c r="DO8" s="170"/>
      <c r="DP8" s="170"/>
      <c r="DQ8" s="170"/>
      <c r="DR8" s="170"/>
      <c r="DS8" s="170"/>
      <c r="DT8" s="170"/>
      <c r="DU8" s="170"/>
      <c r="DV8" s="170"/>
      <c r="DW8" s="170"/>
    </row>
    <row r="9" spans="1:127" s="29" customFormat="1" ht="11.25" customHeight="1">
      <c r="A9" s="890"/>
      <c r="B9" s="249" t="s">
        <v>378</v>
      </c>
      <c r="C9" s="936">
        <v>3926</v>
      </c>
      <c r="D9" s="938" t="s">
        <v>313</v>
      </c>
      <c r="E9" s="938" t="s">
        <v>313</v>
      </c>
      <c r="F9" s="939" t="s">
        <v>313</v>
      </c>
      <c r="G9" s="938" t="s">
        <v>313</v>
      </c>
      <c r="H9" s="938" t="s">
        <v>313</v>
      </c>
      <c r="I9" s="938" t="s">
        <v>313</v>
      </c>
      <c r="J9" s="937">
        <f t="shared" si="0"/>
        <v>3926</v>
      </c>
      <c r="K9" s="937">
        <v>1977</v>
      </c>
      <c r="L9" s="896">
        <v>1036</v>
      </c>
      <c r="M9" s="896">
        <v>782</v>
      </c>
      <c r="N9" s="940" t="s">
        <v>313</v>
      </c>
      <c r="O9" s="940" t="s">
        <v>313</v>
      </c>
      <c r="P9" s="940" t="s">
        <v>313</v>
      </c>
      <c r="Q9" s="896">
        <f t="shared" si="1"/>
        <v>1818</v>
      </c>
      <c r="R9" s="940" t="s">
        <v>313</v>
      </c>
      <c r="S9" s="940" t="s">
        <v>313</v>
      </c>
      <c r="T9" s="940" t="s">
        <v>313</v>
      </c>
      <c r="U9" s="940" t="s">
        <v>313</v>
      </c>
      <c r="V9" s="387">
        <v>2414</v>
      </c>
      <c r="W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42"/>
      <c r="BX9" s="142"/>
      <c r="BY9" s="142"/>
      <c r="BZ9" s="142"/>
      <c r="CA9" s="142"/>
      <c r="CB9" s="142"/>
      <c r="CC9" s="142"/>
      <c r="CD9" s="142"/>
      <c r="CE9" s="142"/>
      <c r="CF9" s="142"/>
      <c r="CG9" s="142"/>
      <c r="CH9" s="142"/>
      <c r="CI9" s="142"/>
      <c r="CJ9" s="142"/>
      <c r="CK9" s="142"/>
      <c r="CL9" s="142"/>
      <c r="CM9" s="142"/>
      <c r="CN9" s="142"/>
      <c r="CO9" s="142"/>
      <c r="CP9" s="142"/>
      <c r="CQ9" s="142"/>
      <c r="CR9" s="142"/>
      <c r="CS9" s="142"/>
      <c r="CT9" s="142"/>
      <c r="CU9" s="142"/>
      <c r="CV9" s="142"/>
      <c r="CW9" s="142"/>
      <c r="CX9" s="142"/>
      <c r="CY9" s="142"/>
      <c r="CZ9" s="142"/>
      <c r="DA9" s="142"/>
      <c r="DB9" s="142"/>
      <c r="DC9" s="142"/>
      <c r="DD9" s="142"/>
      <c r="DE9" s="142"/>
      <c r="DF9" s="142"/>
      <c r="DG9" s="142"/>
      <c r="DH9" s="142"/>
      <c r="DI9" s="142"/>
      <c r="DJ9" s="142"/>
      <c r="DK9" s="142"/>
      <c r="DL9" s="142"/>
      <c r="DM9" s="142"/>
      <c r="DN9" s="142"/>
      <c r="DO9" s="142"/>
      <c r="DP9" s="142"/>
      <c r="DQ9" s="142"/>
      <c r="DR9" s="142"/>
      <c r="DS9" s="142"/>
      <c r="DT9" s="142"/>
      <c r="DU9" s="142"/>
      <c r="DV9" s="142"/>
      <c r="DW9" s="142"/>
    </row>
    <row r="10" spans="1:127" s="28" customFormat="1" ht="11.25" customHeight="1">
      <c r="A10" s="890">
        <v>1990</v>
      </c>
      <c r="B10" s="891" t="s">
        <v>163</v>
      </c>
      <c r="C10" s="930">
        <v>15193</v>
      </c>
      <c r="D10" s="932" t="s">
        <v>313</v>
      </c>
      <c r="E10" s="931">
        <v>6812</v>
      </c>
      <c r="F10" s="933" t="s">
        <v>313</v>
      </c>
      <c r="G10" s="932" t="s">
        <v>313</v>
      </c>
      <c r="H10" s="932" t="s">
        <v>313</v>
      </c>
      <c r="I10" s="932" t="s">
        <v>313</v>
      </c>
      <c r="J10" s="931">
        <f t="shared" si="0"/>
        <v>22005</v>
      </c>
      <c r="K10" s="931">
        <v>1577</v>
      </c>
      <c r="L10" s="892">
        <v>11348</v>
      </c>
      <c r="M10" s="892">
        <v>11995</v>
      </c>
      <c r="N10" s="942">
        <v>735</v>
      </c>
      <c r="O10" s="934" t="s">
        <v>313</v>
      </c>
      <c r="P10" s="934" t="s">
        <v>313</v>
      </c>
      <c r="Q10" s="892">
        <f t="shared" si="1"/>
        <v>24078</v>
      </c>
      <c r="R10" s="934" t="s">
        <v>313</v>
      </c>
      <c r="S10" s="934" t="s">
        <v>313</v>
      </c>
      <c r="T10" s="934" t="s">
        <v>313</v>
      </c>
      <c r="U10" s="934" t="s">
        <v>313</v>
      </c>
      <c r="V10" s="386">
        <v>15919</v>
      </c>
      <c r="W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0"/>
      <c r="CD10" s="170"/>
      <c r="CE10" s="170"/>
      <c r="CF10" s="170"/>
      <c r="CG10" s="170"/>
      <c r="CH10" s="170"/>
      <c r="CI10" s="170"/>
      <c r="CJ10" s="170"/>
      <c r="CK10" s="170"/>
      <c r="CL10" s="170"/>
      <c r="CM10" s="170"/>
      <c r="CN10" s="170"/>
      <c r="CO10" s="170"/>
      <c r="CP10" s="170"/>
      <c r="CQ10" s="170"/>
      <c r="CR10" s="170"/>
      <c r="CS10" s="170"/>
      <c r="CT10" s="170"/>
      <c r="CU10" s="170"/>
      <c r="CV10" s="170"/>
      <c r="CW10" s="170"/>
      <c r="CX10" s="170"/>
      <c r="CY10" s="170"/>
      <c r="CZ10" s="170"/>
      <c r="DA10" s="170"/>
      <c r="DB10" s="170"/>
      <c r="DC10" s="170"/>
      <c r="DD10" s="170"/>
      <c r="DE10" s="170"/>
      <c r="DF10" s="170"/>
      <c r="DG10" s="170"/>
      <c r="DH10" s="170"/>
      <c r="DI10" s="170"/>
      <c r="DJ10" s="170"/>
      <c r="DK10" s="170"/>
      <c r="DL10" s="170"/>
      <c r="DM10" s="170"/>
      <c r="DN10" s="170"/>
      <c r="DO10" s="170"/>
      <c r="DP10" s="170"/>
      <c r="DQ10" s="170"/>
      <c r="DR10" s="170"/>
      <c r="DS10" s="170"/>
      <c r="DT10" s="170"/>
      <c r="DU10" s="170"/>
      <c r="DV10" s="170"/>
      <c r="DW10" s="170"/>
    </row>
    <row r="11" spans="1:127" s="29" customFormat="1" ht="11.25" customHeight="1">
      <c r="A11" s="890"/>
      <c r="B11" s="249" t="s">
        <v>378</v>
      </c>
      <c r="C11" s="936">
        <v>8107</v>
      </c>
      <c r="D11" s="938" t="s">
        <v>313</v>
      </c>
      <c r="E11" s="937">
        <v>2689</v>
      </c>
      <c r="F11" s="939" t="s">
        <v>313</v>
      </c>
      <c r="G11" s="938" t="s">
        <v>313</v>
      </c>
      <c r="H11" s="938" t="s">
        <v>313</v>
      </c>
      <c r="I11" s="938" t="s">
        <v>313</v>
      </c>
      <c r="J11" s="937">
        <f t="shared" si="0"/>
        <v>10796</v>
      </c>
      <c r="K11" s="937">
        <v>1212</v>
      </c>
      <c r="L11" s="896">
        <v>3878</v>
      </c>
      <c r="M11" s="896">
        <v>4817</v>
      </c>
      <c r="N11" s="943">
        <v>552</v>
      </c>
      <c r="O11" s="940" t="s">
        <v>313</v>
      </c>
      <c r="P11" s="940" t="s">
        <v>313</v>
      </c>
      <c r="Q11" s="896">
        <f t="shared" si="1"/>
        <v>9247</v>
      </c>
      <c r="R11" s="940" t="s">
        <v>313</v>
      </c>
      <c r="S11" s="940" t="s">
        <v>313</v>
      </c>
      <c r="T11" s="940" t="s">
        <v>313</v>
      </c>
      <c r="U11" s="940" t="s">
        <v>313</v>
      </c>
      <c r="V11" s="387">
        <v>5304</v>
      </c>
      <c r="W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c r="BK11" s="142"/>
      <c r="BL11" s="142"/>
      <c r="BM11" s="142"/>
      <c r="BN11" s="142"/>
      <c r="BO11" s="142"/>
      <c r="BP11" s="142"/>
      <c r="BQ11" s="142"/>
      <c r="BR11" s="142"/>
      <c r="BS11" s="142"/>
      <c r="BT11" s="142"/>
      <c r="BU11" s="142"/>
      <c r="BV11" s="142"/>
      <c r="BW11" s="142"/>
      <c r="BX11" s="142"/>
      <c r="BY11" s="142"/>
      <c r="BZ11" s="142"/>
      <c r="CA11" s="142"/>
      <c r="CB11" s="142"/>
      <c r="CC11" s="142"/>
      <c r="CD11" s="142"/>
      <c r="CE11" s="142"/>
      <c r="CF11" s="142"/>
      <c r="CG11" s="142"/>
      <c r="CH11" s="142"/>
      <c r="CI11" s="142"/>
      <c r="CJ11" s="142"/>
      <c r="CK11" s="142"/>
      <c r="CL11" s="142"/>
      <c r="CM11" s="142"/>
      <c r="CN11" s="142"/>
      <c r="CO11" s="142"/>
      <c r="CP11" s="142"/>
      <c r="CQ11" s="142"/>
      <c r="CR11" s="142"/>
      <c r="CS11" s="142"/>
      <c r="CT11" s="142"/>
      <c r="CU11" s="142"/>
      <c r="CV11" s="142"/>
      <c r="CW11" s="142"/>
      <c r="CX11" s="142"/>
      <c r="CY11" s="142"/>
      <c r="CZ11" s="142"/>
      <c r="DA11" s="142"/>
      <c r="DB11" s="142"/>
      <c r="DC11" s="142"/>
      <c r="DD11" s="142"/>
      <c r="DE11" s="142"/>
      <c r="DF11" s="142"/>
      <c r="DG11" s="142"/>
      <c r="DH11" s="142"/>
      <c r="DI11" s="142"/>
      <c r="DJ11" s="142"/>
      <c r="DK11" s="142"/>
      <c r="DL11" s="142"/>
      <c r="DM11" s="142"/>
      <c r="DN11" s="142"/>
      <c r="DO11" s="142"/>
      <c r="DP11" s="142"/>
      <c r="DQ11" s="142"/>
      <c r="DR11" s="142"/>
      <c r="DS11" s="142"/>
      <c r="DT11" s="142"/>
      <c r="DU11" s="142"/>
      <c r="DV11" s="142"/>
      <c r="DW11" s="142"/>
    </row>
    <row r="12" spans="1:127" s="29" customFormat="1" ht="11.25" customHeight="1">
      <c r="A12" s="901">
        <v>2000</v>
      </c>
      <c r="B12" s="891" t="s">
        <v>163</v>
      </c>
      <c r="C12" s="930">
        <v>21233</v>
      </c>
      <c r="D12" s="932" t="s">
        <v>313</v>
      </c>
      <c r="E12" s="931">
        <v>14583</v>
      </c>
      <c r="F12" s="931">
        <v>305</v>
      </c>
      <c r="G12" s="932" t="s">
        <v>313</v>
      </c>
      <c r="H12" s="932" t="s">
        <v>313</v>
      </c>
      <c r="I12" s="932" t="s">
        <v>313</v>
      </c>
      <c r="J12" s="931">
        <v>36121</v>
      </c>
      <c r="K12" s="931">
        <v>3072</v>
      </c>
      <c r="L12" s="892">
        <v>13459</v>
      </c>
      <c r="M12" s="892">
        <v>14378</v>
      </c>
      <c r="N12" s="942">
        <v>12733</v>
      </c>
      <c r="O12" s="942">
        <v>11463</v>
      </c>
      <c r="P12" s="934" t="s">
        <v>313</v>
      </c>
      <c r="Q12" s="892">
        <v>52033</v>
      </c>
      <c r="R12" s="934" t="s">
        <v>313</v>
      </c>
      <c r="S12" s="934" t="s">
        <v>313</v>
      </c>
      <c r="T12" s="934" t="s">
        <v>313</v>
      </c>
      <c r="U12" s="934" t="s">
        <v>313</v>
      </c>
      <c r="V12" s="386">
        <v>15974</v>
      </c>
      <c r="W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142"/>
      <c r="CS12" s="142"/>
      <c r="CT12" s="142"/>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142"/>
      <c r="DQ12" s="142"/>
      <c r="DR12" s="142"/>
      <c r="DS12" s="142"/>
      <c r="DT12" s="142"/>
      <c r="DU12" s="142"/>
      <c r="DV12" s="142"/>
      <c r="DW12" s="142"/>
    </row>
    <row r="13" spans="1:127" s="28" customFormat="1" ht="11.25" customHeight="1">
      <c r="A13" s="901"/>
      <c r="B13" s="902" t="s">
        <v>378</v>
      </c>
      <c r="C13" s="936">
        <v>11341</v>
      </c>
      <c r="D13" s="938" t="s">
        <v>313</v>
      </c>
      <c r="E13" s="937">
        <v>6223</v>
      </c>
      <c r="F13" s="937">
        <v>212</v>
      </c>
      <c r="G13" s="938" t="s">
        <v>313</v>
      </c>
      <c r="H13" s="938" t="s">
        <v>313</v>
      </c>
      <c r="I13" s="938" t="s">
        <v>313</v>
      </c>
      <c r="J13" s="937">
        <v>17776</v>
      </c>
      <c r="K13" s="937">
        <v>2247</v>
      </c>
      <c r="L13" s="896">
        <v>5408</v>
      </c>
      <c r="M13" s="896">
        <v>6419</v>
      </c>
      <c r="N13" s="943">
        <v>6446</v>
      </c>
      <c r="O13" s="943">
        <v>5989</v>
      </c>
      <c r="P13" s="940" t="s">
        <v>313</v>
      </c>
      <c r="Q13" s="896">
        <v>24262</v>
      </c>
      <c r="R13" s="940" t="s">
        <v>313</v>
      </c>
      <c r="S13" s="940" t="s">
        <v>313</v>
      </c>
      <c r="T13" s="940" t="s">
        <v>313</v>
      </c>
      <c r="U13" s="940" t="s">
        <v>313</v>
      </c>
      <c r="V13" s="387">
        <v>4343</v>
      </c>
      <c r="W13" s="170"/>
      <c r="Y13" s="29"/>
      <c r="Z13" s="29"/>
      <c r="AA13" s="29"/>
      <c r="AB13" s="29"/>
      <c r="AC13" s="29"/>
      <c r="AD13" s="29"/>
      <c r="AE13" s="142"/>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0"/>
      <c r="BE13" s="170"/>
      <c r="BF13" s="170"/>
      <c r="BG13" s="170"/>
      <c r="BH13" s="170"/>
      <c r="BI13" s="170"/>
      <c r="BJ13" s="170"/>
      <c r="BK13" s="170"/>
      <c r="BL13" s="170"/>
      <c r="BM13" s="170"/>
      <c r="BN13" s="170"/>
      <c r="BO13" s="170"/>
      <c r="BP13" s="170"/>
      <c r="BQ13" s="170"/>
      <c r="BR13" s="170"/>
      <c r="BS13" s="170"/>
      <c r="BT13" s="170"/>
      <c r="BU13" s="170"/>
      <c r="BV13" s="170"/>
      <c r="BW13" s="170"/>
      <c r="BX13" s="170"/>
      <c r="BY13" s="170"/>
      <c r="BZ13" s="170"/>
      <c r="CA13" s="170"/>
      <c r="CB13" s="170"/>
      <c r="CC13" s="170"/>
      <c r="CD13" s="170"/>
      <c r="CE13" s="170"/>
      <c r="CF13" s="170"/>
      <c r="CG13" s="170"/>
      <c r="CH13" s="170"/>
      <c r="CI13" s="170"/>
      <c r="CJ13" s="170"/>
      <c r="CK13" s="170"/>
      <c r="CL13" s="170"/>
      <c r="CM13" s="170"/>
      <c r="CN13" s="170"/>
      <c r="CO13" s="170"/>
      <c r="CP13" s="170"/>
      <c r="CQ13" s="170"/>
      <c r="CR13" s="170"/>
      <c r="CS13" s="170"/>
      <c r="CT13" s="170"/>
      <c r="CU13" s="170"/>
      <c r="CV13" s="170"/>
      <c r="CW13" s="170"/>
      <c r="CX13" s="170"/>
      <c r="CY13" s="170"/>
      <c r="CZ13" s="170"/>
      <c r="DA13" s="170"/>
      <c r="DB13" s="170"/>
      <c r="DC13" s="170"/>
      <c r="DD13" s="170"/>
      <c r="DE13" s="170"/>
      <c r="DF13" s="170"/>
      <c r="DG13" s="170"/>
      <c r="DH13" s="170"/>
      <c r="DI13" s="170"/>
      <c r="DJ13" s="170"/>
      <c r="DK13" s="170"/>
      <c r="DL13" s="170"/>
      <c r="DM13" s="170"/>
      <c r="DN13" s="170"/>
      <c r="DO13" s="170"/>
      <c r="DP13" s="170"/>
      <c r="DQ13" s="170"/>
      <c r="DR13" s="170"/>
      <c r="DS13" s="170"/>
      <c r="DT13" s="170"/>
      <c r="DU13" s="170"/>
      <c r="DV13" s="170"/>
      <c r="DW13" s="170"/>
    </row>
    <row r="14" spans="1:127" s="29" customFormat="1" ht="11.25" customHeight="1">
      <c r="A14" s="901">
        <v>2010</v>
      </c>
      <c r="B14" s="891" t="s">
        <v>163</v>
      </c>
      <c r="C14" s="930">
        <v>25189</v>
      </c>
      <c r="D14" s="932" t="s">
        <v>313</v>
      </c>
      <c r="E14" s="931">
        <v>22862</v>
      </c>
      <c r="F14" s="931">
        <v>6721</v>
      </c>
      <c r="G14" s="944">
        <v>523</v>
      </c>
      <c r="H14" s="932" t="s">
        <v>313</v>
      </c>
      <c r="I14" s="932" t="s">
        <v>313</v>
      </c>
      <c r="J14" s="945">
        <f>SUM(C14:I14)</f>
        <v>55295</v>
      </c>
      <c r="K14" s="931">
        <v>2816</v>
      </c>
      <c r="L14" s="892">
        <v>15928</v>
      </c>
      <c r="M14" s="892">
        <v>15942</v>
      </c>
      <c r="N14" s="942">
        <v>15933</v>
      </c>
      <c r="O14" s="942">
        <v>16183</v>
      </c>
      <c r="P14" s="942">
        <v>13003</v>
      </c>
      <c r="Q14" s="903">
        <f t="shared" ref="Q14:Q15" si="2">+P14+O14+N14+M14+L14</f>
        <v>76989</v>
      </c>
      <c r="R14" s="892">
        <v>1754</v>
      </c>
      <c r="S14" s="895" t="s">
        <v>313</v>
      </c>
      <c r="T14" s="892">
        <v>2269</v>
      </c>
      <c r="U14" s="895" t="s">
        <v>313</v>
      </c>
      <c r="V14" s="386">
        <v>24789</v>
      </c>
      <c r="W14" s="142"/>
      <c r="X14" s="142"/>
      <c r="Y14" s="171"/>
      <c r="Z14" s="28"/>
      <c r="AA14" s="28"/>
      <c r="AB14" s="28"/>
      <c r="AC14" s="28"/>
      <c r="AD14" s="28"/>
      <c r="AE14" s="28"/>
      <c r="AF14" s="170"/>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c r="CT14" s="142"/>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142"/>
      <c r="DQ14" s="142"/>
      <c r="DR14" s="142"/>
      <c r="DS14" s="142"/>
      <c r="DT14" s="142"/>
      <c r="DU14" s="142"/>
      <c r="DV14" s="142"/>
      <c r="DW14" s="142"/>
    </row>
    <row r="15" spans="1:127" s="28" customFormat="1" ht="11.25" customHeight="1">
      <c r="A15" s="901"/>
      <c r="B15" s="902" t="s">
        <v>378</v>
      </c>
      <c r="C15" s="936">
        <v>13067</v>
      </c>
      <c r="D15" s="938" t="s">
        <v>313</v>
      </c>
      <c r="E15" s="937">
        <v>11389</v>
      </c>
      <c r="F15" s="937">
        <v>3525</v>
      </c>
      <c r="G15" s="937">
        <v>275</v>
      </c>
      <c r="H15" s="938" t="s">
        <v>313</v>
      </c>
      <c r="I15" s="938" t="s">
        <v>313</v>
      </c>
      <c r="J15" s="946">
        <f t="shared" ref="J15" si="3">SUM(C15:I15)</f>
        <v>28256</v>
      </c>
      <c r="K15" s="937">
        <v>1886</v>
      </c>
      <c r="L15" s="896">
        <v>6453</v>
      </c>
      <c r="M15" s="896">
        <v>7655</v>
      </c>
      <c r="N15" s="943">
        <v>7804</v>
      </c>
      <c r="O15" s="947">
        <v>8387</v>
      </c>
      <c r="P15" s="943">
        <v>6729</v>
      </c>
      <c r="Q15" s="896">
        <f t="shared" si="2"/>
        <v>37028</v>
      </c>
      <c r="R15" s="896">
        <v>1137</v>
      </c>
      <c r="S15" s="899" t="s">
        <v>313</v>
      </c>
      <c r="T15" s="896">
        <v>1532</v>
      </c>
      <c r="U15" s="899" t="s">
        <v>313</v>
      </c>
      <c r="V15" s="387">
        <v>8856</v>
      </c>
      <c r="W15" s="170"/>
      <c r="X15" s="170"/>
      <c r="Y15" s="171"/>
      <c r="AF15" s="142"/>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70"/>
      <c r="BF15" s="170"/>
      <c r="BG15" s="170"/>
      <c r="BH15" s="170"/>
      <c r="BI15" s="170"/>
      <c r="BJ15" s="170"/>
      <c r="BK15" s="170"/>
      <c r="BL15" s="170"/>
      <c r="BM15" s="170"/>
      <c r="BN15" s="170"/>
      <c r="BO15" s="170"/>
      <c r="BP15" s="170"/>
      <c r="BQ15" s="170"/>
      <c r="BR15" s="170"/>
      <c r="BS15" s="170"/>
      <c r="BT15" s="170"/>
      <c r="BU15" s="170"/>
      <c r="BV15" s="170"/>
      <c r="BW15" s="170"/>
      <c r="BX15" s="170"/>
      <c r="BY15" s="170"/>
      <c r="BZ15" s="170"/>
      <c r="CA15" s="170"/>
      <c r="CB15" s="170"/>
      <c r="CC15" s="170"/>
      <c r="CD15" s="170"/>
      <c r="CE15" s="170"/>
      <c r="CF15" s="170"/>
      <c r="CG15" s="170"/>
      <c r="CH15" s="170"/>
      <c r="CI15" s="170"/>
      <c r="CJ15" s="170"/>
      <c r="CK15" s="170"/>
      <c r="CL15" s="170"/>
      <c r="CM15" s="170"/>
      <c r="CN15" s="170"/>
      <c r="CO15" s="170"/>
      <c r="CP15" s="170"/>
      <c r="CQ15" s="170"/>
      <c r="CR15" s="170"/>
      <c r="CS15" s="170"/>
      <c r="CT15" s="170"/>
      <c r="CU15" s="170"/>
      <c r="CV15" s="170"/>
      <c r="CW15" s="170"/>
      <c r="CX15" s="170"/>
      <c r="CY15" s="170"/>
      <c r="CZ15" s="170"/>
      <c r="DA15" s="170"/>
      <c r="DB15" s="170"/>
      <c r="DC15" s="170"/>
      <c r="DD15" s="170"/>
      <c r="DE15" s="170"/>
      <c r="DF15" s="170"/>
      <c r="DG15" s="170"/>
      <c r="DH15" s="170"/>
      <c r="DI15" s="170"/>
      <c r="DJ15" s="170"/>
      <c r="DK15" s="170"/>
      <c r="DL15" s="170"/>
      <c r="DM15" s="170"/>
      <c r="DN15" s="170"/>
      <c r="DO15" s="170"/>
      <c r="DP15" s="170"/>
      <c r="DQ15" s="170"/>
      <c r="DR15" s="170"/>
      <c r="DS15" s="170"/>
      <c r="DT15" s="170"/>
      <c r="DU15" s="170"/>
      <c r="DV15" s="170"/>
      <c r="DW15" s="170"/>
    </row>
    <row r="16" spans="1:127" s="29" customFormat="1" ht="7.5" customHeight="1">
      <c r="A16" s="906"/>
      <c r="B16" s="907"/>
      <c r="C16" s="948"/>
      <c r="D16" s="949"/>
      <c r="E16" s="950"/>
      <c r="F16" s="950"/>
      <c r="G16" s="950"/>
      <c r="H16" s="949"/>
      <c r="I16" s="949"/>
      <c r="J16" s="951"/>
      <c r="K16" s="950"/>
      <c r="L16" s="910"/>
      <c r="M16" s="910"/>
      <c r="N16" s="952"/>
      <c r="O16" s="953"/>
      <c r="P16" s="952"/>
      <c r="Q16" s="910"/>
      <c r="R16" s="910"/>
      <c r="S16" s="909"/>
      <c r="T16" s="910"/>
      <c r="U16" s="909"/>
      <c r="V16" s="954"/>
      <c r="W16" s="142"/>
      <c r="X16" s="142"/>
      <c r="Y16" s="172"/>
      <c r="Z16" s="174"/>
      <c r="AA16" s="175"/>
      <c r="AB16" s="176"/>
      <c r="AC16" s="172"/>
      <c r="AD16" s="172"/>
      <c r="AE16" s="177"/>
      <c r="AF16" s="170"/>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c r="CI16" s="142"/>
      <c r="CJ16" s="142"/>
      <c r="CK16" s="142"/>
      <c r="CL16" s="142"/>
      <c r="CM16" s="142"/>
      <c r="CN16" s="142"/>
      <c r="CO16" s="142"/>
      <c r="CP16" s="142"/>
      <c r="CQ16" s="142"/>
      <c r="CR16" s="142"/>
      <c r="CS16" s="142"/>
      <c r="CT16" s="142"/>
      <c r="CU16" s="142"/>
      <c r="CV16" s="142"/>
      <c r="CW16" s="142"/>
      <c r="CX16" s="142"/>
      <c r="CY16" s="142"/>
      <c r="CZ16" s="142"/>
      <c r="DA16" s="142"/>
      <c r="DB16" s="142"/>
      <c r="DC16" s="142"/>
      <c r="DD16" s="142"/>
      <c r="DE16" s="142"/>
      <c r="DF16" s="142"/>
      <c r="DG16" s="142"/>
      <c r="DH16" s="142"/>
      <c r="DI16" s="142"/>
      <c r="DJ16" s="142"/>
      <c r="DK16" s="142"/>
      <c r="DL16" s="142"/>
      <c r="DM16" s="142"/>
      <c r="DN16" s="142"/>
      <c r="DO16" s="142"/>
      <c r="DP16" s="142"/>
      <c r="DQ16" s="142"/>
      <c r="DR16" s="142"/>
      <c r="DS16" s="142"/>
      <c r="DT16" s="142"/>
      <c r="DU16" s="142"/>
      <c r="DV16" s="142"/>
      <c r="DW16" s="142"/>
    </row>
    <row r="17" spans="1:127" s="28" customFormat="1" ht="11.25" customHeight="1">
      <c r="A17" s="906">
        <v>2013</v>
      </c>
      <c r="B17" s="914" t="s">
        <v>163</v>
      </c>
      <c r="C17" s="955">
        <v>26156</v>
      </c>
      <c r="D17" s="956" t="s">
        <v>313</v>
      </c>
      <c r="E17" s="957">
        <v>22777</v>
      </c>
      <c r="F17" s="957">
        <v>7297</v>
      </c>
      <c r="G17" s="957">
        <v>3051</v>
      </c>
      <c r="H17" s="958">
        <v>583</v>
      </c>
      <c r="I17" s="949" t="s">
        <v>313</v>
      </c>
      <c r="J17" s="959">
        <v>59864</v>
      </c>
      <c r="K17" s="957">
        <v>1838</v>
      </c>
      <c r="L17" s="916">
        <v>15878</v>
      </c>
      <c r="M17" s="916">
        <v>16581</v>
      </c>
      <c r="N17" s="960">
        <v>16250</v>
      </c>
      <c r="O17" s="960">
        <v>16266</v>
      </c>
      <c r="P17" s="960">
        <v>14995</v>
      </c>
      <c r="Q17" s="916">
        <v>79970</v>
      </c>
      <c r="R17" s="916">
        <v>1253</v>
      </c>
      <c r="S17" s="916">
        <v>1290</v>
      </c>
      <c r="T17" s="916">
        <v>2037</v>
      </c>
      <c r="U17" s="961">
        <v>51</v>
      </c>
      <c r="V17" s="962">
        <v>26288</v>
      </c>
      <c r="W17" s="170"/>
      <c r="X17" s="170"/>
      <c r="Y17" s="173"/>
      <c r="Z17" s="174"/>
      <c r="AA17" s="174"/>
      <c r="AB17" s="174"/>
      <c r="AC17" s="174"/>
      <c r="AD17" s="174"/>
      <c r="AE17" s="174"/>
      <c r="AF17" s="142"/>
      <c r="AG17" s="170"/>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170"/>
      <c r="BD17" s="170"/>
      <c r="BE17" s="170"/>
      <c r="BF17" s="170"/>
      <c r="BG17" s="170"/>
      <c r="BH17" s="170"/>
      <c r="BI17" s="170"/>
      <c r="BJ17" s="170"/>
      <c r="BK17" s="170"/>
      <c r="BL17" s="170"/>
      <c r="BM17" s="170"/>
      <c r="BN17" s="170"/>
      <c r="BO17" s="170"/>
      <c r="BP17" s="170"/>
      <c r="BQ17" s="170"/>
      <c r="BR17" s="170"/>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0"/>
      <c r="CZ17" s="170"/>
      <c r="DA17" s="170"/>
      <c r="DB17" s="170"/>
      <c r="DC17" s="170"/>
      <c r="DD17" s="170"/>
      <c r="DE17" s="170"/>
      <c r="DF17" s="170"/>
      <c r="DG17" s="170"/>
      <c r="DH17" s="170"/>
      <c r="DI17" s="170"/>
      <c r="DJ17" s="170"/>
      <c r="DK17" s="170"/>
      <c r="DL17" s="170"/>
      <c r="DM17" s="170"/>
      <c r="DN17" s="170"/>
      <c r="DO17" s="170"/>
      <c r="DP17" s="170"/>
      <c r="DQ17" s="170"/>
      <c r="DR17" s="170"/>
      <c r="DS17" s="170"/>
      <c r="DT17" s="170"/>
      <c r="DU17" s="170"/>
      <c r="DV17" s="170"/>
      <c r="DW17" s="170"/>
    </row>
    <row r="18" spans="1:127" s="29" customFormat="1" ht="11.25" customHeight="1">
      <c r="A18" s="906"/>
      <c r="B18" s="907" t="s">
        <v>378</v>
      </c>
      <c r="C18" s="948">
        <v>13532</v>
      </c>
      <c r="D18" s="949" t="s">
        <v>313</v>
      </c>
      <c r="E18" s="950">
        <v>11517</v>
      </c>
      <c r="F18" s="950">
        <v>3789</v>
      </c>
      <c r="G18" s="950">
        <v>1317</v>
      </c>
      <c r="H18" s="963">
        <v>249</v>
      </c>
      <c r="I18" s="949" t="s">
        <v>313</v>
      </c>
      <c r="J18" s="951">
        <v>30404</v>
      </c>
      <c r="K18" s="950">
        <v>1216</v>
      </c>
      <c r="L18" s="910">
        <v>6167</v>
      </c>
      <c r="M18" s="910">
        <v>7866</v>
      </c>
      <c r="N18" s="952">
        <v>7934</v>
      </c>
      <c r="O18" s="952">
        <v>8242</v>
      </c>
      <c r="P18" s="952">
        <v>7910</v>
      </c>
      <c r="Q18" s="910">
        <v>38119</v>
      </c>
      <c r="R18" s="910">
        <v>769</v>
      </c>
      <c r="S18" s="910">
        <v>956</v>
      </c>
      <c r="T18" s="910">
        <v>1419</v>
      </c>
      <c r="U18" s="964">
        <v>25</v>
      </c>
      <c r="V18" s="954">
        <v>9428</v>
      </c>
      <c r="W18" s="142"/>
      <c r="X18" s="142"/>
      <c r="Y18" s="173"/>
      <c r="Z18" s="174"/>
      <c r="AA18" s="174"/>
      <c r="AB18" s="174"/>
      <c r="AC18" s="174"/>
      <c r="AD18" s="174"/>
      <c r="AE18" s="174"/>
      <c r="AF18" s="170"/>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c r="CL18" s="142"/>
      <c r="CM18" s="142"/>
      <c r="CN18" s="142"/>
      <c r="CO18" s="142"/>
      <c r="CP18" s="142"/>
      <c r="CQ18" s="142"/>
      <c r="CR18" s="142"/>
      <c r="CS18" s="142"/>
      <c r="CT18" s="142"/>
      <c r="CU18" s="142"/>
      <c r="CV18" s="142"/>
      <c r="CW18" s="142"/>
      <c r="CX18" s="142"/>
      <c r="CY18" s="142"/>
      <c r="CZ18" s="142"/>
      <c r="DA18" s="142"/>
      <c r="DB18" s="142"/>
      <c r="DC18" s="142"/>
      <c r="DD18" s="142"/>
      <c r="DE18" s="142"/>
      <c r="DF18" s="142"/>
      <c r="DG18" s="142"/>
      <c r="DH18" s="142"/>
      <c r="DI18" s="142"/>
      <c r="DJ18" s="142"/>
      <c r="DK18" s="142"/>
      <c r="DL18" s="142"/>
      <c r="DM18" s="142"/>
      <c r="DN18" s="142"/>
      <c r="DO18" s="142"/>
      <c r="DP18" s="142"/>
      <c r="DQ18" s="142"/>
      <c r="DR18" s="142"/>
      <c r="DS18" s="142"/>
      <c r="DT18" s="142"/>
      <c r="DU18" s="142"/>
      <c r="DV18" s="142"/>
      <c r="DW18" s="142"/>
    </row>
    <row r="19" spans="1:127" s="28" customFormat="1" ht="11.25" customHeight="1">
      <c r="A19" s="906">
        <v>2014</v>
      </c>
      <c r="B19" s="914" t="s">
        <v>163</v>
      </c>
      <c r="C19" s="955">
        <v>26797</v>
      </c>
      <c r="D19" s="956" t="s">
        <v>313</v>
      </c>
      <c r="E19" s="957">
        <v>23021</v>
      </c>
      <c r="F19" s="957">
        <v>7515</v>
      </c>
      <c r="G19" s="957">
        <v>3557</v>
      </c>
      <c r="H19" s="965">
        <v>886</v>
      </c>
      <c r="I19" s="966">
        <v>217</v>
      </c>
      <c r="J19" s="959">
        <v>61993</v>
      </c>
      <c r="K19" s="957">
        <v>1913</v>
      </c>
      <c r="L19" s="916">
        <v>15905</v>
      </c>
      <c r="M19" s="916">
        <v>16227</v>
      </c>
      <c r="N19" s="960">
        <v>16138</v>
      </c>
      <c r="O19" s="960">
        <v>16092</v>
      </c>
      <c r="P19" s="960">
        <v>14952</v>
      </c>
      <c r="Q19" s="916">
        <v>79314</v>
      </c>
      <c r="R19" s="916">
        <v>1190</v>
      </c>
      <c r="S19" s="916">
        <v>1176</v>
      </c>
      <c r="T19" s="916">
        <v>2022</v>
      </c>
      <c r="U19" s="961">
        <v>53</v>
      </c>
      <c r="V19" s="962">
        <v>28036</v>
      </c>
      <c r="W19" s="170"/>
      <c r="X19" s="170"/>
      <c r="Y19" s="172"/>
      <c r="Z19" s="174"/>
      <c r="AA19" s="174"/>
      <c r="AB19" s="174"/>
      <c r="AC19" s="174"/>
      <c r="AD19" s="174"/>
      <c r="AE19" s="174"/>
      <c r="AF19" s="142"/>
      <c r="AG19" s="170"/>
      <c r="AH19" s="170"/>
      <c r="AI19" s="170"/>
      <c r="AJ19" s="170"/>
      <c r="AK19" s="170"/>
      <c r="AL19" s="170"/>
      <c r="AM19" s="170"/>
      <c r="AN19" s="170"/>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c r="CS19" s="170"/>
      <c r="CT19" s="170"/>
      <c r="CU19" s="170"/>
      <c r="CV19" s="170"/>
      <c r="CW19" s="170"/>
      <c r="CX19" s="170"/>
      <c r="CY19" s="170"/>
      <c r="CZ19" s="170"/>
      <c r="DA19" s="170"/>
      <c r="DB19" s="170"/>
      <c r="DC19" s="170"/>
      <c r="DD19" s="170"/>
      <c r="DE19" s="170"/>
      <c r="DF19" s="170"/>
      <c r="DG19" s="170"/>
      <c r="DH19" s="170"/>
      <c r="DI19" s="170"/>
      <c r="DJ19" s="170"/>
      <c r="DK19" s="170"/>
      <c r="DL19" s="170"/>
      <c r="DM19" s="170"/>
      <c r="DN19" s="170"/>
      <c r="DO19" s="170"/>
      <c r="DP19" s="170"/>
      <c r="DQ19" s="170"/>
      <c r="DR19" s="170"/>
      <c r="DS19" s="170"/>
      <c r="DT19" s="170"/>
      <c r="DU19" s="170"/>
      <c r="DV19" s="170"/>
      <c r="DW19" s="170"/>
    </row>
    <row r="20" spans="1:127" s="29" customFormat="1" ht="11.25" customHeight="1">
      <c r="A20" s="906"/>
      <c r="B20" s="907" t="s">
        <v>378</v>
      </c>
      <c r="C20" s="948">
        <v>14042</v>
      </c>
      <c r="D20" s="949" t="s">
        <v>313</v>
      </c>
      <c r="E20" s="950">
        <v>11623</v>
      </c>
      <c r="F20" s="950">
        <v>3883</v>
      </c>
      <c r="G20" s="950">
        <v>1482</v>
      </c>
      <c r="H20" s="963">
        <v>363</v>
      </c>
      <c r="I20" s="967">
        <v>415</v>
      </c>
      <c r="J20" s="951">
        <v>31538</v>
      </c>
      <c r="K20" s="950">
        <v>1313</v>
      </c>
      <c r="L20" s="910">
        <v>6175</v>
      </c>
      <c r="M20" s="910">
        <v>7758</v>
      </c>
      <c r="N20" s="952">
        <v>7900</v>
      </c>
      <c r="O20" s="952">
        <v>8189</v>
      </c>
      <c r="P20" s="952">
        <v>7914</v>
      </c>
      <c r="Q20" s="910">
        <v>37936</v>
      </c>
      <c r="R20" s="910">
        <v>773</v>
      </c>
      <c r="S20" s="910">
        <v>846</v>
      </c>
      <c r="T20" s="910">
        <v>1440</v>
      </c>
      <c r="U20" s="964">
        <v>31</v>
      </c>
      <c r="V20" s="954">
        <v>10249</v>
      </c>
      <c r="W20" s="142"/>
      <c r="X20" s="142"/>
      <c r="Y20" s="172"/>
      <c r="Z20" s="174"/>
      <c r="AA20" s="174"/>
      <c r="AB20" s="174"/>
      <c r="AC20" s="174"/>
      <c r="AD20" s="174"/>
      <c r="AE20" s="174"/>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c r="CJ20" s="142"/>
      <c r="CK20" s="142"/>
      <c r="CL20" s="142"/>
      <c r="CM20" s="142"/>
      <c r="CN20" s="142"/>
      <c r="CO20" s="142"/>
      <c r="CP20" s="142"/>
      <c r="CQ20" s="142"/>
      <c r="CR20" s="142"/>
      <c r="CS20" s="142"/>
      <c r="CT20" s="142"/>
      <c r="CU20" s="142"/>
      <c r="CV20" s="142"/>
      <c r="CW20" s="142"/>
      <c r="CX20" s="142"/>
      <c r="CY20" s="142"/>
      <c r="CZ20" s="142"/>
      <c r="DA20" s="142"/>
      <c r="DB20" s="142"/>
      <c r="DC20" s="142"/>
      <c r="DD20" s="142"/>
      <c r="DE20" s="142"/>
      <c r="DF20" s="142"/>
      <c r="DG20" s="142"/>
      <c r="DH20" s="142"/>
      <c r="DI20" s="142"/>
      <c r="DJ20" s="142"/>
      <c r="DK20" s="142"/>
      <c r="DL20" s="142"/>
      <c r="DM20" s="142"/>
      <c r="DN20" s="142"/>
      <c r="DO20" s="142"/>
      <c r="DP20" s="142"/>
      <c r="DQ20" s="142"/>
      <c r="DR20" s="142"/>
      <c r="DS20" s="142"/>
      <c r="DT20" s="142"/>
      <c r="DU20" s="142"/>
      <c r="DV20" s="142"/>
      <c r="DW20" s="142"/>
    </row>
    <row r="21" spans="1:127" s="29" customFormat="1" ht="11.25" customHeight="1">
      <c r="A21" s="906">
        <v>2015</v>
      </c>
      <c r="B21" s="914" t="s">
        <v>163</v>
      </c>
      <c r="C21" s="955">
        <v>27288</v>
      </c>
      <c r="D21" s="956" t="s">
        <v>313</v>
      </c>
      <c r="E21" s="957">
        <v>23512</v>
      </c>
      <c r="F21" s="957">
        <v>7740</v>
      </c>
      <c r="G21" s="957">
        <v>4039</v>
      </c>
      <c r="H21" s="957">
        <v>1235</v>
      </c>
      <c r="I21" s="966">
        <v>489</v>
      </c>
      <c r="J21" s="959">
        <v>64303</v>
      </c>
      <c r="K21" s="957">
        <v>1549</v>
      </c>
      <c r="L21" s="916">
        <v>15297</v>
      </c>
      <c r="M21" s="916">
        <v>15611</v>
      </c>
      <c r="N21" s="960">
        <v>15425</v>
      </c>
      <c r="O21" s="960">
        <v>15842</v>
      </c>
      <c r="P21" s="960">
        <v>14690</v>
      </c>
      <c r="Q21" s="916">
        <v>76865</v>
      </c>
      <c r="R21" s="916">
        <v>1173</v>
      </c>
      <c r="S21" s="916">
        <v>1262</v>
      </c>
      <c r="T21" s="916">
        <v>2106</v>
      </c>
      <c r="U21" s="961">
        <v>59</v>
      </c>
      <c r="V21" s="962">
        <v>29295</v>
      </c>
      <c r="W21" s="142"/>
      <c r="X21" s="142"/>
      <c r="Y21" s="172"/>
      <c r="Z21" s="174"/>
      <c r="AA21" s="174"/>
      <c r="AB21" s="174"/>
      <c r="AC21" s="174"/>
      <c r="AD21" s="174"/>
      <c r="AE21" s="174"/>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142"/>
      <c r="CS21" s="142"/>
      <c r="CT21" s="142"/>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142"/>
      <c r="DQ21" s="142"/>
      <c r="DR21" s="142"/>
      <c r="DS21" s="142"/>
      <c r="DT21" s="142"/>
      <c r="DU21" s="142"/>
      <c r="DV21" s="142"/>
      <c r="DW21" s="142"/>
    </row>
    <row r="22" spans="1:127" s="29" customFormat="1" ht="11.25" customHeight="1">
      <c r="A22" s="922"/>
      <c r="B22" s="907" t="s">
        <v>378</v>
      </c>
      <c r="C22" s="948">
        <v>14423</v>
      </c>
      <c r="D22" s="949" t="s">
        <v>313</v>
      </c>
      <c r="E22" s="950">
        <v>11860</v>
      </c>
      <c r="F22" s="950">
        <v>4062</v>
      </c>
      <c r="G22" s="950">
        <v>1693</v>
      </c>
      <c r="H22" s="963">
        <v>522</v>
      </c>
      <c r="I22" s="967">
        <v>330</v>
      </c>
      <c r="J22" s="951">
        <v>32890</v>
      </c>
      <c r="K22" s="950">
        <v>1015</v>
      </c>
      <c r="L22" s="910">
        <v>6022</v>
      </c>
      <c r="M22" s="910">
        <v>7465</v>
      </c>
      <c r="N22" s="952">
        <v>7585</v>
      </c>
      <c r="O22" s="952">
        <v>8177</v>
      </c>
      <c r="P22" s="952">
        <v>7736</v>
      </c>
      <c r="Q22" s="910">
        <v>36985</v>
      </c>
      <c r="R22" s="910">
        <v>765</v>
      </c>
      <c r="S22" s="910">
        <v>905</v>
      </c>
      <c r="T22" s="910">
        <v>1483</v>
      </c>
      <c r="U22" s="964">
        <v>40</v>
      </c>
      <c r="V22" s="954">
        <v>11267</v>
      </c>
      <c r="W22" s="142"/>
      <c r="X22" s="142"/>
      <c r="Y22" s="172"/>
      <c r="Z22" s="174"/>
      <c r="AA22" s="174"/>
      <c r="AB22" s="174"/>
      <c r="AC22" s="174"/>
      <c r="AD22" s="174"/>
      <c r="AE22" s="174"/>
      <c r="AF22" s="170"/>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142"/>
      <c r="CS22" s="142"/>
      <c r="CT22" s="142"/>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142"/>
      <c r="DQ22" s="142"/>
      <c r="DR22" s="142"/>
      <c r="DS22" s="142"/>
      <c r="DT22" s="142"/>
      <c r="DU22" s="142"/>
      <c r="DV22" s="142"/>
    </row>
    <row r="23" spans="1:127" s="28" customFormat="1" ht="11.25" customHeight="1">
      <c r="A23" s="906">
        <v>2016</v>
      </c>
      <c r="B23" s="914" t="s">
        <v>163</v>
      </c>
      <c r="C23" s="955">
        <v>27702</v>
      </c>
      <c r="D23" s="956" t="s">
        <v>313</v>
      </c>
      <c r="E23" s="957">
        <v>23495</v>
      </c>
      <c r="F23" s="957">
        <v>7827</v>
      </c>
      <c r="G23" s="957">
        <v>5230</v>
      </c>
      <c r="H23" s="916">
        <v>1381</v>
      </c>
      <c r="I23" s="966">
        <v>896</v>
      </c>
      <c r="J23" s="957">
        <v>66531</v>
      </c>
      <c r="K23" s="957">
        <v>1443</v>
      </c>
      <c r="L23" s="916">
        <v>14671</v>
      </c>
      <c r="M23" s="916">
        <v>14866</v>
      </c>
      <c r="N23" s="960">
        <v>14662</v>
      </c>
      <c r="O23" s="960">
        <v>15035</v>
      </c>
      <c r="P23" s="960">
        <v>13915</v>
      </c>
      <c r="Q23" s="916">
        <v>73149</v>
      </c>
      <c r="R23" s="916">
        <v>1150</v>
      </c>
      <c r="S23" s="916">
        <v>1311</v>
      </c>
      <c r="T23" s="916">
        <v>2390</v>
      </c>
      <c r="U23" s="961">
        <v>50</v>
      </c>
      <c r="V23" s="962">
        <v>27519</v>
      </c>
      <c r="W23" s="170"/>
      <c r="X23" s="170"/>
      <c r="Y23" s="172"/>
      <c r="Z23" s="174"/>
      <c r="AA23" s="174"/>
      <c r="AB23" s="174"/>
      <c r="AC23" s="174"/>
      <c r="AD23" s="174"/>
      <c r="AE23" s="174"/>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170"/>
      <c r="CL23" s="170"/>
      <c r="CM23" s="170"/>
      <c r="CN23" s="170"/>
      <c r="CO23" s="170"/>
      <c r="CP23" s="170"/>
      <c r="CQ23" s="170"/>
      <c r="CR23" s="170"/>
      <c r="CS23" s="170"/>
      <c r="CT23" s="170"/>
      <c r="CU23" s="170"/>
      <c r="CV23" s="170"/>
      <c r="CW23" s="170"/>
      <c r="CX23" s="170"/>
      <c r="CY23" s="170"/>
      <c r="CZ23" s="170"/>
      <c r="DA23" s="170"/>
      <c r="DB23" s="170"/>
      <c r="DC23" s="170"/>
      <c r="DD23" s="170"/>
      <c r="DE23" s="170"/>
      <c r="DF23" s="170"/>
      <c r="DG23" s="170"/>
      <c r="DH23" s="170"/>
      <c r="DI23" s="170"/>
      <c r="DJ23" s="170"/>
      <c r="DK23" s="170"/>
      <c r="DL23" s="170"/>
      <c r="DM23" s="170"/>
      <c r="DN23" s="170"/>
      <c r="DO23" s="170"/>
    </row>
    <row r="24" spans="1:127" s="29" customFormat="1" ht="11.25" customHeight="1">
      <c r="A24" s="906"/>
      <c r="B24" s="907" t="s">
        <v>378</v>
      </c>
      <c r="C24" s="948">
        <v>14617</v>
      </c>
      <c r="D24" s="949" t="s">
        <v>313</v>
      </c>
      <c r="E24" s="950">
        <v>11633</v>
      </c>
      <c r="F24" s="950">
        <v>4047</v>
      </c>
      <c r="G24" s="950">
        <v>2306</v>
      </c>
      <c r="H24" s="963">
        <v>551</v>
      </c>
      <c r="I24" s="967">
        <v>609</v>
      </c>
      <c r="J24" s="950">
        <v>33763</v>
      </c>
      <c r="K24" s="950">
        <v>1010</v>
      </c>
      <c r="L24" s="910">
        <v>5766</v>
      </c>
      <c r="M24" s="910">
        <v>7243</v>
      </c>
      <c r="N24" s="952">
        <v>7115</v>
      </c>
      <c r="O24" s="952">
        <v>7661</v>
      </c>
      <c r="P24" s="952">
        <v>7343</v>
      </c>
      <c r="Q24" s="910">
        <v>35128</v>
      </c>
      <c r="R24" s="910">
        <v>741</v>
      </c>
      <c r="S24" s="910">
        <v>946</v>
      </c>
      <c r="T24" s="910">
        <v>1745</v>
      </c>
      <c r="U24" s="964">
        <v>31</v>
      </c>
      <c r="V24" s="954">
        <v>10346</v>
      </c>
      <c r="W24" s="170"/>
      <c r="X24" s="142"/>
      <c r="Y24" s="172"/>
      <c r="Z24" s="174"/>
      <c r="AA24" s="174"/>
      <c r="AB24" s="174"/>
      <c r="AC24" s="174"/>
      <c r="AD24" s="174"/>
      <c r="AE24" s="174"/>
      <c r="AF24" s="170"/>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c r="CL24" s="142"/>
      <c r="CM24" s="142"/>
      <c r="CN24" s="142"/>
      <c r="CO24" s="142"/>
      <c r="CP24" s="142"/>
      <c r="CQ24" s="142"/>
      <c r="CR24" s="142"/>
      <c r="CS24" s="142"/>
      <c r="CT24" s="142"/>
      <c r="CU24" s="142"/>
      <c r="CV24" s="142"/>
      <c r="CW24" s="142"/>
      <c r="CX24" s="142"/>
      <c r="CY24" s="142"/>
      <c r="CZ24" s="142"/>
      <c r="DA24" s="142"/>
      <c r="DB24" s="142"/>
      <c r="DC24" s="142"/>
      <c r="DD24" s="142"/>
      <c r="DE24" s="142"/>
      <c r="DF24" s="142"/>
      <c r="DG24" s="142"/>
      <c r="DH24" s="142"/>
      <c r="DI24" s="142"/>
      <c r="DJ24" s="142"/>
      <c r="DK24" s="142"/>
      <c r="DL24" s="142"/>
      <c r="DM24" s="142"/>
      <c r="DN24" s="142"/>
      <c r="DO24" s="142"/>
      <c r="DP24" s="142"/>
      <c r="DQ24" s="142"/>
      <c r="DR24" s="142"/>
      <c r="DS24" s="142"/>
      <c r="DT24" s="142"/>
      <c r="DU24" s="142"/>
    </row>
    <row r="25" spans="1:127" s="28" customFormat="1" ht="11.25" customHeight="1">
      <c r="A25" s="922">
        <v>2017</v>
      </c>
      <c r="B25" s="914" t="s">
        <v>163</v>
      </c>
      <c r="C25" s="955">
        <v>28134</v>
      </c>
      <c r="D25" s="956" t="s">
        <v>313</v>
      </c>
      <c r="E25" s="957">
        <v>22934</v>
      </c>
      <c r="F25" s="957">
        <v>7979</v>
      </c>
      <c r="G25" s="957">
        <v>6138</v>
      </c>
      <c r="H25" s="916">
        <v>1545</v>
      </c>
      <c r="I25" s="966">
        <v>1451</v>
      </c>
      <c r="J25" s="957">
        <v>68181</v>
      </c>
      <c r="K25" s="957">
        <v>1122</v>
      </c>
      <c r="L25" s="916">
        <v>14298</v>
      </c>
      <c r="M25" s="916">
        <v>14599</v>
      </c>
      <c r="N25" s="960">
        <v>14239</v>
      </c>
      <c r="O25" s="960">
        <v>14734</v>
      </c>
      <c r="P25" s="960">
        <v>13566</v>
      </c>
      <c r="Q25" s="916">
        <v>71436</v>
      </c>
      <c r="R25" s="916">
        <v>1241</v>
      </c>
      <c r="S25" s="916">
        <v>1330</v>
      </c>
      <c r="T25" s="916">
        <v>2537</v>
      </c>
      <c r="U25" s="961">
        <v>39</v>
      </c>
      <c r="V25" s="962">
        <v>28508</v>
      </c>
      <c r="W25" s="170"/>
      <c r="X25" s="170"/>
      <c r="Y25" s="172"/>
      <c r="Z25" s="174"/>
      <c r="AA25" s="174"/>
      <c r="AB25" s="174"/>
      <c r="AC25" s="174"/>
      <c r="AD25" s="174"/>
      <c r="AE25" s="174"/>
      <c r="AF25" s="170"/>
      <c r="AG25" s="170"/>
      <c r="AH25" s="170"/>
      <c r="AI25" s="170"/>
      <c r="AJ25" s="170"/>
      <c r="AK25" s="17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c r="CS25" s="170"/>
      <c r="CT25" s="170"/>
      <c r="CU25" s="170"/>
      <c r="CV25" s="170"/>
      <c r="CW25" s="170"/>
      <c r="CX25" s="170"/>
      <c r="CY25" s="170"/>
      <c r="CZ25" s="170"/>
      <c r="DA25" s="170"/>
      <c r="DB25" s="170"/>
      <c r="DC25" s="170"/>
      <c r="DD25" s="170"/>
      <c r="DE25" s="170"/>
      <c r="DF25" s="170"/>
      <c r="DG25" s="170"/>
      <c r="DH25" s="170"/>
      <c r="DI25" s="170"/>
      <c r="DJ25" s="170"/>
      <c r="DK25" s="170"/>
      <c r="DL25" s="170"/>
      <c r="DM25" s="170"/>
      <c r="DN25" s="170"/>
      <c r="DO25" s="170"/>
      <c r="DP25" s="170"/>
      <c r="DQ25" s="170"/>
      <c r="DR25" s="170"/>
      <c r="DS25" s="170"/>
      <c r="DT25" s="170"/>
      <c r="DU25" s="170"/>
    </row>
    <row r="26" spans="1:127" s="28" customFormat="1" ht="11.25" customHeight="1">
      <c r="A26" s="922"/>
      <c r="B26" s="907" t="s">
        <v>378</v>
      </c>
      <c r="C26" s="948">
        <v>14600</v>
      </c>
      <c r="D26" s="949" t="s">
        <v>313</v>
      </c>
      <c r="E26" s="950">
        <v>11079</v>
      </c>
      <c r="F26" s="950">
        <v>4193</v>
      </c>
      <c r="G26" s="950">
        <v>2626</v>
      </c>
      <c r="H26" s="963">
        <v>603</v>
      </c>
      <c r="I26" s="967">
        <v>1011</v>
      </c>
      <c r="J26" s="950">
        <v>34112</v>
      </c>
      <c r="K26" s="950">
        <v>804</v>
      </c>
      <c r="L26" s="910">
        <v>5611</v>
      </c>
      <c r="M26" s="910">
        <v>7304</v>
      </c>
      <c r="N26" s="952">
        <v>6802</v>
      </c>
      <c r="O26" s="952">
        <v>7398</v>
      </c>
      <c r="P26" s="952">
        <v>7022</v>
      </c>
      <c r="Q26" s="910">
        <v>34137</v>
      </c>
      <c r="R26" s="910">
        <v>783</v>
      </c>
      <c r="S26" s="910">
        <v>987</v>
      </c>
      <c r="T26" s="910">
        <v>1830</v>
      </c>
      <c r="U26" s="968">
        <v>24</v>
      </c>
      <c r="V26" s="950">
        <v>10804</v>
      </c>
      <c r="W26" s="170"/>
      <c r="X26" s="170"/>
      <c r="Y26" s="172"/>
      <c r="Z26" s="174"/>
      <c r="AA26" s="174"/>
      <c r="AB26" s="174"/>
      <c r="AC26" s="174"/>
      <c r="AD26" s="174"/>
      <c r="AE26" s="174"/>
      <c r="AF26" s="142"/>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70"/>
      <c r="BF26" s="170"/>
      <c r="BG26" s="170"/>
      <c r="BH26" s="170"/>
      <c r="BI26" s="170"/>
      <c r="BJ26" s="170"/>
      <c r="BK26" s="170"/>
      <c r="BL26" s="170"/>
      <c r="BM26" s="170"/>
      <c r="BN26" s="170"/>
      <c r="BO26" s="170"/>
      <c r="BP26" s="170"/>
      <c r="BQ26" s="170"/>
      <c r="BR26" s="170"/>
      <c r="BS26" s="170"/>
      <c r="BT26" s="170"/>
      <c r="BU26" s="170"/>
      <c r="BV26" s="170"/>
      <c r="BW26" s="170"/>
      <c r="BX26" s="170"/>
      <c r="BY26" s="170"/>
      <c r="BZ26" s="170"/>
      <c r="CA26" s="170"/>
      <c r="CB26" s="170"/>
      <c r="CC26" s="170"/>
      <c r="CD26" s="170"/>
      <c r="CE26" s="170"/>
      <c r="CF26" s="170"/>
      <c r="CG26" s="170"/>
      <c r="CH26" s="170"/>
      <c r="CI26" s="170"/>
      <c r="CJ26" s="170"/>
      <c r="CK26" s="170"/>
      <c r="CL26" s="170"/>
      <c r="CM26" s="170"/>
      <c r="CN26" s="170"/>
      <c r="CO26" s="170"/>
      <c r="CP26" s="170"/>
      <c r="CQ26" s="170"/>
      <c r="CR26" s="170"/>
      <c r="CS26" s="170"/>
      <c r="CT26" s="170"/>
      <c r="CU26" s="170"/>
      <c r="CV26" s="170"/>
      <c r="CW26" s="170"/>
      <c r="CX26" s="170"/>
      <c r="CY26" s="170"/>
      <c r="CZ26" s="170"/>
      <c r="DA26" s="170"/>
      <c r="DB26" s="170"/>
      <c r="DC26" s="170"/>
      <c r="DD26" s="170"/>
      <c r="DE26" s="170"/>
      <c r="DF26" s="170"/>
      <c r="DG26" s="170"/>
      <c r="DH26" s="170"/>
      <c r="DI26" s="170"/>
      <c r="DJ26" s="170"/>
      <c r="DK26" s="170"/>
      <c r="DL26" s="170"/>
      <c r="DM26" s="170"/>
      <c r="DN26" s="170"/>
      <c r="DO26" s="170"/>
      <c r="DP26" s="170"/>
      <c r="DQ26" s="170"/>
      <c r="DR26" s="170"/>
      <c r="DS26" s="170"/>
      <c r="DT26" s="170"/>
      <c r="DU26" s="170"/>
    </row>
    <row r="27" spans="1:127" s="29" customFormat="1" ht="11.25" customHeight="1">
      <c r="A27" s="922">
        <v>2018</v>
      </c>
      <c r="B27" s="914" t="s">
        <v>163</v>
      </c>
      <c r="C27" s="955">
        <v>29037</v>
      </c>
      <c r="D27" s="956" t="s">
        <v>313</v>
      </c>
      <c r="E27" s="957">
        <v>22813</v>
      </c>
      <c r="F27" s="957">
        <v>8182</v>
      </c>
      <c r="G27" s="957">
        <v>6951</v>
      </c>
      <c r="H27" s="916">
        <v>1658</v>
      </c>
      <c r="I27" s="966">
        <v>2049</v>
      </c>
      <c r="J27" s="957">
        <v>70690</v>
      </c>
      <c r="K27" s="957">
        <v>1309</v>
      </c>
      <c r="L27" s="916">
        <v>14337</v>
      </c>
      <c r="M27" s="916">
        <v>14543</v>
      </c>
      <c r="N27" s="960">
        <v>14248</v>
      </c>
      <c r="O27" s="960">
        <v>14715</v>
      </c>
      <c r="P27" s="960">
        <v>13142</v>
      </c>
      <c r="Q27" s="916">
        <v>70985</v>
      </c>
      <c r="R27" s="916">
        <v>1294</v>
      </c>
      <c r="S27" s="916">
        <v>1339</v>
      </c>
      <c r="T27" s="916">
        <v>2484</v>
      </c>
      <c r="U27" s="961">
        <v>43</v>
      </c>
      <c r="V27" s="957">
        <v>28367</v>
      </c>
      <c r="W27" s="170"/>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c r="CK27" s="142"/>
      <c r="CL27" s="142"/>
      <c r="CM27" s="142"/>
      <c r="CN27" s="142"/>
      <c r="CO27" s="142"/>
      <c r="CP27" s="142"/>
      <c r="CQ27" s="142"/>
      <c r="CR27" s="142"/>
      <c r="CS27" s="142"/>
      <c r="CT27" s="142"/>
      <c r="CU27" s="142"/>
      <c r="CV27" s="142"/>
      <c r="CW27" s="142"/>
      <c r="CX27" s="142"/>
      <c r="CY27" s="142"/>
      <c r="CZ27" s="142"/>
      <c r="DA27" s="142"/>
      <c r="DB27" s="142"/>
      <c r="DC27" s="142"/>
      <c r="DD27" s="142"/>
      <c r="DE27" s="142"/>
      <c r="DF27" s="142"/>
      <c r="DG27" s="142"/>
      <c r="DH27" s="142"/>
      <c r="DI27" s="142"/>
      <c r="DJ27" s="142"/>
      <c r="DK27" s="142"/>
      <c r="DL27" s="142"/>
      <c r="DM27" s="142"/>
      <c r="DN27" s="142"/>
      <c r="DO27" s="142"/>
      <c r="DP27" s="142"/>
      <c r="DQ27" s="142"/>
      <c r="DR27" s="142"/>
      <c r="DS27" s="142"/>
      <c r="DT27" s="142"/>
      <c r="DU27" s="142"/>
    </row>
    <row r="28" spans="1:127" s="29" customFormat="1" ht="11.25" customHeight="1">
      <c r="A28" s="922"/>
      <c r="B28" s="907" t="s">
        <v>378</v>
      </c>
      <c r="C28" s="910">
        <v>14981</v>
      </c>
      <c r="D28" s="949" t="s">
        <v>313</v>
      </c>
      <c r="E28" s="910">
        <v>10896</v>
      </c>
      <c r="F28" s="910">
        <v>4486</v>
      </c>
      <c r="G28" s="910">
        <v>2905</v>
      </c>
      <c r="H28" s="910">
        <v>626</v>
      </c>
      <c r="I28" s="910">
        <v>1399</v>
      </c>
      <c r="J28" s="910">
        <v>35293</v>
      </c>
      <c r="K28" s="969">
        <v>924</v>
      </c>
      <c r="L28" s="910">
        <v>5559</v>
      </c>
      <c r="M28" s="952">
        <v>7469</v>
      </c>
      <c r="N28" s="952">
        <v>6688</v>
      </c>
      <c r="O28" s="952">
        <v>7304</v>
      </c>
      <c r="P28" s="970">
        <v>6703</v>
      </c>
      <c r="Q28" s="910">
        <v>33723</v>
      </c>
      <c r="R28" s="971">
        <v>842</v>
      </c>
      <c r="S28" s="972">
        <v>981</v>
      </c>
      <c r="T28" s="952">
        <v>1785</v>
      </c>
      <c r="U28" s="964">
        <v>28</v>
      </c>
      <c r="V28" s="952">
        <v>10707</v>
      </c>
      <c r="W28" s="170"/>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c r="CL28" s="142"/>
      <c r="CM28" s="142"/>
      <c r="CN28" s="142"/>
      <c r="CO28" s="142"/>
      <c r="CP28" s="142"/>
      <c r="CQ28" s="142"/>
      <c r="CR28" s="142"/>
      <c r="CS28" s="142"/>
      <c r="CT28" s="142"/>
      <c r="CU28" s="142"/>
      <c r="CV28" s="142"/>
      <c r="CW28" s="142"/>
      <c r="CX28" s="142"/>
      <c r="CY28" s="142"/>
      <c r="CZ28" s="142"/>
      <c r="DA28" s="142"/>
      <c r="DB28" s="142"/>
      <c r="DC28" s="142"/>
      <c r="DD28" s="142"/>
      <c r="DE28" s="142"/>
      <c r="DF28" s="142"/>
      <c r="DG28" s="142"/>
      <c r="DH28" s="142"/>
      <c r="DI28" s="142"/>
      <c r="DJ28" s="142"/>
      <c r="DK28" s="142"/>
      <c r="DL28" s="142"/>
      <c r="DM28" s="142"/>
      <c r="DN28" s="142"/>
      <c r="DO28" s="142"/>
      <c r="DP28" s="142"/>
      <c r="DQ28" s="142"/>
      <c r="DR28" s="142"/>
      <c r="DS28" s="142"/>
      <c r="DT28" s="142"/>
      <c r="DU28" s="142"/>
    </row>
    <row r="29" spans="1:127" s="29" customFormat="1" ht="11.25" customHeight="1">
      <c r="A29" s="922">
        <v>2019</v>
      </c>
      <c r="B29" s="914" t="s">
        <v>163</v>
      </c>
      <c r="C29" s="916">
        <v>30033</v>
      </c>
      <c r="D29" s="956" t="s">
        <v>313</v>
      </c>
      <c r="E29" s="916">
        <v>23063</v>
      </c>
      <c r="F29" s="916">
        <v>8656</v>
      </c>
      <c r="G29" s="916">
        <v>7714</v>
      </c>
      <c r="H29" s="916">
        <v>1730</v>
      </c>
      <c r="I29" s="916">
        <v>2601</v>
      </c>
      <c r="J29" s="916">
        <v>73797</v>
      </c>
      <c r="K29" s="916">
        <v>1323</v>
      </c>
      <c r="L29" s="916">
        <v>14209</v>
      </c>
      <c r="M29" s="960">
        <v>14233</v>
      </c>
      <c r="N29" s="960">
        <v>14142</v>
      </c>
      <c r="O29" s="960">
        <v>14522</v>
      </c>
      <c r="P29" s="916">
        <v>12627</v>
      </c>
      <c r="Q29" s="916">
        <v>69733</v>
      </c>
      <c r="R29" s="916">
        <v>1277</v>
      </c>
      <c r="S29" s="916">
        <v>1235</v>
      </c>
      <c r="T29" s="960">
        <v>2377</v>
      </c>
      <c r="U29" s="961">
        <v>50</v>
      </c>
      <c r="V29" s="960">
        <v>27968</v>
      </c>
      <c r="W29" s="170"/>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142"/>
      <c r="CS29" s="142"/>
      <c r="CT29" s="142"/>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142"/>
      <c r="DQ29" s="142"/>
      <c r="DR29" s="142"/>
      <c r="DS29" s="142"/>
      <c r="DT29" s="142"/>
      <c r="DU29" s="142"/>
    </row>
    <row r="30" spans="1:127" s="29" customFormat="1" ht="11.25" customHeight="1">
      <c r="A30" s="922"/>
      <c r="B30" s="907" t="s">
        <v>378</v>
      </c>
      <c r="C30" s="910">
        <v>15440</v>
      </c>
      <c r="D30" s="949" t="s">
        <v>313</v>
      </c>
      <c r="E30" s="910">
        <v>11120</v>
      </c>
      <c r="F30" s="910">
        <v>4855</v>
      </c>
      <c r="G30" s="910">
        <v>3128</v>
      </c>
      <c r="H30" s="910">
        <v>624</v>
      </c>
      <c r="I30" s="910">
        <v>1683</v>
      </c>
      <c r="J30" s="910">
        <v>36850</v>
      </c>
      <c r="K30" s="910">
        <v>948</v>
      </c>
      <c r="L30" s="910">
        <v>5520</v>
      </c>
      <c r="M30" s="952">
        <v>7431</v>
      </c>
      <c r="N30" s="952">
        <v>6718</v>
      </c>
      <c r="O30" s="952">
        <v>7175</v>
      </c>
      <c r="P30" s="910">
        <v>6364</v>
      </c>
      <c r="Q30" s="910">
        <v>33208</v>
      </c>
      <c r="R30" s="910">
        <v>844</v>
      </c>
      <c r="S30" s="972">
        <v>909</v>
      </c>
      <c r="T30" s="952">
        <v>1706</v>
      </c>
      <c r="U30" s="964">
        <v>32</v>
      </c>
      <c r="V30" s="952">
        <v>10658</v>
      </c>
      <c r="W30" s="178"/>
      <c r="X30" s="170"/>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142"/>
      <c r="CS30" s="142"/>
      <c r="CT30" s="142"/>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142"/>
      <c r="DQ30" s="142"/>
      <c r="DR30" s="142"/>
      <c r="DS30" s="142"/>
      <c r="DT30" s="142"/>
    </row>
    <row r="31" spans="1:127" s="29" customFormat="1" ht="11.25" customHeight="1">
      <c r="A31" s="922">
        <v>2020</v>
      </c>
      <c r="B31" s="914" t="s">
        <v>163</v>
      </c>
      <c r="C31" s="916">
        <v>30420</v>
      </c>
      <c r="D31" s="956" t="s">
        <v>313</v>
      </c>
      <c r="E31" s="916">
        <v>23758</v>
      </c>
      <c r="F31" s="916">
        <v>9144</v>
      </c>
      <c r="G31" s="916">
        <v>8201</v>
      </c>
      <c r="H31" s="916">
        <v>1406</v>
      </c>
      <c r="I31" s="916">
        <v>3153</v>
      </c>
      <c r="J31" s="916">
        <v>76082</v>
      </c>
      <c r="K31" s="916">
        <v>1206</v>
      </c>
      <c r="L31" s="916">
        <v>13568</v>
      </c>
      <c r="M31" s="960">
        <v>13637</v>
      </c>
      <c r="N31" s="960">
        <v>13535</v>
      </c>
      <c r="O31" s="960">
        <v>13968</v>
      </c>
      <c r="P31" s="916">
        <v>12225</v>
      </c>
      <c r="Q31" s="916">
        <v>66933</v>
      </c>
      <c r="R31" s="916">
        <v>1231</v>
      </c>
      <c r="S31" s="916">
        <v>1168</v>
      </c>
      <c r="T31" s="960">
        <v>2312</v>
      </c>
      <c r="U31" s="961">
        <v>46</v>
      </c>
      <c r="V31" s="960">
        <v>27825</v>
      </c>
      <c r="W31" s="178"/>
      <c r="X31" s="170"/>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c r="CI31" s="142"/>
      <c r="CJ31" s="142"/>
      <c r="CK31" s="142"/>
      <c r="CL31" s="142"/>
      <c r="CM31" s="142"/>
      <c r="CN31" s="142"/>
      <c r="CO31" s="142"/>
      <c r="CP31" s="142"/>
      <c r="CQ31" s="142"/>
      <c r="CR31" s="142"/>
      <c r="CS31" s="142"/>
      <c r="CT31" s="142"/>
      <c r="CU31" s="142"/>
      <c r="CV31" s="142"/>
      <c r="CW31" s="142"/>
      <c r="CX31" s="142"/>
      <c r="CY31" s="142"/>
      <c r="CZ31" s="142"/>
      <c r="DA31" s="142"/>
      <c r="DB31" s="142"/>
      <c r="DC31" s="142"/>
      <c r="DD31" s="142"/>
      <c r="DE31" s="142"/>
      <c r="DF31" s="142"/>
      <c r="DG31" s="142"/>
      <c r="DH31" s="142"/>
      <c r="DI31" s="142"/>
      <c r="DJ31" s="142"/>
      <c r="DK31" s="142"/>
      <c r="DL31" s="142"/>
      <c r="DM31" s="142"/>
      <c r="DN31" s="142"/>
      <c r="DO31" s="142"/>
      <c r="DP31" s="142"/>
      <c r="DQ31" s="142"/>
      <c r="DR31" s="142"/>
      <c r="DS31" s="142"/>
      <c r="DT31" s="142"/>
      <c r="DU31" s="142"/>
    </row>
    <row r="32" spans="1:127" s="29" customFormat="1" ht="11.25" customHeight="1">
      <c r="A32" s="922"/>
      <c r="B32" s="907" t="s">
        <v>378</v>
      </c>
      <c r="C32" s="910">
        <v>15262</v>
      </c>
      <c r="D32" s="949" t="s">
        <v>313</v>
      </c>
      <c r="E32" s="910">
        <v>11499</v>
      </c>
      <c r="F32" s="910">
        <v>5276</v>
      </c>
      <c r="G32" s="910">
        <v>3423</v>
      </c>
      <c r="H32" s="910">
        <v>518</v>
      </c>
      <c r="I32" s="910">
        <v>2014</v>
      </c>
      <c r="J32" s="910">
        <v>37992</v>
      </c>
      <c r="K32" s="910">
        <v>852</v>
      </c>
      <c r="L32" s="910">
        <v>5238</v>
      </c>
      <c r="M32" s="952">
        <v>7205</v>
      </c>
      <c r="N32" s="952">
        <v>6382</v>
      </c>
      <c r="O32" s="952">
        <v>6966</v>
      </c>
      <c r="P32" s="910">
        <v>6064</v>
      </c>
      <c r="Q32" s="910">
        <v>31855</v>
      </c>
      <c r="R32" s="910">
        <v>809</v>
      </c>
      <c r="S32" s="972">
        <v>868</v>
      </c>
      <c r="T32" s="952">
        <v>1644</v>
      </c>
      <c r="U32" s="964">
        <v>29</v>
      </c>
      <c r="V32" s="952">
        <v>10770</v>
      </c>
      <c r="W32" s="178"/>
      <c r="X32" s="170"/>
      <c r="Y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142"/>
      <c r="CS32" s="142"/>
      <c r="CT32" s="142"/>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142"/>
      <c r="DQ32" s="142"/>
      <c r="DR32" s="142"/>
      <c r="DS32" s="142"/>
      <c r="DT32" s="142"/>
      <c r="DU32" s="142"/>
    </row>
    <row r="33" spans="1:125" s="29" customFormat="1" ht="11.25" customHeight="1">
      <c r="A33" s="922">
        <v>2021</v>
      </c>
      <c r="B33" s="914" t="s">
        <v>163</v>
      </c>
      <c r="C33" s="916">
        <v>31191</v>
      </c>
      <c r="D33" s="956" t="s">
        <v>313</v>
      </c>
      <c r="E33" s="916">
        <v>24074</v>
      </c>
      <c r="F33" s="916">
        <v>9580</v>
      </c>
      <c r="G33" s="916">
        <v>9015</v>
      </c>
      <c r="H33" s="916">
        <v>1429</v>
      </c>
      <c r="I33" s="916">
        <v>3656</v>
      </c>
      <c r="J33" s="916">
        <v>78945</v>
      </c>
      <c r="K33" s="916">
        <v>1154</v>
      </c>
      <c r="L33" s="916">
        <v>12880</v>
      </c>
      <c r="M33" s="960">
        <v>12996</v>
      </c>
      <c r="N33" s="960">
        <v>12984</v>
      </c>
      <c r="O33" s="960">
        <v>13268</v>
      </c>
      <c r="P33" s="916">
        <v>11668</v>
      </c>
      <c r="Q33" s="916">
        <v>63796</v>
      </c>
      <c r="R33" s="916">
        <v>1205</v>
      </c>
      <c r="S33" s="916">
        <v>1166</v>
      </c>
      <c r="T33" s="960">
        <v>2117</v>
      </c>
      <c r="U33" s="961">
        <v>236</v>
      </c>
      <c r="V33" s="960">
        <v>27862</v>
      </c>
      <c r="W33" s="178"/>
      <c r="X33" s="170"/>
      <c r="Y33" s="142"/>
      <c r="Z33" s="142"/>
      <c r="AA33" s="17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c r="CJ33" s="142"/>
      <c r="CK33" s="142"/>
      <c r="CL33" s="142"/>
      <c r="CM33" s="142"/>
      <c r="CN33" s="142"/>
      <c r="CO33" s="142"/>
      <c r="CP33" s="142"/>
      <c r="CQ33" s="142"/>
      <c r="CR33" s="142"/>
      <c r="CS33" s="142"/>
      <c r="CT33" s="142"/>
      <c r="CU33" s="142"/>
      <c r="CV33" s="142"/>
      <c r="CW33" s="142"/>
      <c r="CX33" s="142"/>
      <c r="CY33" s="142"/>
      <c r="CZ33" s="142"/>
      <c r="DA33" s="142"/>
      <c r="DB33" s="142"/>
      <c r="DC33" s="142"/>
      <c r="DD33" s="142"/>
      <c r="DE33" s="142"/>
      <c r="DF33" s="142"/>
      <c r="DG33" s="142"/>
      <c r="DH33" s="142"/>
      <c r="DI33" s="142"/>
      <c r="DJ33" s="142"/>
      <c r="DK33" s="142"/>
      <c r="DL33" s="142"/>
      <c r="DM33" s="142"/>
      <c r="DN33" s="142"/>
      <c r="DO33" s="142"/>
      <c r="DP33" s="142"/>
      <c r="DQ33" s="142"/>
      <c r="DR33" s="142"/>
      <c r="DS33" s="142"/>
      <c r="DT33" s="142"/>
      <c r="DU33" s="142"/>
    </row>
    <row r="34" spans="1:125" s="29" customFormat="1" ht="11.25" customHeight="1">
      <c r="A34" s="922"/>
      <c r="B34" s="907" t="s">
        <v>378</v>
      </c>
      <c r="C34" s="910">
        <v>15693</v>
      </c>
      <c r="D34" s="949" t="s">
        <v>313</v>
      </c>
      <c r="E34" s="910">
        <v>11352</v>
      </c>
      <c r="F34" s="910">
        <v>5512</v>
      </c>
      <c r="G34" s="910">
        <v>3725</v>
      </c>
      <c r="H34" s="910">
        <v>534</v>
      </c>
      <c r="I34" s="910">
        <v>2312</v>
      </c>
      <c r="J34" s="910">
        <v>39128</v>
      </c>
      <c r="K34" s="910">
        <v>781</v>
      </c>
      <c r="L34" s="910">
        <v>4972</v>
      </c>
      <c r="M34" s="952">
        <v>6943</v>
      </c>
      <c r="N34" s="952">
        <v>6044</v>
      </c>
      <c r="O34" s="952">
        <v>6589</v>
      </c>
      <c r="P34" s="910">
        <v>5719</v>
      </c>
      <c r="Q34" s="910">
        <v>30267</v>
      </c>
      <c r="R34" s="910">
        <v>787</v>
      </c>
      <c r="S34" s="972">
        <v>865</v>
      </c>
      <c r="T34" s="952">
        <v>1523</v>
      </c>
      <c r="U34" s="964">
        <v>177</v>
      </c>
      <c r="V34" s="952">
        <v>10957</v>
      </c>
      <c r="W34" s="178"/>
      <c r="X34" s="142"/>
      <c r="Y34" s="178"/>
      <c r="Z34" s="178"/>
      <c r="AA34" s="206"/>
      <c r="AB34" s="204"/>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142"/>
      <c r="CS34" s="142"/>
      <c r="CT34" s="142"/>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142"/>
      <c r="DQ34" s="142"/>
      <c r="DR34" s="142"/>
      <c r="DS34" s="142"/>
      <c r="DT34" s="142"/>
      <c r="DU34" s="142"/>
    </row>
    <row r="35" spans="1:125" s="29" customFormat="1" ht="11.25" customHeight="1">
      <c r="A35" s="922">
        <v>2022</v>
      </c>
      <c r="B35" s="914" t="s">
        <v>163</v>
      </c>
      <c r="C35" s="916">
        <v>30842</v>
      </c>
      <c r="D35" s="956" t="s">
        <v>313</v>
      </c>
      <c r="E35" s="916">
        <v>23876</v>
      </c>
      <c r="F35" s="916">
        <v>9883</v>
      </c>
      <c r="G35" s="916">
        <v>9688</v>
      </c>
      <c r="H35" s="916">
        <v>1409</v>
      </c>
      <c r="I35" s="916">
        <v>3910</v>
      </c>
      <c r="J35" s="916">
        <f>SUM(C35:I35)</f>
        <v>79608</v>
      </c>
      <c r="K35" s="923">
        <v>1319</v>
      </c>
      <c r="L35" s="916">
        <v>12391</v>
      </c>
      <c r="M35" s="916">
        <v>12500</v>
      </c>
      <c r="N35" s="960">
        <v>12481</v>
      </c>
      <c r="O35" s="960">
        <v>12815</v>
      </c>
      <c r="P35" s="916">
        <v>11704</v>
      </c>
      <c r="Q35" s="916">
        <v>61891</v>
      </c>
      <c r="R35" s="916">
        <v>1200</v>
      </c>
      <c r="S35" s="916">
        <v>1140</v>
      </c>
      <c r="T35" s="960">
        <v>2049</v>
      </c>
      <c r="U35" s="961">
        <v>433</v>
      </c>
      <c r="V35" s="960">
        <v>27570</v>
      </c>
      <c r="W35" s="178"/>
      <c r="X35" s="204"/>
      <c r="Y35" s="178"/>
      <c r="Z35" s="178"/>
      <c r="AA35" s="206"/>
      <c r="AB35" s="204"/>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142"/>
      <c r="CS35" s="142"/>
      <c r="CT35" s="142"/>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142"/>
      <c r="DQ35" s="142"/>
      <c r="DR35" s="142"/>
      <c r="DS35" s="142"/>
      <c r="DT35" s="142"/>
      <c r="DU35" s="142"/>
    </row>
    <row r="36" spans="1:125" s="29" customFormat="1" ht="11.25" customHeight="1">
      <c r="A36" s="1840"/>
      <c r="B36" s="1829" t="s">
        <v>378</v>
      </c>
      <c r="C36" s="1838">
        <v>15405</v>
      </c>
      <c r="D36" s="1866" t="s">
        <v>313</v>
      </c>
      <c r="E36" s="1838">
        <v>11085</v>
      </c>
      <c r="F36" s="1838">
        <v>5512</v>
      </c>
      <c r="G36" s="1838">
        <v>4062</v>
      </c>
      <c r="H36" s="1838">
        <v>502</v>
      </c>
      <c r="I36" s="1838">
        <v>2394</v>
      </c>
      <c r="J36" s="1838">
        <f>SUM(C36:I36)</f>
        <v>38960</v>
      </c>
      <c r="K36" s="1857">
        <v>908</v>
      </c>
      <c r="L36" s="1838">
        <v>4800</v>
      </c>
      <c r="M36" s="1838">
        <v>6735</v>
      </c>
      <c r="N36" s="1867">
        <v>5826</v>
      </c>
      <c r="O36" s="1867">
        <v>6399</v>
      </c>
      <c r="P36" s="1838">
        <v>5608</v>
      </c>
      <c r="Q36" s="1838">
        <v>29368</v>
      </c>
      <c r="R36" s="1838">
        <v>784</v>
      </c>
      <c r="S36" s="1839">
        <v>846</v>
      </c>
      <c r="T36" s="1867">
        <v>1503</v>
      </c>
      <c r="U36" s="1868">
        <v>334</v>
      </c>
      <c r="V36" s="1867">
        <v>10976</v>
      </c>
      <c r="W36" s="178"/>
      <c r="X36" s="204"/>
      <c r="Y36" s="178"/>
      <c r="Z36" s="178"/>
      <c r="AA36" s="206"/>
      <c r="AB36" s="204"/>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c r="CI36" s="142"/>
      <c r="CJ36" s="142"/>
      <c r="CK36" s="142"/>
      <c r="CL36" s="142"/>
      <c r="CM36" s="142"/>
      <c r="CN36" s="142"/>
      <c r="CO36" s="142"/>
      <c r="CP36" s="142"/>
      <c r="CQ36" s="142"/>
      <c r="CR36" s="142"/>
      <c r="CS36" s="142"/>
      <c r="CT36" s="142"/>
      <c r="CU36" s="142"/>
      <c r="CV36" s="142"/>
      <c r="CW36" s="142"/>
      <c r="CX36" s="142"/>
      <c r="CY36" s="142"/>
      <c r="CZ36" s="142"/>
      <c r="DA36" s="142"/>
      <c r="DB36" s="142"/>
      <c r="DC36" s="142"/>
      <c r="DD36" s="142"/>
      <c r="DE36" s="142"/>
      <c r="DF36" s="142"/>
      <c r="DG36" s="142"/>
      <c r="DH36" s="142"/>
      <c r="DI36" s="142"/>
      <c r="DJ36" s="142"/>
      <c r="DK36" s="142"/>
      <c r="DL36" s="142"/>
      <c r="DM36" s="142"/>
      <c r="DN36" s="142"/>
      <c r="DO36" s="142"/>
      <c r="DP36" s="142"/>
      <c r="DQ36" s="142"/>
      <c r="DR36" s="142"/>
      <c r="DS36" s="142"/>
      <c r="DT36" s="142"/>
      <c r="DU36" s="142"/>
    </row>
    <row r="37" spans="1:125" s="29" customFormat="1" ht="15" customHeight="1">
      <c r="A37" s="924" t="s">
        <v>75</v>
      </c>
      <c r="B37" s="1295" t="s">
        <v>445</v>
      </c>
      <c r="C37" s="1295"/>
      <c r="D37" s="1295"/>
      <c r="E37" s="1295"/>
      <c r="F37" s="1295"/>
      <c r="G37" s="1295"/>
      <c r="H37" s="1295"/>
      <c r="I37" s="1295"/>
      <c r="J37" s="1295"/>
      <c r="K37" s="1295"/>
      <c r="L37" s="1295"/>
      <c r="M37" s="1295"/>
      <c r="N37" s="1295"/>
      <c r="O37" s="1295"/>
      <c r="P37" s="1295"/>
      <c r="Q37" s="1295"/>
      <c r="R37" s="1295"/>
      <c r="S37" s="1295"/>
      <c r="T37" s="1295"/>
      <c r="U37" s="1295"/>
      <c r="V37" s="1296"/>
      <c r="W37" s="178"/>
      <c r="X37" s="204"/>
      <c r="Y37" s="178"/>
      <c r="Z37" s="178"/>
      <c r="AA37" s="206"/>
      <c r="AB37" s="204"/>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142"/>
      <c r="CS37" s="142"/>
      <c r="CT37" s="142"/>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142"/>
      <c r="DQ37" s="142"/>
      <c r="DR37" s="142"/>
      <c r="DS37" s="142"/>
      <c r="DT37" s="142"/>
      <c r="DU37" s="142"/>
    </row>
    <row r="38" spans="1:125" s="29" customFormat="1" ht="27.95" customHeight="1">
      <c r="A38" s="925" t="s">
        <v>77</v>
      </c>
      <c r="B38" s="1290" t="s">
        <v>440</v>
      </c>
      <c r="C38" s="1290"/>
      <c r="D38" s="1290"/>
      <c r="E38" s="1290"/>
      <c r="F38" s="1290"/>
      <c r="G38" s="1290"/>
      <c r="H38" s="1290"/>
      <c r="I38" s="1290"/>
      <c r="J38" s="1290"/>
      <c r="K38" s="1290"/>
      <c r="L38" s="1290"/>
      <c r="M38" s="1290"/>
      <c r="N38" s="1290"/>
      <c r="O38" s="1290"/>
      <c r="P38" s="1290"/>
      <c r="Q38" s="1290"/>
      <c r="R38" s="1290"/>
      <c r="S38" s="1290"/>
      <c r="T38" s="1290"/>
      <c r="U38" s="1290"/>
      <c r="V38" s="1291"/>
      <c r="W38" s="178"/>
      <c r="X38" s="204"/>
      <c r="Y38" s="178"/>
      <c r="Z38" s="178"/>
      <c r="AA38" s="206"/>
      <c r="AB38" s="204"/>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c r="CI38" s="142"/>
      <c r="CJ38" s="142"/>
      <c r="CK38" s="142"/>
      <c r="CL38" s="142"/>
      <c r="CM38" s="142"/>
      <c r="CN38" s="142"/>
      <c r="CO38" s="142"/>
      <c r="CP38" s="142"/>
      <c r="CQ38" s="142"/>
      <c r="CR38" s="142"/>
      <c r="CS38" s="142"/>
      <c r="CT38" s="142"/>
      <c r="CU38" s="142"/>
      <c r="CV38" s="142"/>
      <c r="CW38" s="142"/>
      <c r="CX38" s="142"/>
      <c r="CY38" s="142"/>
      <c r="CZ38" s="142"/>
      <c r="DA38" s="142"/>
      <c r="DB38" s="142"/>
      <c r="DC38" s="142"/>
      <c r="DD38" s="142"/>
      <c r="DE38" s="142"/>
      <c r="DF38" s="142"/>
      <c r="DG38" s="142"/>
      <c r="DH38" s="142"/>
      <c r="DI38" s="142"/>
      <c r="DJ38" s="142"/>
      <c r="DK38" s="142"/>
      <c r="DL38" s="142"/>
      <c r="DM38" s="142"/>
      <c r="DN38" s="142"/>
      <c r="DO38" s="142"/>
      <c r="DP38" s="142"/>
      <c r="DQ38" s="142"/>
      <c r="DR38" s="142"/>
      <c r="DS38" s="142"/>
      <c r="DT38" s="142"/>
      <c r="DU38" s="142"/>
    </row>
    <row r="39" spans="1:125" s="29" customFormat="1" ht="15" customHeight="1">
      <c r="A39" s="925" t="s">
        <v>79</v>
      </c>
      <c r="B39" s="1290" t="s">
        <v>441</v>
      </c>
      <c r="C39" s="1290"/>
      <c r="D39" s="1290"/>
      <c r="E39" s="1290"/>
      <c r="F39" s="1290"/>
      <c r="G39" s="1290"/>
      <c r="H39" s="1290"/>
      <c r="I39" s="1290"/>
      <c r="J39" s="1290"/>
      <c r="K39" s="1290"/>
      <c r="L39" s="1290"/>
      <c r="M39" s="1290"/>
      <c r="N39" s="1290"/>
      <c r="O39" s="1290"/>
      <c r="P39" s="1290"/>
      <c r="Q39" s="1290"/>
      <c r="R39" s="1290"/>
      <c r="S39" s="1290"/>
      <c r="T39" s="1290"/>
      <c r="U39" s="1290"/>
      <c r="V39" s="1291"/>
      <c r="W39" s="178"/>
      <c r="X39" s="204"/>
      <c r="Y39" s="178"/>
      <c r="Z39" s="178"/>
      <c r="AA39" s="206"/>
      <c r="AB39" s="204"/>
      <c r="AC39" s="142"/>
      <c r="AD39" s="170"/>
      <c r="AE39" s="170"/>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c r="CZ39" s="142"/>
      <c r="DA39" s="142"/>
      <c r="DB39" s="142"/>
      <c r="DC39" s="142"/>
      <c r="DD39" s="142"/>
      <c r="DE39" s="142"/>
      <c r="DF39" s="142"/>
      <c r="DG39" s="142"/>
      <c r="DH39" s="142"/>
      <c r="DI39" s="142"/>
      <c r="DJ39" s="142"/>
      <c r="DK39" s="142"/>
      <c r="DL39" s="142"/>
      <c r="DM39" s="142"/>
      <c r="DN39" s="142"/>
      <c r="DO39" s="142"/>
      <c r="DP39" s="142"/>
      <c r="DQ39" s="142"/>
      <c r="DR39" s="142"/>
      <c r="DS39" s="142"/>
      <c r="DT39" s="142"/>
      <c r="DU39" s="142"/>
    </row>
    <row r="40" spans="1:125" s="29" customFormat="1" ht="15" customHeight="1">
      <c r="A40" s="925" t="s">
        <v>81</v>
      </c>
      <c r="B40" s="1290" t="s">
        <v>446</v>
      </c>
      <c r="C40" s="1290"/>
      <c r="D40" s="1290"/>
      <c r="E40" s="1290"/>
      <c r="F40" s="1290"/>
      <c r="G40" s="1290"/>
      <c r="H40" s="1290"/>
      <c r="I40" s="1290"/>
      <c r="J40" s="1290"/>
      <c r="K40" s="1290"/>
      <c r="L40" s="1290"/>
      <c r="M40" s="1290"/>
      <c r="N40" s="1290"/>
      <c r="O40" s="1290"/>
      <c r="P40" s="1290"/>
      <c r="Q40" s="1290"/>
      <c r="R40" s="1290"/>
      <c r="S40" s="1290"/>
      <c r="T40" s="1290"/>
      <c r="U40" s="1290"/>
      <c r="V40" s="1291"/>
      <c r="W40" s="178"/>
      <c r="X40" s="204"/>
      <c r="Y40" s="178"/>
      <c r="Z40" s="178"/>
      <c r="AA40" s="206"/>
      <c r="AB40" s="204"/>
      <c r="AC40" s="142"/>
      <c r="AD40" s="170"/>
      <c r="AE40" s="170"/>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c r="CJ40" s="142"/>
      <c r="CK40" s="142"/>
      <c r="CL40" s="142"/>
      <c r="CM40" s="142"/>
      <c r="CN40" s="142"/>
      <c r="CO40" s="142"/>
      <c r="CP40" s="142"/>
      <c r="CQ40" s="142"/>
      <c r="CR40" s="142"/>
      <c r="CS40" s="142"/>
      <c r="CT40" s="142"/>
      <c r="CU40" s="142"/>
      <c r="CV40" s="142"/>
      <c r="CW40" s="142"/>
      <c r="CX40" s="142"/>
      <c r="CY40" s="142"/>
      <c r="CZ40" s="142"/>
      <c r="DA40" s="142"/>
      <c r="DB40" s="142"/>
      <c r="DC40" s="142"/>
      <c r="DD40" s="142"/>
      <c r="DE40" s="142"/>
      <c r="DF40" s="142"/>
      <c r="DG40" s="142"/>
      <c r="DH40" s="142"/>
      <c r="DI40" s="142"/>
      <c r="DJ40" s="142"/>
      <c r="DK40" s="142"/>
      <c r="DL40" s="142"/>
      <c r="DM40" s="142"/>
      <c r="DN40" s="142"/>
      <c r="DO40" s="142"/>
      <c r="DP40" s="142"/>
      <c r="DQ40" s="142"/>
      <c r="DR40" s="142"/>
      <c r="DS40" s="142"/>
      <c r="DT40" s="142"/>
    </row>
    <row r="41" spans="1:125" s="29" customFormat="1" ht="15" customHeight="1">
      <c r="A41" s="925" t="s">
        <v>83</v>
      </c>
      <c r="B41" s="1295" t="s">
        <v>443</v>
      </c>
      <c r="C41" s="1295"/>
      <c r="D41" s="1295"/>
      <c r="E41" s="1295"/>
      <c r="F41" s="1295"/>
      <c r="G41" s="1295"/>
      <c r="H41" s="1295"/>
      <c r="I41" s="1295"/>
      <c r="J41" s="1295"/>
      <c r="K41" s="1295"/>
      <c r="L41" s="1295"/>
      <c r="M41" s="1295"/>
      <c r="N41" s="1295"/>
      <c r="O41" s="1295"/>
      <c r="P41" s="1295"/>
      <c r="Q41" s="1295"/>
      <c r="R41" s="1295"/>
      <c r="S41" s="1295"/>
      <c r="T41" s="1295"/>
      <c r="U41" s="1295"/>
      <c r="V41" s="1296"/>
      <c r="W41" s="178"/>
      <c r="X41" s="204"/>
      <c r="Y41" s="178"/>
      <c r="Z41" s="178"/>
      <c r="AA41" s="206"/>
      <c r="AB41" s="204"/>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c r="CI41" s="142"/>
      <c r="CJ41" s="142"/>
      <c r="CK41" s="142"/>
      <c r="CL41" s="142"/>
      <c r="CM41" s="142"/>
      <c r="CN41" s="142"/>
      <c r="CO41" s="142"/>
      <c r="CP41" s="142"/>
      <c r="CQ41" s="142"/>
      <c r="CR41" s="142"/>
      <c r="CS41" s="142"/>
      <c r="CT41" s="142"/>
      <c r="CU41" s="142"/>
      <c r="CV41" s="142"/>
      <c r="CW41" s="142"/>
      <c r="CX41" s="142"/>
      <c r="CY41" s="142"/>
      <c r="CZ41" s="142"/>
      <c r="DA41" s="142"/>
      <c r="DB41" s="142"/>
      <c r="DC41" s="142"/>
      <c r="DD41" s="142"/>
      <c r="DE41" s="142"/>
      <c r="DF41" s="142"/>
      <c r="DG41" s="142"/>
      <c r="DH41" s="142"/>
      <c r="DI41" s="142"/>
      <c r="DJ41" s="142"/>
      <c r="DK41" s="142"/>
      <c r="DL41" s="142"/>
      <c r="DM41" s="142"/>
      <c r="DN41" s="142"/>
      <c r="DO41" s="142"/>
      <c r="DP41" s="142"/>
      <c r="DQ41" s="142"/>
      <c r="DR41" s="142"/>
      <c r="DS41" s="142"/>
      <c r="DT41" s="142"/>
    </row>
    <row r="42" spans="1:125" s="29" customFormat="1">
      <c r="A42" s="926"/>
      <c r="B42" s="927"/>
      <c r="C42" s="928"/>
      <c r="D42" s="928"/>
      <c r="E42" s="928"/>
      <c r="F42" s="928"/>
      <c r="G42" s="928"/>
      <c r="H42" s="928"/>
      <c r="I42" s="928"/>
      <c r="J42" s="928"/>
      <c r="K42" s="928"/>
      <c r="L42" s="928"/>
      <c r="M42" s="928"/>
      <c r="N42" s="928"/>
      <c r="O42" s="928"/>
      <c r="P42" s="928"/>
      <c r="Q42" s="928"/>
      <c r="R42" s="929"/>
      <c r="S42" s="928"/>
      <c r="T42" s="1077" t="s">
        <v>87</v>
      </c>
      <c r="U42" s="1077"/>
      <c r="V42" s="1078"/>
      <c r="W42" s="142"/>
      <c r="X42" s="170"/>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c r="CI42" s="142"/>
      <c r="CJ42" s="142"/>
      <c r="CK42" s="142"/>
      <c r="CL42" s="142"/>
      <c r="CM42" s="142"/>
      <c r="CN42" s="142"/>
      <c r="CO42" s="142"/>
      <c r="CP42" s="142"/>
      <c r="CQ42" s="142"/>
      <c r="CR42" s="142"/>
      <c r="CS42" s="142"/>
      <c r="CT42" s="142"/>
      <c r="CU42" s="142"/>
      <c r="CV42" s="142"/>
      <c r="CW42" s="142"/>
      <c r="CX42" s="142"/>
      <c r="CY42" s="142"/>
      <c r="CZ42" s="142"/>
      <c r="DA42" s="142"/>
      <c r="DB42" s="142"/>
      <c r="DC42" s="142"/>
      <c r="DD42" s="142"/>
      <c r="DE42" s="142"/>
      <c r="DF42" s="142"/>
      <c r="DG42" s="142"/>
      <c r="DH42" s="142"/>
      <c r="DI42" s="142"/>
      <c r="DJ42" s="142"/>
      <c r="DK42" s="142"/>
      <c r="DL42" s="142"/>
      <c r="DM42" s="142"/>
      <c r="DN42" s="142"/>
      <c r="DO42" s="142"/>
      <c r="DP42" s="142"/>
      <c r="DQ42" s="142"/>
      <c r="DR42" s="142"/>
    </row>
    <row r="43" spans="1:125">
      <c r="R43" s="142"/>
    </row>
    <row r="44" spans="1:125">
      <c r="R44" s="142"/>
    </row>
    <row r="45" spans="1:125">
      <c r="R45" s="142"/>
    </row>
    <row r="46" spans="1:125">
      <c r="R46" s="142"/>
    </row>
    <row r="47" spans="1:125">
      <c r="R47" s="142"/>
    </row>
    <row r="48" spans="1:125">
      <c r="R48" s="142"/>
    </row>
    <row r="49" spans="18:18">
      <c r="R49" s="142"/>
    </row>
    <row r="50" spans="18:18">
      <c r="R50" s="142"/>
    </row>
    <row r="51" spans="18:18">
      <c r="R51" s="142"/>
    </row>
    <row r="52" spans="18:18">
      <c r="R52" s="142"/>
    </row>
    <row r="53" spans="18:18">
      <c r="R53" s="142"/>
    </row>
    <row r="54" spans="18:18">
      <c r="R54" s="142"/>
    </row>
    <row r="55" spans="18:18">
      <c r="R55" s="142"/>
    </row>
    <row r="56" spans="18:18">
      <c r="R56" s="142"/>
    </row>
    <row r="57" spans="18:18">
      <c r="R57" s="142"/>
    </row>
    <row r="58" spans="18:18">
      <c r="R58" s="142"/>
    </row>
    <row r="59" spans="18:18">
      <c r="R59" s="142"/>
    </row>
    <row r="60" spans="18:18">
      <c r="R60" s="142"/>
    </row>
    <row r="61" spans="18:18">
      <c r="R61" s="142"/>
    </row>
    <row r="62" spans="18:18">
      <c r="R62" s="142"/>
    </row>
    <row r="63" spans="18:18">
      <c r="R63" s="142"/>
    </row>
    <row r="64" spans="18:18">
      <c r="R64" s="142"/>
    </row>
    <row r="65" spans="18:18">
      <c r="R65" s="142"/>
    </row>
    <row r="66" spans="18:18">
      <c r="R66" s="142"/>
    </row>
    <row r="67" spans="18:18">
      <c r="R67" s="142"/>
    </row>
    <row r="68" spans="18:18">
      <c r="R68" s="142"/>
    </row>
    <row r="69" spans="18:18">
      <c r="R69" s="142"/>
    </row>
    <row r="70" spans="18:18">
      <c r="R70" s="142"/>
    </row>
    <row r="71" spans="18:18">
      <c r="R71" s="142"/>
    </row>
    <row r="72" spans="18:18">
      <c r="R72" s="142"/>
    </row>
    <row r="73" spans="18:18">
      <c r="R73" s="142"/>
    </row>
    <row r="74" spans="18:18">
      <c r="R74" s="142"/>
    </row>
    <row r="75" spans="18:18">
      <c r="R75" s="142"/>
    </row>
    <row r="76" spans="18:18">
      <c r="R76" s="142"/>
    </row>
    <row r="77" spans="18:18">
      <c r="R77" s="142"/>
    </row>
    <row r="78" spans="18:18">
      <c r="R78" s="142"/>
    </row>
    <row r="79" spans="18:18">
      <c r="R79" s="142"/>
    </row>
    <row r="80" spans="18:18">
      <c r="R80" s="142"/>
    </row>
    <row r="81" spans="18:18">
      <c r="R81" s="142"/>
    </row>
    <row r="82" spans="18:18">
      <c r="R82" s="142"/>
    </row>
    <row r="83" spans="18:18">
      <c r="R83" s="142"/>
    </row>
    <row r="84" spans="18:18">
      <c r="R84" s="142"/>
    </row>
    <row r="85" spans="18:18">
      <c r="R85" s="142"/>
    </row>
    <row r="86" spans="18:18">
      <c r="R86" s="142"/>
    </row>
    <row r="87" spans="18:18">
      <c r="R87" s="142"/>
    </row>
    <row r="88" spans="18:18">
      <c r="R88" s="142"/>
    </row>
    <row r="89" spans="18:18">
      <c r="R89" s="142"/>
    </row>
    <row r="90" spans="18:18">
      <c r="R90" s="142"/>
    </row>
    <row r="91" spans="18:18">
      <c r="R91" s="142"/>
    </row>
    <row r="92" spans="18:18">
      <c r="R92" s="142"/>
    </row>
    <row r="93" spans="18:18">
      <c r="R93" s="142"/>
    </row>
    <row r="94" spans="18:18">
      <c r="R94" s="142"/>
    </row>
    <row r="95" spans="18:18">
      <c r="R95" s="142"/>
    </row>
    <row r="96" spans="18:18">
      <c r="R96" s="142"/>
    </row>
    <row r="97" spans="18:18">
      <c r="R97" s="142"/>
    </row>
    <row r="98" spans="18:18">
      <c r="R98" s="142"/>
    </row>
    <row r="99" spans="18:18">
      <c r="R99" s="142"/>
    </row>
    <row r="100" spans="18:18">
      <c r="R100" s="142"/>
    </row>
    <row r="101" spans="18:18">
      <c r="R101" s="142"/>
    </row>
    <row r="102" spans="18:18">
      <c r="R102" s="142"/>
    </row>
    <row r="103" spans="18:18">
      <c r="R103" s="142"/>
    </row>
    <row r="104" spans="18:18">
      <c r="R104" s="142"/>
    </row>
    <row r="105" spans="18:18">
      <c r="R105" s="142"/>
    </row>
    <row r="106" spans="18:18">
      <c r="R106" s="142"/>
    </row>
    <row r="107" spans="18:18">
      <c r="R107" s="142"/>
    </row>
    <row r="108" spans="18:18">
      <c r="R108" s="142"/>
    </row>
    <row r="109" spans="18:18">
      <c r="R109" s="142"/>
    </row>
    <row r="110" spans="18:18">
      <c r="R110" s="142"/>
    </row>
    <row r="111" spans="18:18">
      <c r="R111" s="142"/>
    </row>
    <row r="112" spans="18:18">
      <c r="R112" s="142"/>
    </row>
    <row r="113" spans="18:18">
      <c r="R113" s="142"/>
    </row>
    <row r="114" spans="18:18">
      <c r="R114" s="142"/>
    </row>
    <row r="115" spans="18:18">
      <c r="R115" s="142"/>
    </row>
    <row r="116" spans="18:18">
      <c r="R116" s="142"/>
    </row>
    <row r="117" spans="18:18">
      <c r="R117" s="142"/>
    </row>
    <row r="118" spans="18:18">
      <c r="R118" s="142"/>
    </row>
    <row r="119" spans="18:18">
      <c r="R119" s="142"/>
    </row>
    <row r="120" spans="18:18">
      <c r="R120" s="142"/>
    </row>
    <row r="121" spans="18:18">
      <c r="R121" s="142"/>
    </row>
    <row r="122" spans="18:18">
      <c r="R122" s="142"/>
    </row>
    <row r="123" spans="18:18">
      <c r="R123" s="142"/>
    </row>
    <row r="124" spans="18:18">
      <c r="R124" s="142"/>
    </row>
    <row r="125" spans="18:18">
      <c r="R125" s="142"/>
    </row>
    <row r="126" spans="18:18">
      <c r="R126" s="142"/>
    </row>
    <row r="127" spans="18:18">
      <c r="R127" s="142"/>
    </row>
    <row r="128" spans="18:18">
      <c r="R128" s="142"/>
    </row>
    <row r="129" spans="18:18">
      <c r="R129" s="142"/>
    </row>
    <row r="130" spans="18:18">
      <c r="R130" s="142"/>
    </row>
    <row r="131" spans="18:18">
      <c r="R131" s="142"/>
    </row>
    <row r="132" spans="18:18">
      <c r="R132" s="142"/>
    </row>
    <row r="133" spans="18:18">
      <c r="R133" s="142"/>
    </row>
    <row r="134" spans="18:18">
      <c r="R134" s="142"/>
    </row>
    <row r="135" spans="18:18">
      <c r="R135" s="142"/>
    </row>
    <row r="136" spans="18:18">
      <c r="R136" s="142"/>
    </row>
    <row r="137" spans="18:18">
      <c r="R137" s="142"/>
    </row>
    <row r="138" spans="18:18">
      <c r="R138" s="142"/>
    </row>
    <row r="139" spans="18:18">
      <c r="R139" s="142"/>
    </row>
    <row r="140" spans="18:18">
      <c r="R140" s="142"/>
    </row>
    <row r="141" spans="18:18">
      <c r="R141" s="142"/>
    </row>
    <row r="142" spans="18:18">
      <c r="R142" s="142"/>
    </row>
    <row r="143" spans="18:18">
      <c r="R143" s="142"/>
    </row>
    <row r="144" spans="18:18">
      <c r="R144" s="142"/>
    </row>
    <row r="145" spans="18:18">
      <c r="R145" s="142"/>
    </row>
    <row r="146" spans="18:18">
      <c r="R146" s="142"/>
    </row>
    <row r="147" spans="18:18">
      <c r="R147" s="142"/>
    </row>
    <row r="148" spans="18:18">
      <c r="R148" s="142"/>
    </row>
    <row r="149" spans="18:18">
      <c r="R149" s="142"/>
    </row>
    <row r="150" spans="18:18">
      <c r="R150" s="142"/>
    </row>
    <row r="151" spans="18:18">
      <c r="R151" s="142"/>
    </row>
    <row r="152" spans="18:18">
      <c r="R152" s="142"/>
    </row>
    <row r="153" spans="18:18">
      <c r="R153" s="142"/>
    </row>
    <row r="154" spans="18:18">
      <c r="R154" s="142"/>
    </row>
    <row r="155" spans="18:18">
      <c r="R155" s="142"/>
    </row>
    <row r="156" spans="18:18">
      <c r="R156" s="142"/>
    </row>
    <row r="157" spans="18:18">
      <c r="R157" s="142"/>
    </row>
    <row r="158" spans="18:18">
      <c r="R158" s="142"/>
    </row>
    <row r="159" spans="18:18">
      <c r="R159" s="142"/>
    </row>
    <row r="160" spans="18:18">
      <c r="R160" s="142"/>
    </row>
    <row r="161" spans="18:18">
      <c r="R161" s="142"/>
    </row>
    <row r="162" spans="18:18">
      <c r="R162" s="142"/>
    </row>
    <row r="163" spans="18:18">
      <c r="R163" s="142"/>
    </row>
    <row r="164" spans="18:18">
      <c r="R164" s="142"/>
    </row>
    <row r="165" spans="18:18">
      <c r="R165" s="142"/>
    </row>
    <row r="166" spans="18:18">
      <c r="R166" s="142"/>
    </row>
    <row r="167" spans="18:18">
      <c r="R167" s="142"/>
    </row>
    <row r="168" spans="18:18">
      <c r="R168" s="142"/>
    </row>
    <row r="169" spans="18:18">
      <c r="R169" s="142"/>
    </row>
    <row r="170" spans="18:18">
      <c r="R170" s="142"/>
    </row>
    <row r="171" spans="18:18">
      <c r="R171" s="142"/>
    </row>
    <row r="172" spans="18:18">
      <c r="R172" s="142"/>
    </row>
    <row r="173" spans="18:18">
      <c r="R173" s="142"/>
    </row>
    <row r="174" spans="18:18">
      <c r="R174" s="142"/>
    </row>
    <row r="175" spans="18:18">
      <c r="R175" s="142"/>
    </row>
    <row r="176" spans="18:18">
      <c r="R176" s="142"/>
    </row>
    <row r="177" spans="18:18">
      <c r="R177" s="142"/>
    </row>
    <row r="178" spans="18:18">
      <c r="R178" s="142"/>
    </row>
    <row r="179" spans="18:18">
      <c r="R179" s="142"/>
    </row>
    <row r="180" spans="18:18">
      <c r="R180" s="142"/>
    </row>
    <row r="181" spans="18:18">
      <c r="R181" s="142"/>
    </row>
    <row r="182" spans="18:18">
      <c r="R182" s="142"/>
    </row>
    <row r="183" spans="18:18">
      <c r="R183" s="142"/>
    </row>
    <row r="184" spans="18:18">
      <c r="R184" s="142"/>
    </row>
    <row r="185" spans="18:18">
      <c r="R185" s="142"/>
    </row>
    <row r="186" spans="18:18">
      <c r="R186" s="142"/>
    </row>
    <row r="187" spans="18:18">
      <c r="R187" s="142"/>
    </row>
    <row r="188" spans="18:18">
      <c r="R188" s="142"/>
    </row>
    <row r="189" spans="18:18">
      <c r="R189" s="142"/>
    </row>
    <row r="190" spans="18:18">
      <c r="R190" s="142"/>
    </row>
    <row r="191" spans="18:18">
      <c r="R191" s="142"/>
    </row>
    <row r="192" spans="18:18">
      <c r="R192" s="142"/>
    </row>
    <row r="193" spans="18:18">
      <c r="R193" s="142"/>
    </row>
    <row r="194" spans="18:18">
      <c r="R194" s="142"/>
    </row>
    <row r="195" spans="18:18">
      <c r="R195" s="142"/>
    </row>
    <row r="196" spans="18:18">
      <c r="R196" s="142"/>
    </row>
    <row r="197" spans="18:18">
      <c r="R197" s="142"/>
    </row>
    <row r="198" spans="18:18">
      <c r="R198" s="142"/>
    </row>
    <row r="199" spans="18:18">
      <c r="R199" s="142"/>
    </row>
    <row r="200" spans="18:18">
      <c r="R200" s="142"/>
    </row>
    <row r="201" spans="18:18">
      <c r="R201" s="142"/>
    </row>
    <row r="202" spans="18:18">
      <c r="R202" s="142"/>
    </row>
    <row r="203" spans="18:18">
      <c r="R203" s="142"/>
    </row>
    <row r="204" spans="18:18">
      <c r="R204" s="142"/>
    </row>
    <row r="205" spans="18:18">
      <c r="R205" s="142"/>
    </row>
    <row r="206" spans="18:18">
      <c r="R206" s="142"/>
    </row>
    <row r="207" spans="18:18">
      <c r="R207" s="142"/>
    </row>
    <row r="208" spans="18:18">
      <c r="R208" s="142"/>
    </row>
    <row r="209" spans="18:18">
      <c r="R209" s="142"/>
    </row>
    <row r="210" spans="18:18">
      <c r="R210" s="142"/>
    </row>
    <row r="211" spans="18:18">
      <c r="R211" s="142"/>
    </row>
    <row r="212" spans="18:18">
      <c r="R212" s="142"/>
    </row>
    <row r="213" spans="18:18">
      <c r="R213" s="142"/>
    </row>
    <row r="214" spans="18:18">
      <c r="R214" s="142"/>
    </row>
    <row r="215" spans="18:18">
      <c r="R215" s="142"/>
    </row>
    <row r="216" spans="18:18">
      <c r="R216" s="142"/>
    </row>
    <row r="217" spans="18:18">
      <c r="R217" s="142"/>
    </row>
    <row r="218" spans="18:18">
      <c r="R218" s="142"/>
    </row>
    <row r="219" spans="18:18">
      <c r="R219" s="142"/>
    </row>
    <row r="220" spans="18:18">
      <c r="R220" s="142"/>
    </row>
    <row r="221" spans="18:18">
      <c r="R221" s="142"/>
    </row>
    <row r="222" spans="18:18">
      <c r="R222" s="142"/>
    </row>
    <row r="223" spans="18:18">
      <c r="R223" s="142"/>
    </row>
    <row r="224" spans="18:18">
      <c r="R224" s="142"/>
    </row>
    <row r="225" spans="18:18">
      <c r="R225" s="142"/>
    </row>
    <row r="226" spans="18:18">
      <c r="R226" s="142"/>
    </row>
    <row r="227" spans="18:18">
      <c r="R227" s="142"/>
    </row>
    <row r="228" spans="18:18">
      <c r="R228" s="142"/>
    </row>
    <row r="229" spans="18:18">
      <c r="R229" s="142"/>
    </row>
    <row r="230" spans="18:18">
      <c r="R230" s="142"/>
    </row>
    <row r="231" spans="18:18">
      <c r="R231" s="142"/>
    </row>
    <row r="232" spans="18:18">
      <c r="R232" s="142"/>
    </row>
    <row r="233" spans="18:18">
      <c r="R233" s="142"/>
    </row>
    <row r="234" spans="18:18">
      <c r="R234" s="142"/>
    </row>
    <row r="235" spans="18:18">
      <c r="R235" s="142"/>
    </row>
    <row r="236" spans="18:18">
      <c r="R236" s="142"/>
    </row>
    <row r="237" spans="18:18">
      <c r="R237" s="142"/>
    </row>
    <row r="238" spans="18:18">
      <c r="R238" s="142"/>
    </row>
    <row r="239" spans="18:18">
      <c r="R239" s="142"/>
    </row>
    <row r="240" spans="18:18">
      <c r="R240" s="142"/>
    </row>
    <row r="241" spans="18:18">
      <c r="R241" s="142"/>
    </row>
    <row r="242" spans="18:18">
      <c r="R242" s="142"/>
    </row>
    <row r="243" spans="18:18">
      <c r="R243" s="142"/>
    </row>
    <row r="244" spans="18:18">
      <c r="R244" s="142"/>
    </row>
    <row r="245" spans="18:18">
      <c r="R245" s="142"/>
    </row>
    <row r="246" spans="18:18">
      <c r="R246" s="142"/>
    </row>
    <row r="247" spans="18:18">
      <c r="R247" s="142"/>
    </row>
    <row r="248" spans="18:18">
      <c r="R248" s="142"/>
    </row>
    <row r="249" spans="18:18">
      <c r="R249" s="142"/>
    </row>
    <row r="250" spans="18:18">
      <c r="R250" s="142"/>
    </row>
    <row r="251" spans="18:18">
      <c r="R251" s="142"/>
    </row>
    <row r="252" spans="18:18">
      <c r="R252" s="142"/>
    </row>
    <row r="253" spans="18:18">
      <c r="R253" s="142"/>
    </row>
    <row r="254" spans="18:18">
      <c r="R254" s="142"/>
    </row>
    <row r="255" spans="18:18">
      <c r="R255" s="142"/>
    </row>
    <row r="256" spans="18:18">
      <c r="R256" s="142"/>
    </row>
    <row r="257" spans="18:18">
      <c r="R257" s="142"/>
    </row>
    <row r="258" spans="18:18">
      <c r="R258" s="142"/>
    </row>
    <row r="259" spans="18:18">
      <c r="R259" s="142"/>
    </row>
    <row r="260" spans="18:18">
      <c r="R260" s="142"/>
    </row>
    <row r="261" spans="18:18">
      <c r="R261" s="142"/>
    </row>
    <row r="262" spans="18:18">
      <c r="R262" s="142"/>
    </row>
    <row r="263" spans="18:18">
      <c r="R263" s="142"/>
    </row>
    <row r="264" spans="18:18">
      <c r="R264" s="142"/>
    </row>
    <row r="265" spans="18:18">
      <c r="R265" s="142"/>
    </row>
    <row r="266" spans="18:18">
      <c r="R266" s="142"/>
    </row>
    <row r="267" spans="18:18">
      <c r="R267" s="142"/>
    </row>
    <row r="268" spans="18:18">
      <c r="R268" s="142"/>
    </row>
    <row r="269" spans="18:18">
      <c r="R269" s="142"/>
    </row>
    <row r="270" spans="18:18">
      <c r="R270" s="142"/>
    </row>
    <row r="271" spans="18:18">
      <c r="R271" s="142"/>
    </row>
    <row r="272" spans="18:18">
      <c r="R272" s="142"/>
    </row>
    <row r="273" spans="18:18">
      <c r="R273" s="142"/>
    </row>
    <row r="274" spans="18:18">
      <c r="R274" s="142"/>
    </row>
    <row r="275" spans="18:18">
      <c r="R275" s="142"/>
    </row>
    <row r="276" spans="18:18">
      <c r="R276" s="142"/>
    </row>
    <row r="277" spans="18:18">
      <c r="R277" s="142"/>
    </row>
    <row r="278" spans="18:18">
      <c r="R278" s="142"/>
    </row>
    <row r="279" spans="18:18">
      <c r="R279" s="142"/>
    </row>
    <row r="280" spans="18:18">
      <c r="R280" s="142"/>
    </row>
    <row r="281" spans="18:18">
      <c r="R281" s="142"/>
    </row>
    <row r="282" spans="18:18">
      <c r="R282" s="142"/>
    </row>
    <row r="283" spans="18:18">
      <c r="R283" s="142"/>
    </row>
    <row r="284" spans="18:18">
      <c r="R284" s="142"/>
    </row>
    <row r="285" spans="18:18">
      <c r="R285" s="142"/>
    </row>
    <row r="286" spans="18:18">
      <c r="R286" s="142"/>
    </row>
    <row r="287" spans="18:18">
      <c r="R287" s="142"/>
    </row>
    <row r="288" spans="18:18">
      <c r="R288" s="142"/>
    </row>
    <row r="289" spans="18:18">
      <c r="R289" s="142"/>
    </row>
    <row r="290" spans="18:18">
      <c r="R290" s="142"/>
    </row>
    <row r="291" spans="18:18">
      <c r="R291" s="142"/>
    </row>
    <row r="292" spans="18:18">
      <c r="R292" s="142"/>
    </row>
    <row r="293" spans="18:18">
      <c r="R293" s="142"/>
    </row>
    <row r="294" spans="18:18">
      <c r="R294" s="142"/>
    </row>
    <row r="295" spans="18:18">
      <c r="R295" s="142"/>
    </row>
    <row r="296" spans="18:18">
      <c r="R296" s="142"/>
    </row>
    <row r="297" spans="18:18">
      <c r="R297" s="142"/>
    </row>
    <row r="298" spans="18:18">
      <c r="R298" s="142"/>
    </row>
    <row r="299" spans="18:18">
      <c r="R299" s="142"/>
    </row>
    <row r="300" spans="18:18">
      <c r="R300" s="142"/>
    </row>
    <row r="301" spans="18:18">
      <c r="R301" s="142"/>
    </row>
    <row r="302" spans="18:18">
      <c r="R302" s="142"/>
    </row>
    <row r="303" spans="18:18">
      <c r="R303" s="142"/>
    </row>
    <row r="304" spans="18:18">
      <c r="R304" s="142"/>
    </row>
    <row r="305" spans="18:18">
      <c r="R305" s="142"/>
    </row>
    <row r="306" spans="18:18">
      <c r="R306" s="142"/>
    </row>
    <row r="307" spans="18:18">
      <c r="R307" s="142"/>
    </row>
    <row r="308" spans="18:18">
      <c r="R308" s="142"/>
    </row>
    <row r="309" spans="18:18">
      <c r="R309" s="142"/>
    </row>
    <row r="310" spans="18:18">
      <c r="R310" s="142"/>
    </row>
    <row r="311" spans="18:18">
      <c r="R311" s="142"/>
    </row>
    <row r="312" spans="18:18">
      <c r="R312" s="142"/>
    </row>
    <row r="313" spans="18:18">
      <c r="R313" s="142"/>
    </row>
    <row r="314" spans="18:18">
      <c r="R314" s="142"/>
    </row>
    <row r="315" spans="18:18">
      <c r="R315" s="142"/>
    </row>
    <row r="316" spans="18:18">
      <c r="R316" s="142"/>
    </row>
    <row r="317" spans="18:18">
      <c r="R317" s="142"/>
    </row>
    <row r="318" spans="18:18">
      <c r="R318" s="142"/>
    </row>
    <row r="319" spans="18:18">
      <c r="R319" s="142"/>
    </row>
    <row r="320" spans="18:18">
      <c r="R320" s="142"/>
    </row>
    <row r="321" spans="18:18">
      <c r="R321" s="142"/>
    </row>
    <row r="322" spans="18:18">
      <c r="R322" s="142"/>
    </row>
    <row r="323" spans="18:18">
      <c r="R323" s="142"/>
    </row>
    <row r="324" spans="18:18">
      <c r="R324" s="142"/>
    </row>
    <row r="325" spans="18:18">
      <c r="R325" s="142"/>
    </row>
    <row r="326" spans="18:18">
      <c r="R326" s="142"/>
    </row>
    <row r="327" spans="18:18">
      <c r="R327" s="142"/>
    </row>
    <row r="328" spans="18:18">
      <c r="R328" s="142"/>
    </row>
    <row r="329" spans="18:18">
      <c r="R329" s="142"/>
    </row>
    <row r="330" spans="18:18">
      <c r="R330" s="142"/>
    </row>
    <row r="331" spans="18:18">
      <c r="R331" s="142"/>
    </row>
    <row r="332" spans="18:18">
      <c r="R332" s="142"/>
    </row>
    <row r="333" spans="18:18">
      <c r="R333" s="142"/>
    </row>
    <row r="334" spans="18:18">
      <c r="R334" s="142"/>
    </row>
    <row r="335" spans="18:18">
      <c r="R335" s="142"/>
    </row>
    <row r="336" spans="18:18">
      <c r="R336" s="142"/>
    </row>
    <row r="337" spans="18:18">
      <c r="R337" s="142"/>
    </row>
    <row r="338" spans="18:18">
      <c r="R338" s="142"/>
    </row>
    <row r="339" spans="18:18">
      <c r="R339" s="142"/>
    </row>
    <row r="340" spans="18:18">
      <c r="R340" s="142"/>
    </row>
    <row r="341" spans="18:18">
      <c r="R341" s="142"/>
    </row>
    <row r="342" spans="18:18">
      <c r="R342" s="142"/>
    </row>
    <row r="343" spans="18:18">
      <c r="R343" s="142"/>
    </row>
    <row r="344" spans="18:18">
      <c r="R344" s="142"/>
    </row>
    <row r="345" spans="18:18">
      <c r="R345" s="142"/>
    </row>
    <row r="346" spans="18:18">
      <c r="R346" s="142"/>
    </row>
    <row r="347" spans="18:18">
      <c r="R347" s="142"/>
    </row>
    <row r="348" spans="18:18">
      <c r="R348" s="142"/>
    </row>
    <row r="349" spans="18:18">
      <c r="R349" s="142"/>
    </row>
    <row r="350" spans="18:18">
      <c r="R350" s="142"/>
    </row>
    <row r="351" spans="18:18">
      <c r="R351" s="142"/>
    </row>
    <row r="352" spans="18:18">
      <c r="R352" s="142"/>
    </row>
    <row r="353" spans="18:18">
      <c r="R353" s="142"/>
    </row>
    <row r="354" spans="18:18">
      <c r="R354" s="142"/>
    </row>
    <row r="355" spans="18:18">
      <c r="R355" s="142"/>
    </row>
    <row r="356" spans="18:18">
      <c r="R356" s="142"/>
    </row>
    <row r="357" spans="18:18">
      <c r="R357" s="142"/>
    </row>
    <row r="358" spans="18:18">
      <c r="R358" s="142"/>
    </row>
    <row r="359" spans="18:18">
      <c r="R359" s="142"/>
    </row>
    <row r="360" spans="18:18">
      <c r="R360" s="142"/>
    </row>
    <row r="361" spans="18:18">
      <c r="R361" s="142"/>
    </row>
    <row r="362" spans="18:18">
      <c r="R362" s="142"/>
    </row>
    <row r="363" spans="18:18">
      <c r="R363" s="142"/>
    </row>
    <row r="364" spans="18:18">
      <c r="R364" s="142"/>
    </row>
    <row r="365" spans="18:18">
      <c r="R365" s="142"/>
    </row>
    <row r="366" spans="18:18">
      <c r="R366" s="142"/>
    </row>
    <row r="367" spans="18:18">
      <c r="R367" s="142"/>
    </row>
    <row r="368" spans="18:18">
      <c r="R368" s="142"/>
    </row>
    <row r="369" spans="18:18">
      <c r="R369" s="142"/>
    </row>
    <row r="370" spans="18:18">
      <c r="R370" s="142"/>
    </row>
    <row r="371" spans="18:18">
      <c r="R371" s="142"/>
    </row>
    <row r="372" spans="18:18">
      <c r="R372" s="142"/>
    </row>
    <row r="373" spans="18:18">
      <c r="R373" s="142"/>
    </row>
    <row r="374" spans="18:18">
      <c r="R374" s="142"/>
    </row>
    <row r="375" spans="18:18">
      <c r="R375" s="142"/>
    </row>
    <row r="376" spans="18:18">
      <c r="R376" s="142"/>
    </row>
    <row r="377" spans="18:18">
      <c r="R377" s="142"/>
    </row>
    <row r="378" spans="18:18">
      <c r="R378" s="142"/>
    </row>
    <row r="379" spans="18:18">
      <c r="R379" s="142"/>
    </row>
    <row r="380" spans="18:18">
      <c r="R380" s="142"/>
    </row>
    <row r="381" spans="18:18">
      <c r="R381" s="142"/>
    </row>
    <row r="382" spans="18:18">
      <c r="R382" s="142"/>
    </row>
    <row r="383" spans="18:18">
      <c r="R383" s="142"/>
    </row>
    <row r="384" spans="18:18">
      <c r="R384" s="142"/>
    </row>
    <row r="385" spans="18:18">
      <c r="R385" s="142"/>
    </row>
    <row r="386" spans="18:18">
      <c r="R386" s="142"/>
    </row>
    <row r="387" spans="18:18">
      <c r="R387" s="142"/>
    </row>
    <row r="388" spans="18:18">
      <c r="R388" s="142"/>
    </row>
    <row r="389" spans="18:18">
      <c r="R389" s="142"/>
    </row>
    <row r="390" spans="18:18">
      <c r="R390" s="142"/>
    </row>
    <row r="391" spans="18:18">
      <c r="R391" s="142"/>
    </row>
    <row r="392" spans="18:18">
      <c r="R392" s="142"/>
    </row>
    <row r="393" spans="18:18">
      <c r="R393" s="142"/>
    </row>
    <row r="394" spans="18:18">
      <c r="R394" s="142"/>
    </row>
    <row r="395" spans="18:18">
      <c r="R395" s="142"/>
    </row>
    <row r="396" spans="18:18">
      <c r="R396" s="142"/>
    </row>
    <row r="397" spans="18:18">
      <c r="R397" s="142"/>
    </row>
    <row r="398" spans="18:18">
      <c r="R398" s="142"/>
    </row>
    <row r="399" spans="18:18">
      <c r="R399" s="142"/>
    </row>
    <row r="400" spans="18:18">
      <c r="R400" s="142"/>
    </row>
    <row r="401" spans="18:18">
      <c r="R401" s="142"/>
    </row>
    <row r="402" spans="18:18">
      <c r="R402" s="142"/>
    </row>
    <row r="403" spans="18:18">
      <c r="R403" s="142"/>
    </row>
    <row r="404" spans="18:18">
      <c r="R404" s="142"/>
    </row>
    <row r="405" spans="18:18">
      <c r="R405" s="142"/>
    </row>
    <row r="406" spans="18:18">
      <c r="R406" s="142"/>
    </row>
    <row r="407" spans="18:18">
      <c r="R407" s="142"/>
    </row>
    <row r="408" spans="18:18">
      <c r="R408" s="142"/>
    </row>
    <row r="409" spans="18:18">
      <c r="R409" s="142"/>
    </row>
    <row r="410" spans="18:18">
      <c r="R410" s="142"/>
    </row>
    <row r="411" spans="18:18">
      <c r="R411" s="142"/>
    </row>
    <row r="412" spans="18:18">
      <c r="R412" s="142"/>
    </row>
    <row r="413" spans="18:18">
      <c r="R413" s="142"/>
    </row>
    <row r="414" spans="18:18">
      <c r="R414" s="142"/>
    </row>
    <row r="415" spans="18:18">
      <c r="R415" s="142"/>
    </row>
    <row r="416" spans="18:18">
      <c r="R416" s="142"/>
    </row>
    <row r="417" spans="18:18">
      <c r="R417" s="142"/>
    </row>
    <row r="418" spans="18:18">
      <c r="R418" s="142"/>
    </row>
    <row r="419" spans="18:18">
      <c r="R419" s="142"/>
    </row>
    <row r="420" spans="18:18">
      <c r="R420" s="142"/>
    </row>
    <row r="421" spans="18:18">
      <c r="R421" s="142"/>
    </row>
    <row r="422" spans="18:18">
      <c r="R422" s="142"/>
    </row>
    <row r="423" spans="18:18">
      <c r="R423" s="142"/>
    </row>
    <row r="424" spans="18:18">
      <c r="R424" s="142"/>
    </row>
    <row r="425" spans="18:18">
      <c r="R425" s="142"/>
    </row>
    <row r="426" spans="18:18">
      <c r="R426" s="142"/>
    </row>
    <row r="427" spans="18:18">
      <c r="R427" s="142"/>
    </row>
    <row r="428" spans="18:18">
      <c r="R428" s="142"/>
    </row>
    <row r="429" spans="18:18">
      <c r="R429" s="142"/>
    </row>
    <row r="430" spans="18:18">
      <c r="R430" s="142"/>
    </row>
    <row r="431" spans="18:18">
      <c r="R431" s="142"/>
    </row>
    <row r="432" spans="18:18">
      <c r="R432" s="142"/>
    </row>
    <row r="433" spans="18:18">
      <c r="R433" s="142"/>
    </row>
    <row r="434" spans="18:18">
      <c r="R434" s="142"/>
    </row>
    <row r="435" spans="18:18">
      <c r="R435" s="142"/>
    </row>
    <row r="436" spans="18:18">
      <c r="R436" s="142"/>
    </row>
    <row r="437" spans="18:18">
      <c r="R437" s="142"/>
    </row>
    <row r="438" spans="18:18">
      <c r="R438" s="142"/>
    </row>
    <row r="439" spans="18:18">
      <c r="R439" s="142"/>
    </row>
    <row r="440" spans="18:18">
      <c r="R440" s="142"/>
    </row>
    <row r="441" spans="18:18">
      <c r="R441" s="142"/>
    </row>
    <row r="442" spans="18:18">
      <c r="R442" s="142"/>
    </row>
    <row r="443" spans="18:18">
      <c r="R443" s="142"/>
    </row>
    <row r="444" spans="18:18">
      <c r="R444" s="142"/>
    </row>
    <row r="445" spans="18:18">
      <c r="R445" s="142"/>
    </row>
    <row r="446" spans="18:18">
      <c r="R446" s="142"/>
    </row>
    <row r="447" spans="18:18">
      <c r="R447" s="142"/>
    </row>
    <row r="448" spans="18:18">
      <c r="R448" s="142"/>
    </row>
    <row r="449" spans="18:18">
      <c r="R449" s="142"/>
    </row>
    <row r="450" spans="18:18">
      <c r="R450" s="142"/>
    </row>
    <row r="451" spans="18:18">
      <c r="R451" s="142"/>
    </row>
    <row r="452" spans="18:18">
      <c r="R452" s="142"/>
    </row>
    <row r="453" spans="18:18">
      <c r="R453" s="142"/>
    </row>
    <row r="454" spans="18:18">
      <c r="R454" s="142"/>
    </row>
    <row r="455" spans="18:18">
      <c r="R455" s="142"/>
    </row>
    <row r="456" spans="18:18">
      <c r="R456" s="142"/>
    </row>
    <row r="457" spans="18:18">
      <c r="R457" s="142"/>
    </row>
    <row r="458" spans="18:18">
      <c r="R458" s="142"/>
    </row>
    <row r="459" spans="18:18">
      <c r="R459" s="142"/>
    </row>
    <row r="460" spans="18:18">
      <c r="R460" s="142"/>
    </row>
    <row r="461" spans="18:18">
      <c r="R461" s="142"/>
    </row>
    <row r="462" spans="18:18">
      <c r="R462" s="142"/>
    </row>
    <row r="463" spans="18:18">
      <c r="R463" s="142"/>
    </row>
    <row r="464" spans="18:18">
      <c r="R464" s="142"/>
    </row>
    <row r="465" spans="18:18">
      <c r="R465" s="142"/>
    </row>
    <row r="466" spans="18:18">
      <c r="R466" s="142"/>
    </row>
    <row r="467" spans="18:18">
      <c r="R467" s="142"/>
    </row>
    <row r="468" spans="18:18">
      <c r="R468" s="142"/>
    </row>
    <row r="469" spans="18:18">
      <c r="R469" s="142"/>
    </row>
    <row r="470" spans="18:18">
      <c r="R470" s="142"/>
    </row>
    <row r="471" spans="18:18">
      <c r="R471" s="142"/>
    </row>
    <row r="472" spans="18:18">
      <c r="R472" s="142"/>
    </row>
    <row r="473" spans="18:18">
      <c r="R473" s="142"/>
    </row>
    <row r="474" spans="18:18">
      <c r="R474" s="142"/>
    </row>
    <row r="475" spans="18:18">
      <c r="R475" s="142"/>
    </row>
    <row r="476" spans="18:18">
      <c r="R476" s="142"/>
    </row>
    <row r="477" spans="18:18">
      <c r="R477" s="142"/>
    </row>
    <row r="478" spans="18:18">
      <c r="R478" s="142"/>
    </row>
    <row r="479" spans="18:18">
      <c r="R479" s="142"/>
    </row>
    <row r="480" spans="18:18">
      <c r="R480" s="142"/>
    </row>
    <row r="481" spans="18:18">
      <c r="R481" s="142"/>
    </row>
    <row r="482" spans="18:18">
      <c r="R482" s="142"/>
    </row>
    <row r="483" spans="18:18">
      <c r="R483" s="142"/>
    </row>
    <row r="484" spans="18:18">
      <c r="R484" s="142"/>
    </row>
    <row r="485" spans="18:18">
      <c r="R485" s="142"/>
    </row>
    <row r="486" spans="18:18">
      <c r="R486" s="142"/>
    </row>
    <row r="487" spans="18:18">
      <c r="R487" s="142"/>
    </row>
    <row r="488" spans="18:18">
      <c r="R488" s="142"/>
    </row>
    <row r="489" spans="18:18">
      <c r="R489" s="142"/>
    </row>
    <row r="490" spans="18:18">
      <c r="R490" s="142"/>
    </row>
    <row r="491" spans="18:18">
      <c r="R491" s="142"/>
    </row>
    <row r="492" spans="18:18">
      <c r="R492" s="142"/>
    </row>
    <row r="493" spans="18:18">
      <c r="R493" s="142"/>
    </row>
    <row r="494" spans="18:18">
      <c r="R494" s="142"/>
    </row>
    <row r="495" spans="18:18">
      <c r="R495" s="142"/>
    </row>
    <row r="496" spans="18:18">
      <c r="R496" s="142"/>
    </row>
    <row r="497" spans="18:18">
      <c r="R497" s="142"/>
    </row>
    <row r="498" spans="18:18">
      <c r="R498" s="142"/>
    </row>
    <row r="499" spans="18:18">
      <c r="R499" s="142"/>
    </row>
    <row r="500" spans="18:18">
      <c r="R500" s="142"/>
    </row>
    <row r="501" spans="18:18">
      <c r="R501" s="142"/>
    </row>
    <row r="502" spans="18:18">
      <c r="R502" s="142"/>
    </row>
    <row r="503" spans="18:18">
      <c r="R503" s="142"/>
    </row>
    <row r="504" spans="18:18">
      <c r="R504" s="142"/>
    </row>
    <row r="505" spans="18:18">
      <c r="R505" s="142"/>
    </row>
    <row r="506" spans="18:18">
      <c r="R506" s="142"/>
    </row>
    <row r="507" spans="18:18">
      <c r="R507" s="142"/>
    </row>
    <row r="508" spans="18:18">
      <c r="R508" s="142"/>
    </row>
    <row r="509" spans="18:18">
      <c r="R509" s="142"/>
    </row>
    <row r="510" spans="18:18">
      <c r="R510" s="142"/>
    </row>
    <row r="511" spans="18:18">
      <c r="R511" s="142"/>
    </row>
    <row r="512" spans="18:18">
      <c r="R512" s="142"/>
    </row>
    <row r="513" spans="18:18">
      <c r="R513" s="142"/>
    </row>
    <row r="514" spans="18:18">
      <c r="R514" s="142"/>
    </row>
    <row r="515" spans="18:18">
      <c r="R515" s="142"/>
    </row>
    <row r="516" spans="18:18">
      <c r="R516" s="142"/>
    </row>
    <row r="517" spans="18:18">
      <c r="R517" s="142"/>
    </row>
    <row r="518" spans="18:18">
      <c r="R518" s="142"/>
    </row>
    <row r="519" spans="18:18">
      <c r="R519" s="142"/>
    </row>
    <row r="520" spans="18:18">
      <c r="R520" s="142"/>
    </row>
    <row r="521" spans="18:18">
      <c r="R521" s="142"/>
    </row>
    <row r="522" spans="18:18">
      <c r="R522" s="142"/>
    </row>
    <row r="523" spans="18:18">
      <c r="R523" s="142"/>
    </row>
    <row r="524" spans="18:18">
      <c r="R524" s="142"/>
    </row>
    <row r="525" spans="18:18">
      <c r="R525" s="142"/>
    </row>
    <row r="526" spans="18:18">
      <c r="R526" s="142"/>
    </row>
    <row r="527" spans="18:18">
      <c r="R527" s="142"/>
    </row>
    <row r="528" spans="18:18">
      <c r="R528" s="142"/>
    </row>
    <row r="529" spans="18:18">
      <c r="R529" s="142"/>
    </row>
    <row r="530" spans="18:18">
      <c r="R530" s="142"/>
    </row>
    <row r="531" spans="18:18">
      <c r="R531" s="142"/>
    </row>
    <row r="532" spans="18:18">
      <c r="R532" s="142"/>
    </row>
    <row r="533" spans="18:18">
      <c r="R533" s="142"/>
    </row>
    <row r="534" spans="18:18">
      <c r="R534" s="142"/>
    </row>
    <row r="535" spans="18:18">
      <c r="R535" s="142"/>
    </row>
    <row r="536" spans="18:18">
      <c r="R536" s="142"/>
    </row>
    <row r="537" spans="18:18">
      <c r="R537" s="142"/>
    </row>
    <row r="538" spans="18:18">
      <c r="R538" s="142"/>
    </row>
    <row r="539" spans="18:18">
      <c r="R539" s="142"/>
    </row>
    <row r="540" spans="18:18">
      <c r="R540" s="142"/>
    </row>
    <row r="541" spans="18:18">
      <c r="R541" s="142"/>
    </row>
    <row r="542" spans="18:18">
      <c r="R542" s="142"/>
    </row>
    <row r="543" spans="18:18">
      <c r="R543" s="142"/>
    </row>
    <row r="544" spans="18:18">
      <c r="R544" s="142"/>
    </row>
    <row r="545" spans="18:18">
      <c r="R545" s="142"/>
    </row>
    <row r="546" spans="18:18">
      <c r="R546" s="142"/>
    </row>
    <row r="547" spans="18:18">
      <c r="R547" s="142"/>
    </row>
    <row r="548" spans="18:18">
      <c r="R548" s="142"/>
    </row>
    <row r="549" spans="18:18">
      <c r="R549" s="142"/>
    </row>
    <row r="550" spans="18:18">
      <c r="R550" s="142"/>
    </row>
    <row r="551" spans="18:18">
      <c r="R551" s="142"/>
    </row>
    <row r="552" spans="18:18">
      <c r="R552" s="142"/>
    </row>
    <row r="553" spans="18:18">
      <c r="R553" s="142"/>
    </row>
    <row r="554" spans="18:18">
      <c r="R554" s="142"/>
    </row>
    <row r="555" spans="18:18">
      <c r="R555" s="142"/>
    </row>
    <row r="556" spans="18:18">
      <c r="R556" s="142"/>
    </row>
    <row r="557" spans="18:18">
      <c r="R557" s="142"/>
    </row>
    <row r="558" spans="18:18">
      <c r="R558" s="142"/>
    </row>
    <row r="559" spans="18:18">
      <c r="R559" s="142"/>
    </row>
    <row r="560" spans="18:18">
      <c r="R560" s="142"/>
    </row>
    <row r="561" spans="18:18">
      <c r="R561" s="142"/>
    </row>
    <row r="562" spans="18:18">
      <c r="R562" s="142"/>
    </row>
    <row r="563" spans="18:18">
      <c r="R563" s="142"/>
    </row>
    <row r="564" spans="18:18">
      <c r="R564" s="142"/>
    </row>
    <row r="565" spans="18:18">
      <c r="R565" s="142"/>
    </row>
    <row r="566" spans="18:18">
      <c r="R566" s="142"/>
    </row>
    <row r="567" spans="18:18">
      <c r="R567" s="142"/>
    </row>
    <row r="568" spans="18:18">
      <c r="R568" s="142"/>
    </row>
    <row r="569" spans="18:18">
      <c r="R569" s="142"/>
    </row>
    <row r="570" spans="18:18">
      <c r="R570" s="142"/>
    </row>
    <row r="571" spans="18:18">
      <c r="R571" s="142"/>
    </row>
    <row r="572" spans="18:18">
      <c r="R572" s="142"/>
    </row>
    <row r="573" spans="18:18">
      <c r="R573" s="142"/>
    </row>
    <row r="574" spans="18:18">
      <c r="R574" s="142"/>
    </row>
    <row r="575" spans="18:18">
      <c r="R575" s="142"/>
    </row>
    <row r="576" spans="18:18">
      <c r="R576" s="142"/>
    </row>
    <row r="577" spans="18:18">
      <c r="R577" s="142"/>
    </row>
    <row r="578" spans="18:18">
      <c r="R578" s="142"/>
    </row>
    <row r="579" spans="18:18">
      <c r="R579" s="142"/>
    </row>
    <row r="580" spans="18:18">
      <c r="R580" s="142"/>
    </row>
    <row r="581" spans="18:18">
      <c r="R581" s="142"/>
    </row>
    <row r="582" spans="18:18">
      <c r="R582" s="142"/>
    </row>
    <row r="583" spans="18:18">
      <c r="R583" s="142"/>
    </row>
    <row r="584" spans="18:18">
      <c r="R584" s="142"/>
    </row>
    <row r="585" spans="18:18">
      <c r="R585" s="142"/>
    </row>
    <row r="586" spans="18:18">
      <c r="R586" s="142"/>
    </row>
    <row r="587" spans="18:18">
      <c r="R587" s="142"/>
    </row>
    <row r="588" spans="18:18">
      <c r="R588" s="142"/>
    </row>
    <row r="589" spans="18:18">
      <c r="R589" s="142"/>
    </row>
    <row r="590" spans="18:18">
      <c r="R590" s="142"/>
    </row>
    <row r="591" spans="18:18">
      <c r="R591" s="142"/>
    </row>
    <row r="592" spans="18:18">
      <c r="R592" s="142"/>
    </row>
    <row r="593" spans="18:18">
      <c r="R593" s="142"/>
    </row>
    <row r="594" spans="18:18">
      <c r="R594" s="142"/>
    </row>
    <row r="595" spans="18:18">
      <c r="R595" s="142"/>
    </row>
    <row r="596" spans="18:18">
      <c r="R596" s="142"/>
    </row>
    <row r="597" spans="18:18">
      <c r="R597" s="142"/>
    </row>
    <row r="598" spans="18:18">
      <c r="R598" s="142"/>
    </row>
    <row r="599" spans="18:18">
      <c r="R599" s="142"/>
    </row>
    <row r="600" spans="18:18">
      <c r="R600" s="142"/>
    </row>
    <row r="601" spans="18:18">
      <c r="R601" s="142"/>
    </row>
    <row r="602" spans="18:18">
      <c r="R602" s="142"/>
    </row>
    <row r="603" spans="18:18">
      <c r="R603" s="142"/>
    </row>
    <row r="604" spans="18:18">
      <c r="R604" s="142"/>
    </row>
    <row r="605" spans="18:18">
      <c r="R605" s="142"/>
    </row>
    <row r="606" spans="18:18">
      <c r="R606" s="142"/>
    </row>
    <row r="607" spans="18:18">
      <c r="R607" s="142"/>
    </row>
    <row r="608" spans="18:18">
      <c r="R608" s="142"/>
    </row>
    <row r="609" spans="18:18">
      <c r="R609" s="142"/>
    </row>
    <row r="610" spans="18:18">
      <c r="R610" s="142"/>
    </row>
    <row r="611" spans="18:18">
      <c r="R611" s="142"/>
    </row>
  </sheetData>
  <mergeCells count="15">
    <mergeCell ref="T42:V42"/>
    <mergeCell ref="A1:V1"/>
    <mergeCell ref="A2:A3"/>
    <mergeCell ref="B2:B3"/>
    <mergeCell ref="C2:J2"/>
    <mergeCell ref="K2:K3"/>
    <mergeCell ref="L2:Q2"/>
    <mergeCell ref="R2:S2"/>
    <mergeCell ref="T2:U2"/>
    <mergeCell ref="V2:V3"/>
    <mergeCell ref="B37:V37"/>
    <mergeCell ref="B38:V38"/>
    <mergeCell ref="B39:V39"/>
    <mergeCell ref="B40:V40"/>
    <mergeCell ref="B41:V41"/>
  </mergeCells>
  <hyperlinks>
    <hyperlink ref="T42" location="Content!A1" display="Back to Content Page" xr:uid="{418DDA06-3EE7-4FE4-980A-6C8FB529EDCB}"/>
  </hyperlinks>
  <printOptions horizontalCentered="1" verticalCentered="1"/>
  <pageMargins left="0.5" right="0.5" top="0" bottom="0" header="0" footer="0"/>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203F-B0FD-4415-9804-0BA1C371FFE9}">
  <dimension ref="A1:DW613"/>
  <sheetViews>
    <sheetView showGridLines="0" zoomScaleNormal="100" zoomScaleSheetLayoutView="100" workbookViewId="0">
      <pane ySplit="3" topLeftCell="A4" activePane="bottomLeft" state="frozen"/>
      <selection pane="bottomLeft" sqref="A1:V1"/>
      <selection sqref="A1:D1"/>
    </sheetView>
  </sheetViews>
  <sheetFormatPr defaultColWidth="8.85546875" defaultRowHeight="12.75"/>
  <cols>
    <col min="1" max="1" width="8.5703125" style="142" customWidth="1"/>
    <col min="2" max="2" width="7.140625" style="142" customWidth="1"/>
    <col min="3" max="17" width="7.7109375" style="142" customWidth="1"/>
    <col min="18" max="18" width="7.7109375" style="143" customWidth="1"/>
    <col min="19" max="22" width="7.7109375" style="142" customWidth="1"/>
    <col min="23" max="23" width="5.140625" style="142" customWidth="1"/>
    <col min="24" max="24" width="7.140625" style="142" customWidth="1"/>
    <col min="25" max="25" width="9" style="142" customWidth="1"/>
    <col min="26" max="26" width="8.140625" style="142" customWidth="1"/>
    <col min="27" max="123" width="8.85546875" style="142" customWidth="1"/>
    <col min="124" max="16384" width="8.85546875" style="142"/>
  </cols>
  <sheetData>
    <row r="1" spans="1:127" s="28" customFormat="1" ht="22.5" customHeight="1">
      <c r="A1" s="1842" t="s">
        <v>447</v>
      </c>
      <c r="B1" s="1843"/>
      <c r="C1" s="1843"/>
      <c r="D1" s="1843"/>
      <c r="E1" s="1843"/>
      <c r="F1" s="1843"/>
      <c r="G1" s="1843"/>
      <c r="H1" s="1843"/>
      <c r="I1" s="1843"/>
      <c r="J1" s="1843"/>
      <c r="K1" s="1843"/>
      <c r="L1" s="1843"/>
      <c r="M1" s="1843"/>
      <c r="N1" s="1843"/>
      <c r="O1" s="1843"/>
      <c r="P1" s="1843"/>
      <c r="Q1" s="1843"/>
      <c r="R1" s="1843"/>
      <c r="S1" s="1843"/>
      <c r="T1" s="1843"/>
      <c r="U1" s="1843"/>
      <c r="V1" s="1844"/>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42"/>
      <c r="BF1" s="142"/>
      <c r="BG1" s="142"/>
      <c r="BH1" s="142"/>
      <c r="BI1" s="142"/>
      <c r="BJ1" s="142"/>
      <c r="BK1" s="142"/>
      <c r="BL1" s="142"/>
      <c r="BM1" s="142"/>
      <c r="BN1" s="142"/>
      <c r="BO1" s="142"/>
      <c r="BP1" s="142"/>
      <c r="BQ1" s="142"/>
      <c r="BR1" s="142"/>
      <c r="BS1" s="142"/>
      <c r="BT1" s="142"/>
      <c r="BU1" s="142"/>
      <c r="BV1" s="142"/>
      <c r="BW1" s="142"/>
      <c r="BX1" s="142"/>
      <c r="BY1" s="142"/>
      <c r="BZ1" s="142"/>
      <c r="CA1" s="142"/>
      <c r="CB1" s="142"/>
      <c r="CC1" s="142"/>
      <c r="CD1" s="142"/>
      <c r="CE1" s="142"/>
      <c r="CF1" s="142"/>
      <c r="CG1" s="142"/>
      <c r="CH1" s="142"/>
      <c r="CI1" s="142"/>
      <c r="CJ1" s="142"/>
      <c r="CK1" s="142"/>
      <c r="CL1" s="142"/>
      <c r="CM1" s="142"/>
      <c r="CN1" s="142"/>
      <c r="CO1" s="142"/>
      <c r="CP1" s="142"/>
      <c r="CQ1" s="142"/>
      <c r="CR1" s="142"/>
      <c r="CS1" s="142"/>
      <c r="CT1" s="142"/>
      <c r="CU1" s="142"/>
      <c r="CV1" s="142"/>
      <c r="CW1" s="142"/>
      <c r="CX1" s="142"/>
      <c r="CY1" s="142"/>
      <c r="CZ1" s="142"/>
      <c r="DA1" s="142"/>
      <c r="DB1" s="142"/>
      <c r="DC1" s="142"/>
      <c r="DD1" s="142"/>
      <c r="DE1" s="142"/>
      <c r="DF1" s="142"/>
      <c r="DG1" s="142"/>
      <c r="DH1" s="142"/>
      <c r="DI1" s="142"/>
      <c r="DJ1" s="142"/>
      <c r="DK1" s="142"/>
      <c r="DL1" s="142"/>
      <c r="DM1" s="142"/>
      <c r="DN1" s="142"/>
      <c r="DO1" s="142"/>
      <c r="DP1" s="142"/>
      <c r="DQ1" s="142"/>
      <c r="DR1" s="142"/>
      <c r="DS1" s="142"/>
    </row>
    <row r="2" spans="1:127" s="29" customFormat="1" ht="18.75" customHeight="1">
      <c r="A2" s="1845" t="s">
        <v>302</v>
      </c>
      <c r="B2" s="1845" t="s">
        <v>157</v>
      </c>
      <c r="C2" s="1869" t="s">
        <v>403</v>
      </c>
      <c r="D2" s="1870"/>
      <c r="E2" s="1870"/>
      <c r="F2" s="1870"/>
      <c r="G2" s="1870"/>
      <c r="H2" s="1870"/>
      <c r="I2" s="1870"/>
      <c r="J2" s="1871"/>
      <c r="K2" s="1849" t="s">
        <v>404</v>
      </c>
      <c r="L2" s="1869" t="s">
        <v>405</v>
      </c>
      <c r="M2" s="1870"/>
      <c r="N2" s="1870"/>
      <c r="O2" s="1870"/>
      <c r="P2" s="1870"/>
      <c r="Q2" s="1871"/>
      <c r="R2" s="1872" t="s">
        <v>406</v>
      </c>
      <c r="S2" s="1873"/>
      <c r="T2" s="1872" t="s">
        <v>407</v>
      </c>
      <c r="U2" s="1873"/>
      <c r="V2" s="1849" t="s">
        <v>408</v>
      </c>
      <c r="W2" s="142"/>
      <c r="AE2" s="142"/>
      <c r="AF2" s="142"/>
      <c r="AG2" s="142"/>
      <c r="AH2" s="142"/>
      <c r="AI2" s="142"/>
      <c r="AJ2" s="142"/>
      <c r="AK2" s="142"/>
      <c r="AL2" s="142"/>
      <c r="AM2" s="142"/>
      <c r="AN2" s="142"/>
      <c r="AO2" s="142"/>
      <c r="AP2" s="142"/>
      <c r="AQ2" s="142"/>
      <c r="AR2" s="142"/>
      <c r="AS2" s="142"/>
      <c r="AT2" s="142"/>
      <c r="AU2" s="142"/>
      <c r="AV2" s="142"/>
      <c r="AW2" s="142"/>
      <c r="AX2" s="142"/>
      <c r="AY2" s="142"/>
      <c r="AZ2" s="142"/>
      <c r="BA2" s="142"/>
      <c r="BB2" s="142"/>
      <c r="BC2" s="142"/>
      <c r="BD2" s="142"/>
      <c r="BE2" s="142"/>
      <c r="BF2" s="142"/>
      <c r="BG2" s="142"/>
      <c r="BH2" s="142"/>
      <c r="BI2" s="142"/>
      <c r="BJ2" s="142"/>
      <c r="BK2" s="142"/>
      <c r="BL2" s="142"/>
      <c r="BM2" s="142"/>
      <c r="BN2" s="142"/>
      <c r="BO2" s="142"/>
      <c r="BP2" s="142"/>
      <c r="BQ2" s="142"/>
      <c r="BR2" s="142"/>
      <c r="BS2" s="142"/>
      <c r="BT2" s="142"/>
      <c r="BU2" s="142"/>
      <c r="BV2" s="142"/>
      <c r="BW2" s="142"/>
      <c r="BX2" s="142"/>
      <c r="BY2" s="142"/>
      <c r="BZ2" s="142"/>
      <c r="CA2" s="142"/>
      <c r="CB2" s="142"/>
      <c r="CC2" s="142"/>
      <c r="CD2" s="142"/>
      <c r="CE2" s="142"/>
      <c r="CF2" s="142"/>
      <c r="CG2" s="142"/>
      <c r="CH2" s="142"/>
      <c r="CI2" s="142"/>
      <c r="CJ2" s="142"/>
      <c r="CK2" s="142"/>
      <c r="CL2" s="142"/>
      <c r="CM2" s="142"/>
      <c r="CN2" s="142"/>
      <c r="CO2" s="142"/>
      <c r="CP2" s="142"/>
      <c r="CQ2" s="142"/>
      <c r="CR2" s="142"/>
      <c r="CS2" s="142"/>
      <c r="CT2" s="142"/>
      <c r="CU2" s="142"/>
      <c r="CV2" s="142"/>
      <c r="CW2" s="142"/>
      <c r="CX2" s="142"/>
      <c r="CY2" s="142"/>
      <c r="CZ2" s="142"/>
      <c r="DA2" s="142"/>
      <c r="DB2" s="142"/>
      <c r="DC2" s="142"/>
      <c r="DD2" s="142"/>
      <c r="DE2" s="142"/>
      <c r="DF2" s="142"/>
      <c r="DG2" s="142"/>
      <c r="DH2" s="142"/>
      <c r="DI2" s="142"/>
      <c r="DJ2" s="142"/>
      <c r="DK2" s="142"/>
      <c r="DL2" s="142"/>
      <c r="DM2" s="142"/>
      <c r="DN2" s="142"/>
      <c r="DO2" s="142"/>
      <c r="DP2" s="142"/>
      <c r="DQ2" s="142"/>
      <c r="DR2" s="142"/>
      <c r="DS2" s="142"/>
      <c r="DT2" s="142"/>
      <c r="DU2" s="142"/>
      <c r="DV2" s="142"/>
      <c r="DW2" s="142"/>
    </row>
    <row r="3" spans="1:127" s="29" customFormat="1" ht="33.75" customHeight="1">
      <c r="A3" s="1774"/>
      <c r="B3" s="1774"/>
      <c r="C3" s="1775" t="s">
        <v>409</v>
      </c>
      <c r="D3" s="1775" t="s">
        <v>410</v>
      </c>
      <c r="E3" s="1775" t="s">
        <v>411</v>
      </c>
      <c r="F3" s="1775" t="s">
        <v>412</v>
      </c>
      <c r="G3" s="349" t="s">
        <v>413</v>
      </c>
      <c r="H3" s="489" t="s">
        <v>414</v>
      </c>
      <c r="I3" s="489" t="s">
        <v>415</v>
      </c>
      <c r="J3" s="1776" t="s">
        <v>98</v>
      </c>
      <c r="K3" s="1777"/>
      <c r="L3" s="1874" t="s">
        <v>416</v>
      </c>
      <c r="M3" s="349" t="s">
        <v>417</v>
      </c>
      <c r="N3" s="350" t="s">
        <v>418</v>
      </c>
      <c r="O3" s="490" t="s">
        <v>419</v>
      </c>
      <c r="P3" s="350" t="s">
        <v>420</v>
      </c>
      <c r="Q3" s="1875" t="s">
        <v>98</v>
      </c>
      <c r="R3" s="1775" t="s">
        <v>297</v>
      </c>
      <c r="S3" s="1775" t="s">
        <v>421</v>
      </c>
      <c r="T3" s="1775" t="s">
        <v>297</v>
      </c>
      <c r="U3" s="1775" t="s">
        <v>421</v>
      </c>
      <c r="V3" s="1292"/>
      <c r="W3" s="142"/>
      <c r="AE3" s="142"/>
      <c r="AF3" s="142"/>
      <c r="AG3" s="142"/>
      <c r="AH3" s="142"/>
      <c r="AI3" s="142"/>
      <c r="AJ3" s="142"/>
      <c r="AK3" s="142"/>
      <c r="AL3" s="142"/>
      <c r="AM3" s="142"/>
      <c r="AN3" s="142"/>
      <c r="AO3" s="142"/>
      <c r="AP3" s="142"/>
      <c r="AQ3" s="142"/>
      <c r="AR3" s="142"/>
      <c r="AS3" s="142"/>
      <c r="AT3" s="142"/>
      <c r="AU3" s="142"/>
      <c r="AV3" s="142"/>
      <c r="AW3" s="142"/>
      <c r="AX3" s="142"/>
      <c r="AY3" s="142"/>
      <c r="AZ3" s="142"/>
      <c r="BA3" s="142"/>
      <c r="BB3" s="142"/>
      <c r="BC3" s="142"/>
      <c r="BD3" s="142"/>
      <c r="BE3" s="142"/>
      <c r="BF3" s="142"/>
      <c r="BG3" s="142"/>
      <c r="BH3" s="142"/>
      <c r="BI3" s="142"/>
      <c r="BJ3" s="142"/>
      <c r="BK3" s="142"/>
      <c r="BL3" s="142"/>
      <c r="BM3" s="142"/>
      <c r="BN3" s="142"/>
      <c r="BO3" s="142"/>
      <c r="BP3" s="142"/>
      <c r="BQ3" s="142"/>
      <c r="BR3" s="142"/>
      <c r="BS3" s="142"/>
      <c r="BT3" s="142"/>
      <c r="BU3" s="142"/>
      <c r="BV3" s="142"/>
      <c r="BW3" s="142"/>
      <c r="BX3" s="142"/>
      <c r="BY3" s="142"/>
      <c r="BZ3" s="142"/>
      <c r="CA3" s="142"/>
      <c r="CB3" s="142"/>
      <c r="CC3" s="142"/>
      <c r="CD3" s="142"/>
      <c r="CE3" s="142"/>
      <c r="CF3" s="142"/>
      <c r="CG3" s="142"/>
      <c r="CH3" s="142"/>
      <c r="CI3" s="142"/>
      <c r="CJ3" s="142"/>
      <c r="CK3" s="142"/>
      <c r="CL3" s="142"/>
      <c r="CM3" s="142"/>
      <c r="CN3" s="142"/>
      <c r="CO3" s="142"/>
      <c r="CP3" s="142"/>
      <c r="CQ3" s="142"/>
      <c r="CR3" s="142"/>
      <c r="CS3" s="142"/>
      <c r="CT3" s="142"/>
      <c r="CU3" s="142"/>
      <c r="CV3" s="142"/>
      <c r="CW3" s="142"/>
      <c r="CX3" s="142"/>
      <c r="CY3" s="142"/>
      <c r="CZ3" s="142"/>
      <c r="DA3" s="142"/>
      <c r="DB3" s="142"/>
      <c r="DC3" s="142"/>
      <c r="DD3" s="142"/>
      <c r="DE3" s="142"/>
      <c r="DF3" s="142"/>
      <c r="DG3" s="142"/>
      <c r="DH3" s="142"/>
      <c r="DI3" s="142"/>
      <c r="DJ3" s="142"/>
      <c r="DK3" s="142"/>
      <c r="DL3" s="142"/>
      <c r="DM3" s="142"/>
      <c r="DN3" s="142"/>
      <c r="DO3" s="142"/>
      <c r="DP3" s="142"/>
      <c r="DQ3" s="142"/>
      <c r="DR3" s="142"/>
      <c r="DS3" s="142"/>
      <c r="DT3" s="142"/>
      <c r="DU3" s="142"/>
      <c r="DV3" s="142"/>
      <c r="DW3" s="142"/>
    </row>
    <row r="4" spans="1:127" s="28" customFormat="1" ht="11.25" customHeight="1">
      <c r="A4" s="890">
        <v>1960</v>
      </c>
      <c r="B4" s="891" t="s">
        <v>163</v>
      </c>
      <c r="C4" s="973">
        <v>593</v>
      </c>
      <c r="D4" s="974">
        <v>437</v>
      </c>
      <c r="E4" s="975" t="s">
        <v>313</v>
      </c>
      <c r="F4" s="975" t="s">
        <v>313</v>
      </c>
      <c r="G4" s="975" t="s">
        <v>313</v>
      </c>
      <c r="H4" s="975" t="s">
        <v>313</v>
      </c>
      <c r="I4" s="975" t="s">
        <v>313</v>
      </c>
      <c r="J4" s="931">
        <f>SUM(C4:E4)</f>
        <v>1030</v>
      </c>
      <c r="K4" s="944">
        <v>734</v>
      </c>
      <c r="L4" s="976" t="s">
        <v>313</v>
      </c>
      <c r="M4" s="976" t="s">
        <v>313</v>
      </c>
      <c r="N4" s="976" t="s">
        <v>313</v>
      </c>
      <c r="O4" s="976" t="s">
        <v>313</v>
      </c>
      <c r="P4" s="382" t="s">
        <v>313</v>
      </c>
      <c r="Q4" s="383" t="s">
        <v>313</v>
      </c>
      <c r="R4" s="976" t="s">
        <v>313</v>
      </c>
      <c r="S4" s="976" t="s">
        <v>313</v>
      </c>
      <c r="T4" s="976" t="s">
        <v>313</v>
      </c>
      <c r="U4" s="976" t="s">
        <v>313</v>
      </c>
      <c r="V4" s="383" t="s">
        <v>313</v>
      </c>
      <c r="W4" s="170"/>
      <c r="AE4" s="170"/>
      <c r="AF4" s="170"/>
      <c r="AG4" s="170"/>
      <c r="AH4" s="170"/>
      <c r="AI4" s="170"/>
      <c r="AJ4" s="170"/>
      <c r="AK4" s="170"/>
      <c r="AL4" s="170"/>
      <c r="AM4" s="170"/>
      <c r="AN4" s="170"/>
      <c r="AO4" s="170"/>
      <c r="AP4" s="170"/>
      <c r="AQ4" s="170"/>
      <c r="AR4" s="170"/>
      <c r="AS4" s="170"/>
      <c r="AT4" s="170"/>
      <c r="AU4" s="170"/>
      <c r="AV4" s="170"/>
      <c r="AW4" s="170"/>
      <c r="AX4" s="170"/>
      <c r="AY4" s="170"/>
      <c r="AZ4" s="170"/>
      <c r="BA4" s="170"/>
      <c r="BB4" s="170"/>
      <c r="BC4" s="170"/>
      <c r="BD4" s="170"/>
      <c r="BE4" s="170"/>
      <c r="BF4" s="170"/>
      <c r="BG4" s="170"/>
      <c r="BH4" s="170"/>
      <c r="BI4" s="170"/>
      <c r="BJ4" s="170"/>
      <c r="BK4" s="170"/>
      <c r="BL4" s="170"/>
      <c r="BM4" s="170"/>
      <c r="BN4" s="170"/>
      <c r="BO4" s="170"/>
      <c r="BP4" s="170"/>
      <c r="BQ4" s="170"/>
      <c r="BR4" s="170"/>
      <c r="BS4" s="170"/>
      <c r="BT4" s="170"/>
      <c r="BU4" s="170"/>
      <c r="BV4" s="170"/>
      <c r="BW4" s="170"/>
      <c r="BX4" s="170"/>
      <c r="BY4" s="170"/>
      <c r="BZ4" s="170"/>
      <c r="CA4" s="170"/>
      <c r="CB4" s="170"/>
      <c r="CC4" s="170"/>
      <c r="CD4" s="170"/>
      <c r="CE4" s="170"/>
      <c r="CF4" s="170"/>
      <c r="CG4" s="170"/>
      <c r="CH4" s="170"/>
      <c r="CI4" s="170"/>
      <c r="CJ4" s="170"/>
      <c r="CK4" s="170"/>
      <c r="CL4" s="170"/>
      <c r="CM4" s="170"/>
      <c r="CN4" s="170"/>
      <c r="CO4" s="170"/>
      <c r="CP4" s="170"/>
      <c r="CQ4" s="170"/>
      <c r="CR4" s="170"/>
      <c r="CS4" s="170"/>
      <c r="CT4" s="170"/>
      <c r="CU4" s="170"/>
      <c r="CV4" s="170"/>
      <c r="CW4" s="170"/>
      <c r="CX4" s="170"/>
      <c r="CY4" s="170"/>
      <c r="CZ4" s="170"/>
      <c r="DA4" s="170"/>
      <c r="DB4" s="170"/>
      <c r="DC4" s="170"/>
      <c r="DD4" s="170"/>
      <c r="DE4" s="170"/>
      <c r="DF4" s="170"/>
      <c r="DG4" s="170"/>
      <c r="DH4" s="170"/>
      <c r="DI4" s="170"/>
      <c r="DJ4" s="170"/>
      <c r="DK4" s="170"/>
      <c r="DL4" s="170"/>
      <c r="DM4" s="170"/>
      <c r="DN4" s="170"/>
      <c r="DO4" s="170"/>
      <c r="DP4" s="170"/>
      <c r="DQ4" s="170"/>
      <c r="DR4" s="170"/>
      <c r="DS4" s="170"/>
      <c r="DT4" s="170"/>
      <c r="DU4" s="170"/>
      <c r="DV4" s="170"/>
      <c r="DW4" s="170"/>
    </row>
    <row r="5" spans="1:127" s="29" customFormat="1" ht="11.25" customHeight="1">
      <c r="A5" s="890"/>
      <c r="B5" s="249" t="s">
        <v>378</v>
      </c>
      <c r="C5" s="977">
        <v>196</v>
      </c>
      <c r="D5" s="978">
        <v>95</v>
      </c>
      <c r="E5" s="979" t="s">
        <v>313</v>
      </c>
      <c r="F5" s="979" t="s">
        <v>313</v>
      </c>
      <c r="G5" s="979" t="s">
        <v>313</v>
      </c>
      <c r="H5" s="979" t="s">
        <v>313</v>
      </c>
      <c r="I5" s="979" t="s">
        <v>313</v>
      </c>
      <c r="J5" s="937">
        <f>SUM(C5:E5)</f>
        <v>291</v>
      </c>
      <c r="K5" s="980">
        <v>358</v>
      </c>
      <c r="L5" s="981" t="s">
        <v>313</v>
      </c>
      <c r="M5" s="981" t="s">
        <v>313</v>
      </c>
      <c r="N5" s="981" t="s">
        <v>313</v>
      </c>
      <c r="O5" s="981" t="s">
        <v>313</v>
      </c>
      <c r="P5" s="384" t="s">
        <v>313</v>
      </c>
      <c r="Q5" s="385" t="s">
        <v>313</v>
      </c>
      <c r="R5" s="981" t="s">
        <v>313</v>
      </c>
      <c r="S5" s="981" t="s">
        <v>313</v>
      </c>
      <c r="T5" s="981" t="s">
        <v>313</v>
      </c>
      <c r="U5" s="981" t="s">
        <v>313</v>
      </c>
      <c r="V5" s="385" t="s">
        <v>313</v>
      </c>
      <c r="W5" s="142"/>
      <c r="AE5" s="142"/>
      <c r="AF5" s="142"/>
      <c r="AG5" s="142"/>
      <c r="AH5" s="142"/>
      <c r="AI5" s="142"/>
      <c r="AJ5" s="142"/>
      <c r="AK5" s="142"/>
      <c r="AL5" s="142"/>
      <c r="AM5" s="142"/>
      <c r="AN5" s="142"/>
      <c r="AO5" s="142"/>
      <c r="AP5" s="142"/>
      <c r="AQ5" s="142"/>
      <c r="AR5" s="142"/>
      <c r="AS5" s="142"/>
      <c r="AT5" s="142"/>
      <c r="AU5" s="142"/>
      <c r="AV5" s="142"/>
      <c r="AW5" s="142"/>
      <c r="AX5" s="142"/>
      <c r="AY5" s="142"/>
      <c r="AZ5" s="142"/>
      <c r="BA5" s="142"/>
      <c r="BB5" s="142"/>
      <c r="BC5" s="142"/>
      <c r="BD5" s="142"/>
      <c r="BE5" s="142"/>
      <c r="BF5" s="142"/>
      <c r="BG5" s="142"/>
      <c r="BH5" s="142"/>
      <c r="BI5" s="142"/>
      <c r="BJ5" s="142"/>
      <c r="BK5" s="142"/>
      <c r="BL5" s="142"/>
      <c r="BM5" s="142"/>
      <c r="BN5" s="142"/>
      <c r="BO5" s="142"/>
      <c r="BP5" s="142"/>
      <c r="BQ5" s="142"/>
      <c r="BR5" s="142"/>
      <c r="BS5" s="142"/>
      <c r="BT5" s="142"/>
      <c r="BU5" s="142"/>
      <c r="BV5" s="142"/>
      <c r="BW5" s="142"/>
      <c r="BX5" s="142"/>
      <c r="BY5" s="142"/>
      <c r="BZ5" s="142"/>
      <c r="CA5" s="142"/>
      <c r="CB5" s="142"/>
      <c r="CC5" s="142"/>
      <c r="CD5" s="142"/>
      <c r="CE5" s="142"/>
      <c r="CF5" s="142"/>
      <c r="CG5" s="142"/>
      <c r="CH5" s="142"/>
      <c r="CI5" s="142"/>
      <c r="CJ5" s="142"/>
      <c r="CK5" s="142"/>
      <c r="CL5" s="142"/>
      <c r="CM5" s="142"/>
      <c r="CN5" s="142"/>
      <c r="CO5" s="142"/>
      <c r="CP5" s="142"/>
      <c r="CQ5" s="142"/>
      <c r="CR5" s="142"/>
      <c r="CS5" s="142"/>
      <c r="CT5" s="142"/>
      <c r="CU5" s="142"/>
      <c r="CV5" s="142"/>
      <c r="CW5" s="142"/>
      <c r="CX5" s="142"/>
      <c r="CY5" s="142"/>
      <c r="CZ5" s="142"/>
      <c r="DA5" s="142"/>
      <c r="DB5" s="142"/>
      <c r="DC5" s="142"/>
      <c r="DD5" s="142"/>
      <c r="DE5" s="142"/>
      <c r="DF5" s="142"/>
      <c r="DG5" s="142"/>
      <c r="DH5" s="142"/>
      <c r="DI5" s="142"/>
      <c r="DJ5" s="142"/>
      <c r="DK5" s="142"/>
      <c r="DL5" s="142"/>
      <c r="DM5" s="142"/>
      <c r="DN5" s="142"/>
      <c r="DO5" s="142"/>
      <c r="DP5" s="142"/>
      <c r="DQ5" s="142"/>
      <c r="DR5" s="142"/>
      <c r="DS5" s="142"/>
      <c r="DT5" s="142"/>
      <c r="DU5" s="142"/>
      <c r="DV5" s="142"/>
      <c r="DW5" s="142"/>
    </row>
    <row r="6" spans="1:127" s="28" customFormat="1" ht="11.25" customHeight="1">
      <c r="A6" s="890">
        <v>1970</v>
      </c>
      <c r="B6" s="891" t="s">
        <v>163</v>
      </c>
      <c r="C6" s="973">
        <v>1220</v>
      </c>
      <c r="D6" s="974">
        <v>556</v>
      </c>
      <c r="E6" s="975" t="s">
        <v>313</v>
      </c>
      <c r="F6" s="975" t="s">
        <v>313</v>
      </c>
      <c r="G6" s="975" t="s">
        <v>313</v>
      </c>
      <c r="H6" s="975" t="s">
        <v>313</v>
      </c>
      <c r="I6" s="975" t="s">
        <v>313</v>
      </c>
      <c r="J6" s="931">
        <f>SUM(C6:E6)</f>
        <v>1776</v>
      </c>
      <c r="K6" s="944">
        <v>1202</v>
      </c>
      <c r="L6" s="931">
        <v>436</v>
      </c>
      <c r="M6" s="976" t="s">
        <v>313</v>
      </c>
      <c r="N6" s="976" t="s">
        <v>313</v>
      </c>
      <c r="O6" s="976" t="s">
        <v>313</v>
      </c>
      <c r="P6" s="382" t="s">
        <v>313</v>
      </c>
      <c r="Q6" s="386">
        <f t="shared" ref="Q6:Q11" si="0">SUM(L6:O6)</f>
        <v>436</v>
      </c>
      <c r="R6" s="976" t="s">
        <v>313</v>
      </c>
      <c r="S6" s="976" t="s">
        <v>313</v>
      </c>
      <c r="T6" s="976" t="s">
        <v>313</v>
      </c>
      <c r="U6" s="976" t="s">
        <v>313</v>
      </c>
      <c r="V6" s="386">
        <v>1426</v>
      </c>
      <c r="W6" s="170"/>
      <c r="AE6" s="170"/>
      <c r="AF6" s="170"/>
      <c r="AG6" s="170"/>
      <c r="AH6" s="170"/>
      <c r="AI6" s="170"/>
      <c r="AJ6" s="170"/>
      <c r="AK6" s="170"/>
      <c r="AL6" s="170"/>
      <c r="AM6" s="170"/>
      <c r="AN6" s="170"/>
      <c r="AO6" s="170"/>
      <c r="AP6" s="170"/>
      <c r="AQ6" s="170"/>
      <c r="AR6" s="170"/>
      <c r="AS6" s="170"/>
      <c r="AT6" s="170"/>
      <c r="AU6" s="170"/>
      <c r="AV6" s="170"/>
      <c r="AW6" s="170"/>
      <c r="AX6" s="170"/>
      <c r="AY6" s="170"/>
      <c r="AZ6" s="170"/>
      <c r="BA6" s="170"/>
      <c r="BB6" s="170"/>
      <c r="BC6" s="170"/>
      <c r="BD6" s="170"/>
      <c r="BE6" s="170"/>
      <c r="BF6" s="170"/>
      <c r="BG6" s="170"/>
      <c r="BH6" s="170"/>
      <c r="BI6" s="170"/>
      <c r="BJ6" s="170"/>
      <c r="BK6" s="170"/>
      <c r="BL6" s="170"/>
      <c r="BM6" s="170"/>
      <c r="BN6" s="170"/>
      <c r="BO6" s="170"/>
      <c r="BP6" s="170"/>
      <c r="BQ6" s="170"/>
      <c r="BR6" s="170"/>
      <c r="BS6" s="170"/>
      <c r="BT6" s="170"/>
      <c r="BU6" s="170"/>
      <c r="BV6" s="170"/>
      <c r="BW6" s="170"/>
      <c r="BX6" s="170"/>
      <c r="BY6" s="170"/>
      <c r="BZ6" s="170"/>
      <c r="CA6" s="170"/>
      <c r="CB6" s="170"/>
      <c r="CC6" s="170"/>
      <c r="CD6" s="170"/>
      <c r="CE6" s="170"/>
      <c r="CF6" s="170"/>
      <c r="CG6" s="170"/>
      <c r="CH6" s="170"/>
      <c r="CI6" s="170"/>
      <c r="CJ6" s="170"/>
      <c r="CK6" s="170"/>
      <c r="CL6" s="170"/>
      <c r="CM6" s="170"/>
      <c r="CN6" s="170"/>
      <c r="CO6" s="170"/>
      <c r="CP6" s="170"/>
      <c r="CQ6" s="170"/>
      <c r="CR6" s="170"/>
      <c r="CS6" s="170"/>
      <c r="CT6" s="170"/>
      <c r="CU6" s="170"/>
      <c r="CV6" s="170"/>
      <c r="CW6" s="170"/>
      <c r="CX6" s="170"/>
      <c r="CY6" s="170"/>
      <c r="CZ6" s="170"/>
      <c r="DA6" s="170"/>
      <c r="DB6" s="170"/>
      <c r="DC6" s="170"/>
      <c r="DD6" s="170"/>
      <c r="DE6" s="170"/>
      <c r="DF6" s="170"/>
      <c r="DG6" s="170"/>
      <c r="DH6" s="170"/>
      <c r="DI6" s="170"/>
      <c r="DJ6" s="170"/>
      <c r="DK6" s="170"/>
      <c r="DL6" s="170"/>
      <c r="DM6" s="170"/>
      <c r="DN6" s="170"/>
      <c r="DO6" s="170"/>
      <c r="DP6" s="170"/>
      <c r="DQ6" s="170"/>
      <c r="DR6" s="170"/>
      <c r="DS6" s="170"/>
      <c r="DT6" s="170"/>
      <c r="DU6" s="170"/>
      <c r="DV6" s="170"/>
      <c r="DW6" s="170"/>
    </row>
    <row r="7" spans="1:127" s="29" customFormat="1" ht="11.25" customHeight="1">
      <c r="A7" s="890"/>
      <c r="B7" s="249" t="s">
        <v>378</v>
      </c>
      <c r="C7" s="977">
        <v>378</v>
      </c>
      <c r="D7" s="978">
        <v>168</v>
      </c>
      <c r="E7" s="979" t="s">
        <v>313</v>
      </c>
      <c r="F7" s="979" t="s">
        <v>313</v>
      </c>
      <c r="G7" s="979" t="s">
        <v>313</v>
      </c>
      <c r="H7" s="979" t="s">
        <v>313</v>
      </c>
      <c r="I7" s="979" t="s">
        <v>313</v>
      </c>
      <c r="J7" s="937">
        <f>SUM(C7:E7)</f>
        <v>546</v>
      </c>
      <c r="K7" s="980">
        <v>820</v>
      </c>
      <c r="L7" s="937">
        <v>7</v>
      </c>
      <c r="M7" s="981" t="s">
        <v>313</v>
      </c>
      <c r="N7" s="981" t="s">
        <v>313</v>
      </c>
      <c r="O7" s="981" t="s">
        <v>313</v>
      </c>
      <c r="P7" s="384" t="s">
        <v>313</v>
      </c>
      <c r="Q7" s="387">
        <f t="shared" si="0"/>
        <v>7</v>
      </c>
      <c r="R7" s="981" t="s">
        <v>313</v>
      </c>
      <c r="S7" s="981" t="s">
        <v>313</v>
      </c>
      <c r="T7" s="981" t="s">
        <v>313</v>
      </c>
      <c r="U7" s="981" t="s">
        <v>313</v>
      </c>
      <c r="V7" s="387">
        <v>134</v>
      </c>
      <c r="W7" s="142"/>
      <c r="AE7" s="142"/>
      <c r="AF7" s="142"/>
      <c r="AG7" s="142"/>
      <c r="AH7" s="142"/>
      <c r="AI7" s="142"/>
      <c r="AJ7" s="142"/>
      <c r="AK7" s="142"/>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2"/>
      <c r="BM7" s="142"/>
      <c r="BN7" s="142"/>
      <c r="BO7" s="142"/>
      <c r="BP7" s="142"/>
      <c r="BQ7" s="142"/>
      <c r="BR7" s="142"/>
      <c r="BS7" s="142"/>
      <c r="BT7" s="142"/>
      <c r="BU7" s="142"/>
      <c r="BV7" s="142"/>
      <c r="BW7" s="142"/>
      <c r="BX7" s="142"/>
      <c r="BY7" s="142"/>
      <c r="BZ7" s="142"/>
      <c r="CA7" s="142"/>
      <c r="CB7" s="142"/>
      <c r="CC7" s="142"/>
      <c r="CD7" s="142"/>
      <c r="CE7" s="142"/>
      <c r="CF7" s="142"/>
      <c r="CG7" s="142"/>
      <c r="CH7" s="142"/>
      <c r="CI7" s="142"/>
      <c r="CJ7" s="142"/>
      <c r="CK7" s="142"/>
      <c r="CL7" s="142"/>
      <c r="CM7" s="142"/>
      <c r="CN7" s="142"/>
      <c r="CO7" s="142"/>
      <c r="CP7" s="142"/>
      <c r="CQ7" s="142"/>
      <c r="CR7" s="142"/>
      <c r="CS7" s="142"/>
      <c r="CT7" s="142"/>
      <c r="CU7" s="142"/>
      <c r="CV7" s="142"/>
      <c r="CW7" s="142"/>
      <c r="CX7" s="142"/>
      <c r="CY7" s="142"/>
      <c r="CZ7" s="142"/>
      <c r="DA7" s="142"/>
      <c r="DB7" s="142"/>
      <c r="DC7" s="142"/>
      <c r="DD7" s="142"/>
      <c r="DE7" s="142"/>
      <c r="DF7" s="142"/>
      <c r="DG7" s="142"/>
      <c r="DH7" s="142"/>
      <c r="DI7" s="142"/>
      <c r="DJ7" s="142"/>
      <c r="DK7" s="142"/>
      <c r="DL7" s="142"/>
      <c r="DM7" s="142"/>
      <c r="DN7" s="142"/>
      <c r="DO7" s="142"/>
      <c r="DP7" s="142"/>
      <c r="DQ7" s="142"/>
      <c r="DR7" s="142"/>
      <c r="DS7" s="142"/>
      <c r="DT7" s="142"/>
      <c r="DU7" s="142"/>
      <c r="DV7" s="142"/>
      <c r="DW7" s="142"/>
    </row>
    <row r="8" spans="1:127" s="28" customFormat="1" ht="11.25" customHeight="1">
      <c r="A8" s="890">
        <v>1980</v>
      </c>
      <c r="B8" s="891" t="s">
        <v>163</v>
      </c>
      <c r="C8" s="973">
        <v>2187</v>
      </c>
      <c r="D8" s="974">
        <v>687</v>
      </c>
      <c r="E8" s="975" t="s">
        <v>313</v>
      </c>
      <c r="F8" s="975" t="s">
        <v>313</v>
      </c>
      <c r="G8" s="975" t="s">
        <v>313</v>
      </c>
      <c r="H8" s="975" t="s">
        <v>313</v>
      </c>
      <c r="I8" s="975" t="s">
        <v>313</v>
      </c>
      <c r="J8" s="931">
        <f>SUM(C8:D8)</f>
        <v>2874</v>
      </c>
      <c r="K8" s="944">
        <v>616</v>
      </c>
      <c r="L8" s="931">
        <v>1969</v>
      </c>
      <c r="M8" s="931">
        <v>584</v>
      </c>
      <c r="N8" s="976" t="s">
        <v>313</v>
      </c>
      <c r="O8" s="976" t="s">
        <v>313</v>
      </c>
      <c r="P8" s="382" t="s">
        <v>313</v>
      </c>
      <c r="Q8" s="386">
        <f t="shared" si="0"/>
        <v>2553</v>
      </c>
      <c r="R8" s="976" t="s">
        <v>313</v>
      </c>
      <c r="S8" s="976" t="s">
        <v>313</v>
      </c>
      <c r="T8" s="976" t="s">
        <v>313</v>
      </c>
      <c r="U8" s="976" t="s">
        <v>313</v>
      </c>
      <c r="V8" s="386">
        <v>7862</v>
      </c>
      <c r="W8" s="96"/>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0"/>
      <c r="BD8" s="170"/>
      <c r="BE8" s="170"/>
      <c r="BF8" s="170"/>
      <c r="BG8" s="170"/>
      <c r="BH8" s="170"/>
      <c r="BI8" s="170"/>
      <c r="BJ8" s="170"/>
      <c r="BK8" s="170"/>
      <c r="BL8" s="170"/>
      <c r="BM8" s="170"/>
      <c r="BN8" s="170"/>
      <c r="BO8" s="170"/>
      <c r="BP8" s="170"/>
      <c r="BQ8" s="170"/>
      <c r="BR8" s="170"/>
      <c r="BS8" s="170"/>
      <c r="BT8" s="170"/>
      <c r="BU8" s="170"/>
      <c r="BV8" s="170"/>
      <c r="BW8" s="170"/>
      <c r="BX8" s="170"/>
      <c r="BY8" s="170"/>
      <c r="BZ8" s="170"/>
      <c r="CA8" s="170"/>
      <c r="CB8" s="170"/>
      <c r="CC8" s="170"/>
      <c r="CD8" s="170"/>
      <c r="CE8" s="170"/>
      <c r="CF8" s="170"/>
      <c r="CG8" s="170"/>
      <c r="CH8" s="170"/>
      <c r="CI8" s="170"/>
      <c r="CJ8" s="170"/>
      <c r="CK8" s="170"/>
      <c r="CL8" s="170"/>
      <c r="CM8" s="170"/>
      <c r="CN8" s="170"/>
      <c r="CO8" s="170"/>
      <c r="CP8" s="170"/>
      <c r="CQ8" s="170"/>
      <c r="CR8" s="170"/>
      <c r="CS8" s="170"/>
      <c r="CT8" s="170"/>
      <c r="CU8" s="170"/>
      <c r="CV8" s="170"/>
      <c r="CW8" s="170"/>
      <c r="CX8" s="170"/>
      <c r="CY8" s="170"/>
      <c r="CZ8" s="170"/>
      <c r="DA8" s="170"/>
      <c r="DB8" s="170"/>
      <c r="DC8" s="170"/>
      <c r="DD8" s="170"/>
      <c r="DE8" s="170"/>
      <c r="DF8" s="170"/>
      <c r="DG8" s="170"/>
      <c r="DH8" s="170"/>
      <c r="DI8" s="170"/>
      <c r="DJ8" s="170"/>
      <c r="DK8" s="170"/>
      <c r="DL8" s="170"/>
      <c r="DM8" s="170"/>
      <c r="DN8" s="170"/>
      <c r="DO8" s="170"/>
      <c r="DP8" s="170"/>
      <c r="DQ8" s="170"/>
      <c r="DR8" s="170"/>
      <c r="DS8" s="170"/>
      <c r="DT8" s="170"/>
      <c r="DU8" s="170"/>
      <c r="DV8" s="170"/>
      <c r="DW8" s="170"/>
    </row>
    <row r="9" spans="1:127" s="29" customFormat="1" ht="11.25" customHeight="1">
      <c r="A9" s="890"/>
      <c r="B9" s="249" t="s">
        <v>378</v>
      </c>
      <c r="C9" s="977">
        <v>1070</v>
      </c>
      <c r="D9" s="978">
        <v>250</v>
      </c>
      <c r="E9" s="979" t="s">
        <v>313</v>
      </c>
      <c r="F9" s="979" t="s">
        <v>313</v>
      </c>
      <c r="G9" s="979" t="s">
        <v>313</v>
      </c>
      <c r="H9" s="979" t="s">
        <v>313</v>
      </c>
      <c r="I9" s="979" t="s">
        <v>313</v>
      </c>
      <c r="J9" s="937">
        <f>SUM(C9:D9)</f>
        <v>1320</v>
      </c>
      <c r="K9" s="980">
        <v>504</v>
      </c>
      <c r="L9" s="937">
        <v>378</v>
      </c>
      <c r="M9" s="937">
        <v>136</v>
      </c>
      <c r="N9" s="981" t="s">
        <v>313</v>
      </c>
      <c r="O9" s="981" t="s">
        <v>313</v>
      </c>
      <c r="P9" s="384" t="s">
        <v>313</v>
      </c>
      <c r="Q9" s="387">
        <f t="shared" si="0"/>
        <v>514</v>
      </c>
      <c r="R9" s="981" t="s">
        <v>313</v>
      </c>
      <c r="S9" s="981" t="s">
        <v>313</v>
      </c>
      <c r="T9" s="981" t="s">
        <v>313</v>
      </c>
      <c r="U9" s="981" t="s">
        <v>313</v>
      </c>
      <c r="V9" s="387">
        <v>1145</v>
      </c>
      <c r="W9" s="142"/>
      <c r="AE9" s="142"/>
      <c r="AF9" s="142"/>
      <c r="AG9" s="142"/>
      <c r="AH9" s="142"/>
      <c r="AI9" s="142"/>
      <c r="AJ9" s="142"/>
      <c r="AK9" s="142"/>
      <c r="AL9" s="142"/>
      <c r="AM9" s="142"/>
      <c r="AN9" s="142"/>
      <c r="AO9" s="142"/>
      <c r="AP9" s="142"/>
      <c r="AQ9" s="142"/>
      <c r="AR9" s="142"/>
      <c r="AS9" s="142"/>
      <c r="AT9" s="142"/>
      <c r="AU9" s="142"/>
      <c r="AV9" s="142"/>
      <c r="AW9" s="142"/>
      <c r="AX9" s="142"/>
      <c r="AY9" s="142"/>
      <c r="AZ9" s="142"/>
      <c r="BA9" s="142"/>
      <c r="BB9" s="142"/>
      <c r="BC9" s="142"/>
      <c r="BD9" s="142"/>
      <c r="BE9" s="142"/>
      <c r="BF9" s="142"/>
      <c r="BG9" s="142"/>
      <c r="BH9" s="142"/>
      <c r="BI9" s="142"/>
      <c r="BJ9" s="142"/>
      <c r="BK9" s="142"/>
      <c r="BL9" s="142"/>
      <c r="BM9" s="142"/>
      <c r="BN9" s="142"/>
      <c r="BO9" s="142"/>
      <c r="BP9" s="142"/>
      <c r="BQ9" s="142"/>
      <c r="BR9" s="142"/>
      <c r="BS9" s="142"/>
      <c r="BT9" s="142"/>
      <c r="BU9" s="142"/>
      <c r="BV9" s="142"/>
      <c r="BW9" s="142"/>
      <c r="BX9" s="142"/>
      <c r="BY9" s="142"/>
      <c r="BZ9" s="142"/>
      <c r="CA9" s="142"/>
      <c r="CB9" s="142"/>
      <c r="CC9" s="142"/>
      <c r="CD9" s="142"/>
      <c r="CE9" s="142"/>
      <c r="CF9" s="142"/>
      <c r="CG9" s="142"/>
      <c r="CH9" s="142"/>
      <c r="CI9" s="142"/>
      <c r="CJ9" s="142"/>
      <c r="CK9" s="142"/>
      <c r="CL9" s="142"/>
      <c r="CM9" s="142"/>
      <c r="CN9" s="142"/>
      <c r="CO9" s="142"/>
      <c r="CP9" s="142"/>
      <c r="CQ9" s="142"/>
      <c r="CR9" s="142"/>
      <c r="CS9" s="142"/>
      <c r="CT9" s="142"/>
      <c r="CU9" s="142"/>
      <c r="CV9" s="142"/>
      <c r="CW9" s="142"/>
      <c r="CX9" s="142"/>
      <c r="CY9" s="142"/>
      <c r="CZ9" s="142"/>
      <c r="DA9" s="142"/>
      <c r="DB9" s="142"/>
      <c r="DC9" s="142"/>
      <c r="DD9" s="142"/>
      <c r="DE9" s="142"/>
      <c r="DF9" s="142"/>
      <c r="DG9" s="142"/>
      <c r="DH9" s="142"/>
      <c r="DI9" s="142"/>
      <c r="DJ9" s="142"/>
      <c r="DK9" s="142"/>
      <c r="DL9" s="142"/>
      <c r="DM9" s="142"/>
      <c r="DN9" s="142"/>
      <c r="DO9" s="142"/>
      <c r="DP9" s="142"/>
      <c r="DQ9" s="142"/>
      <c r="DR9" s="142"/>
      <c r="DS9" s="142"/>
      <c r="DT9" s="142"/>
      <c r="DU9" s="142"/>
      <c r="DV9" s="142"/>
      <c r="DW9" s="142"/>
    </row>
    <row r="10" spans="1:127" s="28" customFormat="1" ht="11.25" customHeight="1">
      <c r="A10" s="890">
        <v>1990</v>
      </c>
      <c r="B10" s="891" t="s">
        <v>163</v>
      </c>
      <c r="C10" s="973">
        <v>4001</v>
      </c>
      <c r="D10" s="975" t="s">
        <v>313</v>
      </c>
      <c r="E10" s="944">
        <v>1333</v>
      </c>
      <c r="F10" s="975" t="s">
        <v>313</v>
      </c>
      <c r="G10" s="975" t="s">
        <v>313</v>
      </c>
      <c r="H10" s="975" t="s">
        <v>313</v>
      </c>
      <c r="I10" s="975" t="s">
        <v>313</v>
      </c>
      <c r="J10" s="931">
        <f>SUM(C10:E10)</f>
        <v>5334</v>
      </c>
      <c r="K10" s="944">
        <v>929</v>
      </c>
      <c r="L10" s="931">
        <v>3112</v>
      </c>
      <c r="M10" s="931">
        <v>3087</v>
      </c>
      <c r="N10" s="976" t="s">
        <v>313</v>
      </c>
      <c r="O10" s="976" t="s">
        <v>313</v>
      </c>
      <c r="P10" s="382" t="s">
        <v>313</v>
      </c>
      <c r="Q10" s="386">
        <f t="shared" si="0"/>
        <v>6199</v>
      </c>
      <c r="R10" s="976" t="s">
        <v>313</v>
      </c>
      <c r="S10" s="976" t="s">
        <v>313</v>
      </c>
      <c r="T10" s="976" t="s">
        <v>313</v>
      </c>
      <c r="U10" s="976" t="s">
        <v>313</v>
      </c>
      <c r="V10" s="386">
        <v>7469</v>
      </c>
      <c r="W10" s="170"/>
      <c r="AE10" s="170"/>
      <c r="AF10" s="170"/>
      <c r="AG10" s="170"/>
      <c r="AH10" s="170"/>
      <c r="AI10" s="170"/>
      <c r="AJ10" s="170"/>
      <c r="AK10" s="170"/>
      <c r="AL10" s="170"/>
      <c r="AM10" s="170"/>
      <c r="AN10" s="170"/>
      <c r="AO10" s="170"/>
      <c r="AP10" s="170"/>
      <c r="AQ10" s="170"/>
      <c r="AR10" s="170"/>
      <c r="AS10" s="170"/>
      <c r="AT10" s="170"/>
      <c r="AU10" s="170"/>
      <c r="AV10" s="170"/>
      <c r="AW10" s="170"/>
      <c r="AX10" s="170"/>
      <c r="AY10" s="170"/>
      <c r="AZ10" s="170"/>
      <c r="BA10" s="170"/>
      <c r="BB10" s="170"/>
      <c r="BC10" s="170"/>
      <c r="BD10" s="170"/>
      <c r="BE10" s="170"/>
      <c r="BF10" s="170"/>
      <c r="BG10" s="170"/>
      <c r="BH10" s="170"/>
      <c r="BI10" s="170"/>
      <c r="BJ10" s="170"/>
      <c r="BK10" s="170"/>
      <c r="BL10" s="170"/>
      <c r="BM10" s="170"/>
      <c r="BN10" s="170"/>
      <c r="BO10" s="170"/>
      <c r="BP10" s="170"/>
      <c r="BQ10" s="170"/>
      <c r="BR10" s="170"/>
      <c r="BS10" s="170"/>
      <c r="BT10" s="170"/>
      <c r="BU10" s="170"/>
      <c r="BV10" s="170"/>
      <c r="BW10" s="170"/>
      <c r="BX10" s="170"/>
      <c r="BY10" s="170"/>
      <c r="BZ10" s="170"/>
      <c r="CA10" s="170"/>
      <c r="CB10" s="170"/>
      <c r="CC10" s="170"/>
      <c r="CD10" s="170"/>
      <c r="CE10" s="170"/>
      <c r="CF10" s="170"/>
      <c r="CG10" s="170"/>
      <c r="CH10" s="170"/>
      <c r="CI10" s="170"/>
      <c r="CJ10" s="170"/>
      <c r="CK10" s="170"/>
      <c r="CL10" s="170"/>
      <c r="CM10" s="170"/>
      <c r="CN10" s="170"/>
      <c r="CO10" s="170"/>
      <c r="CP10" s="170"/>
      <c r="CQ10" s="170"/>
      <c r="CR10" s="170"/>
      <c r="CS10" s="170"/>
      <c r="CT10" s="170"/>
      <c r="CU10" s="170"/>
      <c r="CV10" s="170"/>
      <c r="CW10" s="170"/>
      <c r="CX10" s="170"/>
      <c r="CY10" s="170"/>
      <c r="CZ10" s="170"/>
      <c r="DA10" s="170"/>
      <c r="DB10" s="170"/>
      <c r="DC10" s="170"/>
      <c r="DD10" s="170"/>
      <c r="DE10" s="170"/>
      <c r="DF10" s="170"/>
      <c r="DG10" s="170"/>
      <c r="DH10" s="170"/>
      <c r="DI10" s="170"/>
      <c r="DJ10" s="170"/>
      <c r="DK10" s="170"/>
      <c r="DL10" s="170"/>
      <c r="DM10" s="170"/>
      <c r="DN10" s="170"/>
      <c r="DO10" s="170"/>
      <c r="DP10" s="170"/>
      <c r="DQ10" s="170"/>
      <c r="DR10" s="170"/>
      <c r="DS10" s="170"/>
      <c r="DT10" s="170"/>
      <c r="DU10" s="170"/>
      <c r="DV10" s="170"/>
      <c r="DW10" s="170"/>
    </row>
    <row r="11" spans="1:127" s="29" customFormat="1" ht="11.25" customHeight="1">
      <c r="A11" s="890"/>
      <c r="B11" s="249" t="s">
        <v>378</v>
      </c>
      <c r="C11" s="977">
        <v>2307</v>
      </c>
      <c r="D11" s="979" t="s">
        <v>313</v>
      </c>
      <c r="E11" s="980">
        <v>510</v>
      </c>
      <c r="F11" s="979" t="s">
        <v>313</v>
      </c>
      <c r="G11" s="979" t="s">
        <v>313</v>
      </c>
      <c r="H11" s="979" t="s">
        <v>313</v>
      </c>
      <c r="I11" s="979" t="s">
        <v>313</v>
      </c>
      <c r="J11" s="937">
        <f>SUM(C11:E11)</f>
        <v>2817</v>
      </c>
      <c r="K11" s="980">
        <v>694</v>
      </c>
      <c r="L11" s="937">
        <v>1011</v>
      </c>
      <c r="M11" s="937">
        <v>1233</v>
      </c>
      <c r="N11" s="981" t="s">
        <v>313</v>
      </c>
      <c r="O11" s="981" t="s">
        <v>313</v>
      </c>
      <c r="P11" s="384" t="s">
        <v>313</v>
      </c>
      <c r="Q11" s="387">
        <f t="shared" si="0"/>
        <v>2244</v>
      </c>
      <c r="R11" s="981" t="s">
        <v>313</v>
      </c>
      <c r="S11" s="981" t="s">
        <v>313</v>
      </c>
      <c r="T11" s="981" t="s">
        <v>313</v>
      </c>
      <c r="U11" s="981" t="s">
        <v>313</v>
      </c>
      <c r="V11" s="387">
        <v>2889</v>
      </c>
      <c r="W11" s="142"/>
      <c r="AE11" s="142"/>
      <c r="AF11" s="142"/>
      <c r="AG11" s="142"/>
      <c r="AH11" s="142"/>
      <c r="AI11" s="142"/>
      <c r="AJ11" s="142"/>
      <c r="AK11" s="142"/>
      <c r="AL11" s="142"/>
      <c r="AM11" s="142"/>
      <c r="AN11" s="142"/>
      <c r="AO11" s="142"/>
      <c r="AP11" s="142"/>
      <c r="AQ11" s="142"/>
      <c r="AR11" s="142"/>
      <c r="AS11" s="142"/>
      <c r="AT11" s="142"/>
      <c r="AU11" s="142"/>
      <c r="AV11" s="142"/>
      <c r="AW11" s="142"/>
      <c r="AX11" s="142"/>
      <c r="AY11" s="142"/>
      <c r="AZ11" s="142"/>
      <c r="BA11" s="142"/>
      <c r="BB11" s="142"/>
      <c r="BC11" s="142"/>
      <c r="BD11" s="142"/>
      <c r="BE11" s="142"/>
      <c r="BF11" s="142"/>
      <c r="BG11" s="142"/>
      <c r="BH11" s="142"/>
      <c r="BI11" s="142"/>
      <c r="BJ11" s="142"/>
      <c r="BK11" s="142"/>
      <c r="BL11" s="142"/>
      <c r="BM11" s="142"/>
      <c r="BN11" s="142"/>
      <c r="BO11" s="142"/>
      <c r="BP11" s="142"/>
      <c r="BQ11" s="142"/>
      <c r="BR11" s="142"/>
      <c r="BS11" s="142"/>
      <c r="BT11" s="142"/>
      <c r="BU11" s="142"/>
      <c r="BV11" s="142"/>
      <c r="BW11" s="142"/>
      <c r="BX11" s="142"/>
      <c r="BY11" s="142"/>
      <c r="BZ11" s="142"/>
      <c r="CA11" s="142"/>
      <c r="CB11" s="142"/>
      <c r="CC11" s="142"/>
      <c r="CD11" s="142"/>
      <c r="CE11" s="142"/>
      <c r="CF11" s="142"/>
      <c r="CG11" s="142"/>
      <c r="CH11" s="142"/>
      <c r="CI11" s="142"/>
      <c r="CJ11" s="142"/>
      <c r="CK11" s="142"/>
      <c r="CL11" s="142"/>
      <c r="CM11" s="142"/>
      <c r="CN11" s="142"/>
      <c r="CO11" s="142"/>
      <c r="CP11" s="142"/>
      <c r="CQ11" s="142"/>
      <c r="CR11" s="142"/>
      <c r="CS11" s="142"/>
      <c r="CT11" s="142"/>
      <c r="CU11" s="142"/>
      <c r="CV11" s="142"/>
      <c r="CW11" s="142"/>
      <c r="CX11" s="142"/>
      <c r="CY11" s="142"/>
      <c r="CZ11" s="142"/>
      <c r="DA11" s="142"/>
      <c r="DB11" s="142"/>
      <c r="DC11" s="142"/>
      <c r="DD11" s="142"/>
      <c r="DE11" s="142"/>
      <c r="DF11" s="142"/>
      <c r="DG11" s="142"/>
      <c r="DH11" s="142"/>
      <c r="DI11" s="142"/>
      <c r="DJ11" s="142"/>
      <c r="DK11" s="142"/>
      <c r="DL11" s="142"/>
      <c r="DM11" s="142"/>
      <c r="DN11" s="142"/>
      <c r="DO11" s="142"/>
      <c r="DP11" s="142"/>
      <c r="DQ11" s="142"/>
      <c r="DR11" s="142"/>
      <c r="DS11" s="142"/>
      <c r="DT11" s="142"/>
      <c r="DU11" s="142"/>
      <c r="DV11" s="142"/>
      <c r="DW11" s="142"/>
    </row>
    <row r="12" spans="1:127" s="29" customFormat="1" ht="11.25" customHeight="1">
      <c r="A12" s="901">
        <v>2000</v>
      </c>
      <c r="B12" s="891" t="s">
        <v>163</v>
      </c>
      <c r="C12" s="973">
        <v>5631</v>
      </c>
      <c r="D12" s="975" t="s">
        <v>313</v>
      </c>
      <c r="E12" s="944">
        <v>3613</v>
      </c>
      <c r="F12" s="975" t="s">
        <v>313</v>
      </c>
      <c r="G12" s="975" t="s">
        <v>313</v>
      </c>
      <c r="H12" s="975" t="s">
        <v>313</v>
      </c>
      <c r="I12" s="975" t="s">
        <v>313</v>
      </c>
      <c r="J12" s="931">
        <v>9244</v>
      </c>
      <c r="K12" s="944">
        <v>2445</v>
      </c>
      <c r="L12" s="931">
        <v>3974</v>
      </c>
      <c r="M12" s="931">
        <v>4187</v>
      </c>
      <c r="N12" s="931">
        <v>3336</v>
      </c>
      <c r="O12" s="973">
        <v>2562</v>
      </c>
      <c r="P12" s="982" t="s">
        <v>313</v>
      </c>
      <c r="Q12" s="931">
        <v>14059</v>
      </c>
      <c r="R12" s="975" t="s">
        <v>345</v>
      </c>
      <c r="S12" s="975" t="s">
        <v>345</v>
      </c>
      <c r="T12" s="975" t="s">
        <v>345</v>
      </c>
      <c r="U12" s="975" t="s">
        <v>345</v>
      </c>
      <c r="V12" s="386">
        <v>7650</v>
      </c>
      <c r="W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142"/>
      <c r="BU12" s="142"/>
      <c r="BV12" s="142"/>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142"/>
      <c r="CS12" s="142"/>
      <c r="CT12" s="142"/>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142"/>
      <c r="DQ12" s="142"/>
      <c r="DR12" s="142"/>
      <c r="DS12" s="142"/>
      <c r="DT12" s="142"/>
      <c r="DU12" s="142"/>
      <c r="DV12" s="142"/>
      <c r="DW12" s="142"/>
    </row>
    <row r="13" spans="1:127" s="28" customFormat="1" ht="11.25" customHeight="1">
      <c r="A13" s="901"/>
      <c r="B13" s="902" t="s">
        <v>378</v>
      </c>
      <c r="C13" s="977">
        <v>3270</v>
      </c>
      <c r="D13" s="979" t="s">
        <v>313</v>
      </c>
      <c r="E13" s="980">
        <v>1583</v>
      </c>
      <c r="F13" s="979" t="s">
        <v>313</v>
      </c>
      <c r="G13" s="979" t="s">
        <v>313</v>
      </c>
      <c r="H13" s="979" t="s">
        <v>313</v>
      </c>
      <c r="I13" s="979" t="s">
        <v>313</v>
      </c>
      <c r="J13" s="937">
        <v>4853</v>
      </c>
      <c r="K13" s="980">
        <v>1681</v>
      </c>
      <c r="L13" s="937">
        <v>1619</v>
      </c>
      <c r="M13" s="937">
        <v>1844</v>
      </c>
      <c r="N13" s="937">
        <v>1776</v>
      </c>
      <c r="O13" s="977">
        <v>1471</v>
      </c>
      <c r="P13" s="982" t="s">
        <v>313</v>
      </c>
      <c r="Q13" s="937">
        <v>6710</v>
      </c>
      <c r="R13" s="979" t="s">
        <v>345</v>
      </c>
      <c r="S13" s="979" t="s">
        <v>345</v>
      </c>
      <c r="T13" s="979" t="s">
        <v>345</v>
      </c>
      <c r="U13" s="979" t="s">
        <v>345</v>
      </c>
      <c r="V13" s="387">
        <v>2429</v>
      </c>
      <c r="W13" s="170"/>
      <c r="Y13" s="29"/>
      <c r="Z13" s="29"/>
      <c r="AA13" s="29"/>
      <c r="AB13" s="29"/>
      <c r="AC13" s="29"/>
      <c r="AD13" s="29"/>
      <c r="AE13" s="142"/>
      <c r="AF13" s="170"/>
      <c r="AG13" s="170"/>
      <c r="AH13" s="170"/>
      <c r="AI13" s="170"/>
      <c r="AJ13" s="170"/>
      <c r="AK13" s="170"/>
      <c r="AL13" s="170"/>
      <c r="AM13" s="170"/>
      <c r="AN13" s="170"/>
      <c r="AO13" s="170"/>
      <c r="AP13" s="170"/>
      <c r="AQ13" s="170"/>
      <c r="AR13" s="170"/>
      <c r="AS13" s="170"/>
      <c r="AT13" s="170"/>
      <c r="AU13" s="170"/>
      <c r="AV13" s="170"/>
      <c r="AW13" s="170"/>
      <c r="AX13" s="170"/>
      <c r="AY13" s="170"/>
      <c r="AZ13" s="170"/>
      <c r="BA13" s="170"/>
      <c r="BB13" s="170"/>
      <c r="BC13" s="170"/>
      <c r="BD13" s="170"/>
      <c r="BE13" s="170"/>
      <c r="BF13" s="170"/>
      <c r="BG13" s="170"/>
      <c r="BH13" s="170"/>
      <c r="BI13" s="170"/>
      <c r="BJ13" s="170"/>
      <c r="BK13" s="170"/>
      <c r="BL13" s="170"/>
      <c r="BM13" s="170"/>
      <c r="BN13" s="170"/>
      <c r="BO13" s="170"/>
      <c r="BP13" s="170"/>
      <c r="BQ13" s="170"/>
      <c r="BR13" s="170"/>
      <c r="BS13" s="170"/>
      <c r="BT13" s="170"/>
      <c r="BU13" s="170"/>
      <c r="BV13" s="170"/>
      <c r="BW13" s="170"/>
      <c r="BX13" s="170"/>
      <c r="BY13" s="170"/>
      <c r="BZ13" s="170"/>
      <c r="CA13" s="170"/>
      <c r="CB13" s="170"/>
      <c r="CC13" s="170"/>
      <c r="CD13" s="170"/>
      <c r="CE13" s="170"/>
      <c r="CF13" s="170"/>
      <c r="CG13" s="170"/>
      <c r="CH13" s="170"/>
      <c r="CI13" s="170"/>
      <c r="CJ13" s="170"/>
      <c r="CK13" s="170"/>
      <c r="CL13" s="170"/>
      <c r="CM13" s="170"/>
      <c r="CN13" s="170"/>
      <c r="CO13" s="170"/>
      <c r="CP13" s="170"/>
      <c r="CQ13" s="170"/>
      <c r="CR13" s="170"/>
      <c r="CS13" s="170"/>
      <c r="CT13" s="170"/>
      <c r="CU13" s="170"/>
      <c r="CV13" s="170"/>
      <c r="CW13" s="170"/>
      <c r="CX13" s="170"/>
      <c r="CY13" s="170"/>
      <c r="CZ13" s="170"/>
      <c r="DA13" s="170"/>
      <c r="DB13" s="170"/>
      <c r="DC13" s="170"/>
      <c r="DD13" s="170"/>
      <c r="DE13" s="170"/>
      <c r="DF13" s="170"/>
      <c r="DG13" s="170"/>
      <c r="DH13" s="170"/>
      <c r="DI13" s="170"/>
      <c r="DJ13" s="170"/>
      <c r="DK13" s="170"/>
      <c r="DL13" s="170"/>
      <c r="DM13" s="170"/>
      <c r="DN13" s="170"/>
      <c r="DO13" s="170"/>
      <c r="DP13" s="170"/>
      <c r="DQ13" s="170"/>
      <c r="DR13" s="170"/>
      <c r="DS13" s="170"/>
      <c r="DT13" s="170"/>
      <c r="DU13" s="170"/>
      <c r="DV13" s="170"/>
      <c r="DW13" s="170"/>
    </row>
    <row r="14" spans="1:127" s="29" customFormat="1" ht="11.25" customHeight="1">
      <c r="A14" s="901">
        <v>2010</v>
      </c>
      <c r="B14" s="891" t="s">
        <v>163</v>
      </c>
      <c r="C14" s="973">
        <v>5833</v>
      </c>
      <c r="D14" s="975" t="s">
        <v>313</v>
      </c>
      <c r="E14" s="944">
        <v>5412</v>
      </c>
      <c r="F14" s="944">
        <v>1206</v>
      </c>
      <c r="G14" s="975" t="s">
        <v>313</v>
      </c>
      <c r="H14" s="975" t="s">
        <v>313</v>
      </c>
      <c r="I14" s="975" t="s">
        <v>313</v>
      </c>
      <c r="J14" s="945">
        <f t="shared" ref="J14:J15" si="1">+F14+E14+C14</f>
        <v>12451</v>
      </c>
      <c r="K14" s="944">
        <v>2416</v>
      </c>
      <c r="L14" s="931">
        <v>4627</v>
      </c>
      <c r="M14" s="931">
        <v>4534</v>
      </c>
      <c r="N14" s="931">
        <v>4848</v>
      </c>
      <c r="O14" s="983">
        <v>4483</v>
      </c>
      <c r="P14" s="944">
        <v>2953</v>
      </c>
      <c r="Q14" s="945">
        <f t="shared" ref="Q14:Q15" si="2">+P14+O14+N14+M14+L14</f>
        <v>21445</v>
      </c>
      <c r="R14" s="974">
        <v>578</v>
      </c>
      <c r="S14" s="975" t="s">
        <v>345</v>
      </c>
      <c r="T14" s="974">
        <v>518</v>
      </c>
      <c r="U14" s="975" t="s">
        <v>345</v>
      </c>
      <c r="V14" s="386">
        <v>11334</v>
      </c>
      <c r="W14" s="142"/>
      <c r="X14" s="142"/>
      <c r="Y14" s="171"/>
      <c r="Z14" s="28"/>
      <c r="AA14" s="28"/>
      <c r="AB14" s="28"/>
      <c r="AC14" s="28"/>
      <c r="AD14" s="28"/>
      <c r="AE14" s="28"/>
      <c r="AF14" s="170"/>
      <c r="AG14" s="142"/>
      <c r="AH14" s="142"/>
      <c r="AI14" s="142"/>
      <c r="AJ14" s="142"/>
      <c r="AK14" s="142"/>
      <c r="AL14" s="142"/>
      <c r="AM14" s="142"/>
      <c r="AN14" s="142"/>
      <c r="AO14" s="142"/>
      <c r="AP14" s="142"/>
      <c r="AQ14" s="142"/>
      <c r="AR14" s="142"/>
      <c r="AS14" s="142"/>
      <c r="AT14" s="142"/>
      <c r="AU14" s="142"/>
      <c r="AV14" s="142"/>
      <c r="AW14" s="142"/>
      <c r="AX14" s="142"/>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142"/>
      <c r="BU14" s="142"/>
      <c r="BV14" s="142"/>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142"/>
      <c r="CS14" s="142"/>
      <c r="CT14" s="142"/>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142"/>
      <c r="DQ14" s="142"/>
      <c r="DR14" s="142"/>
      <c r="DS14" s="142"/>
      <c r="DT14" s="142"/>
      <c r="DU14" s="142"/>
      <c r="DV14" s="142"/>
      <c r="DW14" s="142"/>
    </row>
    <row r="15" spans="1:127" s="28" customFormat="1" ht="11.25" customHeight="1">
      <c r="A15" s="901"/>
      <c r="B15" s="902" t="s">
        <v>378</v>
      </c>
      <c r="C15" s="977">
        <v>3124</v>
      </c>
      <c r="D15" s="979" t="s">
        <v>313</v>
      </c>
      <c r="E15" s="937">
        <v>2544</v>
      </c>
      <c r="F15" s="937">
        <v>546</v>
      </c>
      <c r="G15" s="979" t="s">
        <v>313</v>
      </c>
      <c r="H15" s="979" t="s">
        <v>313</v>
      </c>
      <c r="I15" s="979" t="s">
        <v>313</v>
      </c>
      <c r="J15" s="937">
        <f t="shared" si="1"/>
        <v>6214</v>
      </c>
      <c r="K15" s="937">
        <v>1622</v>
      </c>
      <c r="L15" s="937">
        <v>1700</v>
      </c>
      <c r="M15" s="937">
        <v>2237</v>
      </c>
      <c r="N15" s="937">
        <v>2429</v>
      </c>
      <c r="O15" s="977">
        <v>2502</v>
      </c>
      <c r="P15" s="937">
        <v>1594</v>
      </c>
      <c r="Q15" s="937">
        <f t="shared" si="2"/>
        <v>10462</v>
      </c>
      <c r="R15" s="978">
        <v>371</v>
      </c>
      <c r="S15" s="979" t="s">
        <v>345</v>
      </c>
      <c r="T15" s="978">
        <v>365</v>
      </c>
      <c r="U15" s="979" t="s">
        <v>345</v>
      </c>
      <c r="V15" s="387">
        <v>4488</v>
      </c>
      <c r="W15" s="170"/>
      <c r="X15" s="170"/>
      <c r="Y15" s="171"/>
      <c r="AF15" s="142"/>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70"/>
      <c r="BF15" s="170"/>
      <c r="BG15" s="170"/>
      <c r="BH15" s="170"/>
      <c r="BI15" s="170"/>
      <c r="BJ15" s="170"/>
      <c r="BK15" s="170"/>
      <c r="BL15" s="170"/>
      <c r="BM15" s="170"/>
      <c r="BN15" s="170"/>
      <c r="BO15" s="170"/>
      <c r="BP15" s="170"/>
      <c r="BQ15" s="170"/>
      <c r="BR15" s="170"/>
      <c r="BS15" s="170"/>
      <c r="BT15" s="170"/>
      <c r="BU15" s="170"/>
      <c r="BV15" s="170"/>
      <c r="BW15" s="170"/>
      <c r="BX15" s="170"/>
      <c r="BY15" s="170"/>
      <c r="BZ15" s="170"/>
      <c r="CA15" s="170"/>
      <c r="CB15" s="170"/>
      <c r="CC15" s="170"/>
      <c r="CD15" s="170"/>
      <c r="CE15" s="170"/>
      <c r="CF15" s="170"/>
      <c r="CG15" s="170"/>
      <c r="CH15" s="170"/>
      <c r="CI15" s="170"/>
      <c r="CJ15" s="170"/>
      <c r="CK15" s="170"/>
      <c r="CL15" s="170"/>
      <c r="CM15" s="170"/>
      <c r="CN15" s="170"/>
      <c r="CO15" s="170"/>
      <c r="CP15" s="170"/>
      <c r="CQ15" s="170"/>
      <c r="CR15" s="170"/>
      <c r="CS15" s="170"/>
      <c r="CT15" s="170"/>
      <c r="CU15" s="170"/>
      <c r="CV15" s="170"/>
      <c r="CW15" s="170"/>
      <c r="CX15" s="170"/>
      <c r="CY15" s="170"/>
      <c r="CZ15" s="170"/>
      <c r="DA15" s="170"/>
      <c r="DB15" s="170"/>
      <c r="DC15" s="170"/>
      <c r="DD15" s="170"/>
      <c r="DE15" s="170"/>
      <c r="DF15" s="170"/>
      <c r="DG15" s="170"/>
      <c r="DH15" s="170"/>
      <c r="DI15" s="170"/>
      <c r="DJ15" s="170"/>
      <c r="DK15" s="170"/>
      <c r="DL15" s="170"/>
      <c r="DM15" s="170"/>
      <c r="DN15" s="170"/>
      <c r="DO15" s="170"/>
      <c r="DP15" s="170"/>
      <c r="DQ15" s="170"/>
      <c r="DR15" s="170"/>
      <c r="DS15" s="170"/>
      <c r="DT15" s="170"/>
      <c r="DU15" s="170"/>
      <c r="DV15" s="170"/>
      <c r="DW15" s="170"/>
    </row>
    <row r="16" spans="1:127" s="29" customFormat="1" ht="7.5" customHeight="1">
      <c r="A16" s="906"/>
      <c r="B16" s="907"/>
      <c r="C16" s="984"/>
      <c r="D16" s="985"/>
      <c r="E16" s="950"/>
      <c r="F16" s="950"/>
      <c r="G16" s="986"/>
      <c r="H16" s="986"/>
      <c r="I16" s="986"/>
      <c r="J16" s="950"/>
      <c r="K16" s="950"/>
      <c r="L16" s="950"/>
      <c r="M16" s="950"/>
      <c r="N16" s="950"/>
      <c r="O16" s="984"/>
      <c r="P16" s="950"/>
      <c r="Q16" s="950"/>
      <c r="R16" s="987"/>
      <c r="S16" s="986"/>
      <c r="T16" s="987"/>
      <c r="U16" s="986"/>
      <c r="V16" s="954"/>
      <c r="W16" s="142"/>
      <c r="X16" s="142"/>
      <c r="Y16" s="172"/>
      <c r="Z16" s="174"/>
      <c r="AA16" s="175"/>
      <c r="AB16" s="176"/>
      <c r="AC16" s="172"/>
      <c r="AD16" s="172"/>
      <c r="AE16" s="177"/>
      <c r="AF16" s="170"/>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c r="CC16" s="142"/>
      <c r="CD16" s="142"/>
      <c r="CE16" s="142"/>
      <c r="CF16" s="142"/>
      <c r="CG16" s="142"/>
      <c r="CH16" s="142"/>
      <c r="CI16" s="142"/>
      <c r="CJ16" s="142"/>
      <c r="CK16" s="142"/>
      <c r="CL16" s="142"/>
      <c r="CM16" s="142"/>
      <c r="CN16" s="142"/>
      <c r="CO16" s="142"/>
      <c r="CP16" s="142"/>
      <c r="CQ16" s="142"/>
      <c r="CR16" s="142"/>
      <c r="CS16" s="142"/>
      <c r="CT16" s="142"/>
      <c r="CU16" s="142"/>
      <c r="CV16" s="142"/>
      <c r="CW16" s="142"/>
      <c r="CX16" s="142"/>
      <c r="CY16" s="142"/>
      <c r="CZ16" s="142"/>
      <c r="DA16" s="142"/>
      <c r="DB16" s="142"/>
      <c r="DC16" s="142"/>
      <c r="DD16" s="142"/>
      <c r="DE16" s="142"/>
      <c r="DF16" s="142"/>
      <c r="DG16" s="142"/>
      <c r="DH16" s="142"/>
      <c r="DI16" s="142"/>
      <c r="DJ16" s="142"/>
      <c r="DK16" s="142"/>
      <c r="DL16" s="142"/>
      <c r="DM16" s="142"/>
      <c r="DN16" s="142"/>
      <c r="DO16" s="142"/>
      <c r="DP16" s="142"/>
      <c r="DQ16" s="142"/>
      <c r="DR16" s="142"/>
      <c r="DS16" s="142"/>
      <c r="DT16" s="142"/>
      <c r="DU16" s="142"/>
      <c r="DV16" s="142"/>
      <c r="DW16" s="142"/>
    </row>
    <row r="17" spans="1:127" s="28" customFormat="1" ht="11.25" customHeight="1">
      <c r="A17" s="906">
        <v>2013</v>
      </c>
      <c r="B17" s="914" t="s">
        <v>163</v>
      </c>
      <c r="C17" s="988">
        <v>6395</v>
      </c>
      <c r="D17" s="985" t="s">
        <v>313</v>
      </c>
      <c r="E17" s="957">
        <v>6476</v>
      </c>
      <c r="F17" s="957">
        <v>1659</v>
      </c>
      <c r="G17" s="989">
        <v>958</v>
      </c>
      <c r="H17" s="990" t="s">
        <v>313</v>
      </c>
      <c r="I17" s="990" t="s">
        <v>313</v>
      </c>
      <c r="J17" s="957">
        <v>15488</v>
      </c>
      <c r="K17" s="957">
        <v>2178</v>
      </c>
      <c r="L17" s="957">
        <v>5082</v>
      </c>
      <c r="M17" s="957">
        <v>4983</v>
      </c>
      <c r="N17" s="957">
        <v>4886</v>
      </c>
      <c r="O17" s="988">
        <v>5146</v>
      </c>
      <c r="P17" s="957">
        <v>4060</v>
      </c>
      <c r="Q17" s="957">
        <v>24157</v>
      </c>
      <c r="R17" s="991">
        <v>406</v>
      </c>
      <c r="S17" s="991">
        <v>435</v>
      </c>
      <c r="T17" s="991">
        <v>674</v>
      </c>
      <c r="U17" s="991">
        <v>18</v>
      </c>
      <c r="V17" s="962">
        <v>11888</v>
      </c>
      <c r="W17" s="170"/>
      <c r="X17" s="170"/>
      <c r="Y17" s="173"/>
      <c r="Z17" s="174"/>
      <c r="AA17" s="174"/>
      <c r="AB17" s="174"/>
      <c r="AC17" s="174"/>
      <c r="AD17" s="174"/>
      <c r="AE17" s="174"/>
      <c r="AF17" s="142"/>
      <c r="AG17" s="170"/>
      <c r="AH17" s="170"/>
      <c r="AI17" s="170"/>
      <c r="AJ17" s="170"/>
      <c r="AK17" s="170"/>
      <c r="AL17" s="170"/>
      <c r="AM17" s="170"/>
      <c r="AN17" s="170"/>
      <c r="AO17" s="170"/>
      <c r="AP17" s="170"/>
      <c r="AQ17" s="170"/>
      <c r="AR17" s="170"/>
      <c r="AS17" s="170"/>
      <c r="AT17" s="170"/>
      <c r="AU17" s="170"/>
      <c r="AV17" s="170"/>
      <c r="AW17" s="170"/>
      <c r="AX17" s="170"/>
      <c r="AY17" s="170"/>
      <c r="AZ17" s="170"/>
      <c r="BA17" s="170"/>
      <c r="BB17" s="170"/>
      <c r="BC17" s="170"/>
      <c r="BD17" s="170"/>
      <c r="BE17" s="170"/>
      <c r="BF17" s="170"/>
      <c r="BG17" s="170"/>
      <c r="BH17" s="170"/>
      <c r="BI17" s="170"/>
      <c r="BJ17" s="170"/>
      <c r="BK17" s="170"/>
      <c r="BL17" s="170"/>
      <c r="BM17" s="170"/>
      <c r="BN17" s="170"/>
      <c r="BO17" s="170"/>
      <c r="BP17" s="170"/>
      <c r="BQ17" s="170"/>
      <c r="BR17" s="170"/>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0"/>
      <c r="CZ17" s="170"/>
      <c r="DA17" s="170"/>
      <c r="DB17" s="170"/>
      <c r="DC17" s="170"/>
      <c r="DD17" s="170"/>
      <c r="DE17" s="170"/>
      <c r="DF17" s="170"/>
      <c r="DG17" s="170"/>
      <c r="DH17" s="170"/>
      <c r="DI17" s="170"/>
      <c r="DJ17" s="170"/>
      <c r="DK17" s="170"/>
      <c r="DL17" s="170"/>
      <c r="DM17" s="170"/>
      <c r="DN17" s="170"/>
      <c r="DO17" s="170"/>
      <c r="DP17" s="170"/>
      <c r="DQ17" s="170"/>
      <c r="DR17" s="170"/>
      <c r="DS17" s="170"/>
      <c r="DT17" s="170"/>
      <c r="DU17" s="170"/>
      <c r="DV17" s="170"/>
      <c r="DW17" s="170"/>
    </row>
    <row r="18" spans="1:127" s="29" customFormat="1" ht="11.25" customHeight="1">
      <c r="A18" s="906"/>
      <c r="B18" s="907" t="s">
        <v>378</v>
      </c>
      <c r="C18" s="984">
        <v>3281</v>
      </c>
      <c r="D18" s="986" t="s">
        <v>313</v>
      </c>
      <c r="E18" s="992">
        <v>3310</v>
      </c>
      <c r="F18" s="992">
        <v>834</v>
      </c>
      <c r="G18" s="993">
        <v>559</v>
      </c>
      <c r="H18" s="994" t="s">
        <v>313</v>
      </c>
      <c r="I18" s="994" t="s">
        <v>313</v>
      </c>
      <c r="J18" s="950">
        <v>7984</v>
      </c>
      <c r="K18" s="992">
        <v>1447</v>
      </c>
      <c r="L18" s="950">
        <v>2141</v>
      </c>
      <c r="M18" s="950">
        <v>2420</v>
      </c>
      <c r="N18" s="950">
        <v>2447</v>
      </c>
      <c r="O18" s="995">
        <v>2729</v>
      </c>
      <c r="P18" s="992">
        <v>2123</v>
      </c>
      <c r="Q18" s="950">
        <v>11860</v>
      </c>
      <c r="R18" s="987">
        <v>282</v>
      </c>
      <c r="S18" s="987">
        <v>291</v>
      </c>
      <c r="T18" s="987">
        <v>458</v>
      </c>
      <c r="U18" s="987">
        <v>9</v>
      </c>
      <c r="V18" s="954">
        <v>4580</v>
      </c>
      <c r="W18" s="142"/>
      <c r="X18" s="142"/>
      <c r="Y18" s="173"/>
      <c r="Z18" s="174"/>
      <c r="AA18" s="174"/>
      <c r="AB18" s="174"/>
      <c r="AC18" s="174"/>
      <c r="AD18" s="174"/>
      <c r="AE18" s="174"/>
      <c r="AF18" s="170"/>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c r="CC18" s="142"/>
      <c r="CD18" s="142"/>
      <c r="CE18" s="142"/>
      <c r="CF18" s="142"/>
      <c r="CG18" s="142"/>
      <c r="CH18" s="142"/>
      <c r="CI18" s="142"/>
      <c r="CJ18" s="142"/>
      <c r="CK18" s="142"/>
      <c r="CL18" s="142"/>
      <c r="CM18" s="142"/>
      <c r="CN18" s="142"/>
      <c r="CO18" s="142"/>
      <c r="CP18" s="142"/>
      <c r="CQ18" s="142"/>
      <c r="CR18" s="142"/>
      <c r="CS18" s="142"/>
      <c r="CT18" s="142"/>
      <c r="CU18" s="142"/>
      <c r="CV18" s="142"/>
      <c r="CW18" s="142"/>
      <c r="CX18" s="142"/>
      <c r="CY18" s="142"/>
      <c r="CZ18" s="142"/>
      <c r="DA18" s="142"/>
      <c r="DB18" s="142"/>
      <c r="DC18" s="142"/>
      <c r="DD18" s="142"/>
      <c r="DE18" s="142"/>
      <c r="DF18" s="142"/>
      <c r="DG18" s="142"/>
      <c r="DH18" s="142"/>
      <c r="DI18" s="142"/>
      <c r="DJ18" s="142"/>
      <c r="DK18" s="142"/>
      <c r="DL18" s="142"/>
      <c r="DM18" s="142"/>
      <c r="DN18" s="142"/>
      <c r="DO18" s="142"/>
      <c r="DP18" s="142"/>
      <c r="DQ18" s="142"/>
      <c r="DR18" s="142"/>
      <c r="DS18" s="142"/>
      <c r="DT18" s="142"/>
      <c r="DU18" s="142"/>
      <c r="DV18" s="142"/>
      <c r="DW18" s="142"/>
    </row>
    <row r="19" spans="1:127" s="28" customFormat="1" ht="11.25" customHeight="1">
      <c r="A19" s="906">
        <v>2014</v>
      </c>
      <c r="B19" s="914" t="s">
        <v>163</v>
      </c>
      <c r="C19" s="988">
        <v>6210</v>
      </c>
      <c r="D19" s="985" t="s">
        <v>313</v>
      </c>
      <c r="E19" s="996">
        <v>5993</v>
      </c>
      <c r="F19" s="996">
        <v>1602</v>
      </c>
      <c r="G19" s="989">
        <v>1236</v>
      </c>
      <c r="H19" s="990" t="s">
        <v>313</v>
      </c>
      <c r="I19" s="990" t="s">
        <v>313</v>
      </c>
      <c r="J19" s="957">
        <v>15041</v>
      </c>
      <c r="K19" s="996">
        <v>1732</v>
      </c>
      <c r="L19" s="957">
        <v>5026</v>
      </c>
      <c r="M19" s="957">
        <v>5166</v>
      </c>
      <c r="N19" s="957">
        <v>5116</v>
      </c>
      <c r="O19" s="997">
        <v>4983</v>
      </c>
      <c r="P19" s="996">
        <v>4430</v>
      </c>
      <c r="Q19" s="957">
        <v>24721</v>
      </c>
      <c r="R19" s="991">
        <v>371</v>
      </c>
      <c r="S19" s="998">
        <v>520</v>
      </c>
      <c r="T19" s="991">
        <v>633</v>
      </c>
      <c r="U19" s="991">
        <v>25</v>
      </c>
      <c r="V19" s="962">
        <v>11062</v>
      </c>
      <c r="W19" s="170"/>
      <c r="X19" s="170"/>
      <c r="Y19" s="172"/>
      <c r="Z19" s="174"/>
      <c r="AA19" s="174"/>
      <c r="AB19" s="174"/>
      <c r="AC19" s="174"/>
      <c r="AD19" s="174"/>
      <c r="AE19" s="174"/>
      <c r="AF19" s="142"/>
      <c r="AG19" s="170"/>
      <c r="AH19" s="170"/>
      <c r="AI19" s="170"/>
      <c r="AJ19" s="170"/>
      <c r="AK19" s="170"/>
      <c r="AL19" s="170"/>
      <c r="AM19" s="170"/>
      <c r="AN19" s="170"/>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c r="CS19" s="170"/>
      <c r="CT19" s="170"/>
      <c r="CU19" s="170"/>
      <c r="CV19" s="170"/>
      <c r="CW19" s="170"/>
      <c r="CX19" s="170"/>
      <c r="CY19" s="170"/>
      <c r="CZ19" s="170"/>
      <c r="DA19" s="170"/>
      <c r="DB19" s="170"/>
      <c r="DC19" s="170"/>
      <c r="DD19" s="170"/>
      <c r="DE19" s="170"/>
      <c r="DF19" s="170"/>
      <c r="DG19" s="170"/>
      <c r="DH19" s="170"/>
      <c r="DI19" s="170"/>
      <c r="DJ19" s="170"/>
      <c r="DK19" s="170"/>
      <c r="DL19" s="170"/>
      <c r="DM19" s="170"/>
      <c r="DN19" s="170"/>
      <c r="DO19" s="170"/>
      <c r="DP19" s="170"/>
      <c r="DQ19" s="170"/>
      <c r="DR19" s="170"/>
      <c r="DS19" s="170"/>
      <c r="DT19" s="170"/>
      <c r="DU19" s="170"/>
      <c r="DV19" s="170"/>
      <c r="DW19" s="170"/>
    </row>
    <row r="20" spans="1:127" s="29" customFormat="1" ht="11.25" customHeight="1">
      <c r="A20" s="906"/>
      <c r="B20" s="907" t="s">
        <v>378</v>
      </c>
      <c r="C20" s="984">
        <v>3224</v>
      </c>
      <c r="D20" s="986" t="s">
        <v>313</v>
      </c>
      <c r="E20" s="992">
        <v>2951</v>
      </c>
      <c r="F20" s="992">
        <v>772</v>
      </c>
      <c r="G20" s="993">
        <v>583</v>
      </c>
      <c r="H20" s="994" t="s">
        <v>313</v>
      </c>
      <c r="I20" s="994" t="s">
        <v>313</v>
      </c>
      <c r="J20" s="950">
        <v>7530</v>
      </c>
      <c r="K20" s="992">
        <v>1125</v>
      </c>
      <c r="L20" s="950">
        <v>1995</v>
      </c>
      <c r="M20" s="950">
        <v>2513</v>
      </c>
      <c r="N20" s="950">
        <v>2559</v>
      </c>
      <c r="O20" s="995">
        <v>2603</v>
      </c>
      <c r="P20" s="992">
        <v>2342</v>
      </c>
      <c r="Q20" s="950">
        <v>12012</v>
      </c>
      <c r="R20" s="987">
        <v>222</v>
      </c>
      <c r="S20" s="999">
        <v>397</v>
      </c>
      <c r="T20" s="987">
        <v>439</v>
      </c>
      <c r="U20" s="987">
        <v>13</v>
      </c>
      <c r="V20" s="954">
        <v>3883</v>
      </c>
      <c r="W20" s="142"/>
      <c r="X20" s="142"/>
      <c r="Y20" s="172"/>
      <c r="Z20" s="174"/>
      <c r="AA20" s="174"/>
      <c r="AB20" s="174"/>
      <c r="AC20" s="174"/>
      <c r="AD20" s="174"/>
      <c r="AE20" s="174"/>
      <c r="AF20" s="142"/>
      <c r="AG20" s="142"/>
      <c r="AH20" s="142"/>
      <c r="AI20" s="142"/>
      <c r="AJ20" s="142"/>
      <c r="AK20" s="142"/>
      <c r="AL20" s="142"/>
      <c r="AM20" s="142"/>
      <c r="AN20" s="142"/>
      <c r="AO20" s="142"/>
      <c r="AP20" s="142"/>
      <c r="AQ20" s="142"/>
      <c r="AR20" s="142"/>
      <c r="AS20" s="142"/>
      <c r="AT20" s="142"/>
      <c r="AU20" s="142"/>
      <c r="AV20" s="142"/>
      <c r="AW20" s="142"/>
      <c r="AX20" s="142"/>
      <c r="AY20" s="142"/>
      <c r="AZ20" s="142"/>
      <c r="BA20" s="142"/>
      <c r="BB20" s="142"/>
      <c r="BC20" s="142"/>
      <c r="BD20" s="142"/>
      <c r="BE20" s="142"/>
      <c r="BF20" s="142"/>
      <c r="BG20" s="142"/>
      <c r="BH20" s="142"/>
      <c r="BI20" s="142"/>
      <c r="BJ20" s="142"/>
      <c r="BK20" s="142"/>
      <c r="BL20" s="142"/>
      <c r="BM20" s="142"/>
      <c r="BN20" s="142"/>
      <c r="BO20" s="142"/>
      <c r="BP20" s="142"/>
      <c r="BQ20" s="142"/>
      <c r="BR20" s="142"/>
      <c r="BS20" s="142"/>
      <c r="BT20" s="142"/>
      <c r="BU20" s="142"/>
      <c r="BV20" s="142"/>
      <c r="BW20" s="142"/>
      <c r="BX20" s="142"/>
      <c r="BY20" s="142"/>
      <c r="BZ20" s="142"/>
      <c r="CA20" s="142"/>
      <c r="CB20" s="142"/>
      <c r="CC20" s="142"/>
      <c r="CD20" s="142"/>
      <c r="CE20" s="142"/>
      <c r="CF20" s="142"/>
      <c r="CG20" s="142"/>
      <c r="CH20" s="142"/>
      <c r="CI20" s="142"/>
      <c r="CJ20" s="142"/>
      <c r="CK20" s="142"/>
      <c r="CL20" s="142"/>
      <c r="CM20" s="142"/>
      <c r="CN20" s="142"/>
      <c r="CO20" s="142"/>
      <c r="CP20" s="142"/>
      <c r="CQ20" s="142"/>
      <c r="CR20" s="142"/>
      <c r="CS20" s="142"/>
      <c r="CT20" s="142"/>
      <c r="CU20" s="142"/>
      <c r="CV20" s="142"/>
      <c r="CW20" s="142"/>
      <c r="CX20" s="142"/>
      <c r="CY20" s="142"/>
      <c r="CZ20" s="142"/>
      <c r="DA20" s="142"/>
      <c r="DB20" s="142"/>
      <c r="DC20" s="142"/>
      <c r="DD20" s="142"/>
      <c r="DE20" s="142"/>
      <c r="DF20" s="142"/>
      <c r="DG20" s="142"/>
      <c r="DH20" s="142"/>
      <c r="DI20" s="142"/>
      <c r="DJ20" s="142"/>
      <c r="DK20" s="142"/>
      <c r="DL20" s="142"/>
      <c r="DM20" s="142"/>
      <c r="DN20" s="142"/>
      <c r="DO20" s="142"/>
      <c r="DP20" s="142"/>
      <c r="DQ20" s="142"/>
      <c r="DR20" s="142"/>
      <c r="DS20" s="142"/>
      <c r="DT20" s="142"/>
      <c r="DU20" s="142"/>
      <c r="DV20" s="142"/>
      <c r="DW20" s="142"/>
    </row>
    <row r="21" spans="1:127" s="29" customFormat="1" ht="11.25" customHeight="1">
      <c r="A21" s="906">
        <v>2015</v>
      </c>
      <c r="B21" s="914" t="s">
        <v>163</v>
      </c>
      <c r="C21" s="988">
        <v>6179</v>
      </c>
      <c r="D21" s="985" t="s">
        <v>313</v>
      </c>
      <c r="E21" s="996">
        <v>5756</v>
      </c>
      <c r="F21" s="996">
        <v>1639</v>
      </c>
      <c r="G21" s="989">
        <v>1364</v>
      </c>
      <c r="H21" s="989">
        <v>298</v>
      </c>
      <c r="I21" s="990" t="s">
        <v>313</v>
      </c>
      <c r="J21" s="957">
        <v>15236</v>
      </c>
      <c r="K21" s="996">
        <v>1880</v>
      </c>
      <c r="L21" s="957">
        <v>5057</v>
      </c>
      <c r="M21" s="957">
        <v>5182</v>
      </c>
      <c r="N21" s="957">
        <v>5119</v>
      </c>
      <c r="O21" s="997">
        <v>4642</v>
      </c>
      <c r="P21" s="996">
        <v>4631</v>
      </c>
      <c r="Q21" s="957">
        <v>24631</v>
      </c>
      <c r="R21" s="991">
        <v>346</v>
      </c>
      <c r="S21" s="998">
        <v>363</v>
      </c>
      <c r="T21" s="991">
        <v>617</v>
      </c>
      <c r="U21" s="991">
        <v>24</v>
      </c>
      <c r="V21" s="962">
        <v>13351</v>
      </c>
      <c r="W21" s="142"/>
      <c r="X21" s="142"/>
      <c r="Y21" s="172"/>
      <c r="Z21" s="174"/>
      <c r="AA21" s="174"/>
      <c r="AB21" s="174"/>
      <c r="AC21" s="174"/>
      <c r="AD21" s="174"/>
      <c r="AE21" s="174"/>
      <c r="AF21" s="142"/>
      <c r="AG21" s="142"/>
      <c r="AH21" s="142"/>
      <c r="AI21" s="142"/>
      <c r="AJ21" s="142"/>
      <c r="AK21" s="142"/>
      <c r="AL21" s="142"/>
      <c r="AM21" s="142"/>
      <c r="AN21" s="142"/>
      <c r="AO21" s="142"/>
      <c r="AP21" s="142"/>
      <c r="AQ21" s="142"/>
      <c r="AR21" s="142"/>
      <c r="AS21" s="142"/>
      <c r="AT21" s="142"/>
      <c r="AU21" s="142"/>
      <c r="AV21" s="142"/>
      <c r="AW21" s="142"/>
      <c r="AX21" s="14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142"/>
      <c r="BU21" s="142"/>
      <c r="BV21" s="14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142"/>
      <c r="CS21" s="142"/>
      <c r="CT21" s="142"/>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142"/>
      <c r="DQ21" s="142"/>
      <c r="DR21" s="142"/>
      <c r="DS21" s="142"/>
      <c r="DT21" s="142"/>
      <c r="DU21" s="142"/>
      <c r="DV21" s="142"/>
      <c r="DW21" s="142"/>
    </row>
    <row r="22" spans="1:127" s="29" customFormat="1" ht="11.25" customHeight="1">
      <c r="A22" s="922"/>
      <c r="B22" s="907" t="s">
        <v>378</v>
      </c>
      <c r="C22" s="984">
        <v>3192</v>
      </c>
      <c r="D22" s="986" t="s">
        <v>313</v>
      </c>
      <c r="E22" s="992">
        <v>2777</v>
      </c>
      <c r="F22" s="992">
        <v>840</v>
      </c>
      <c r="G22" s="993">
        <v>602</v>
      </c>
      <c r="H22" s="993">
        <v>136</v>
      </c>
      <c r="I22" s="994" t="s">
        <v>313</v>
      </c>
      <c r="J22" s="950">
        <v>7547</v>
      </c>
      <c r="K22" s="992">
        <v>1328</v>
      </c>
      <c r="L22" s="950">
        <v>1988</v>
      </c>
      <c r="M22" s="950">
        <v>2568</v>
      </c>
      <c r="N22" s="950">
        <v>2529</v>
      </c>
      <c r="O22" s="995">
        <v>2400</v>
      </c>
      <c r="P22" s="992">
        <v>2496</v>
      </c>
      <c r="Q22" s="950">
        <v>11981</v>
      </c>
      <c r="R22" s="987">
        <v>218</v>
      </c>
      <c r="S22" s="999">
        <v>260</v>
      </c>
      <c r="T22" s="987">
        <v>436</v>
      </c>
      <c r="U22" s="987">
        <v>11</v>
      </c>
      <c r="V22" s="954">
        <v>5140</v>
      </c>
      <c r="W22" s="142"/>
      <c r="X22" s="142"/>
      <c r="Y22" s="172"/>
      <c r="Z22" s="174"/>
      <c r="AA22" s="174"/>
      <c r="AB22" s="174"/>
      <c r="AC22" s="174"/>
      <c r="AD22" s="174"/>
      <c r="AE22" s="174"/>
      <c r="AF22" s="170"/>
      <c r="AG22" s="142"/>
      <c r="AH22" s="142"/>
      <c r="AI22" s="142"/>
      <c r="AJ22" s="142"/>
      <c r="AK22" s="142"/>
      <c r="AL22" s="142"/>
      <c r="AM22" s="142"/>
      <c r="AN22" s="142"/>
      <c r="AO22" s="142"/>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142"/>
      <c r="BU22" s="142"/>
      <c r="BV22" s="142"/>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142"/>
      <c r="CS22" s="142"/>
      <c r="CT22" s="142"/>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142"/>
      <c r="DQ22" s="142"/>
      <c r="DR22" s="142"/>
      <c r="DS22" s="142"/>
      <c r="DT22" s="142"/>
      <c r="DU22" s="142"/>
      <c r="DV22" s="142"/>
    </row>
    <row r="23" spans="1:127" s="28" customFormat="1" ht="11.25" customHeight="1">
      <c r="A23" s="906">
        <v>2016</v>
      </c>
      <c r="B23" s="914" t="s">
        <v>163</v>
      </c>
      <c r="C23" s="988">
        <v>6305</v>
      </c>
      <c r="D23" s="985" t="s">
        <v>313</v>
      </c>
      <c r="E23" s="996">
        <v>5856</v>
      </c>
      <c r="F23" s="996">
        <v>1804</v>
      </c>
      <c r="G23" s="989">
        <v>1285</v>
      </c>
      <c r="H23" s="1000">
        <v>246</v>
      </c>
      <c r="I23" s="990" t="s">
        <v>313</v>
      </c>
      <c r="J23" s="957">
        <v>15496</v>
      </c>
      <c r="K23" s="996">
        <v>1628</v>
      </c>
      <c r="L23" s="957">
        <v>5007</v>
      </c>
      <c r="M23" s="957">
        <v>5258</v>
      </c>
      <c r="N23" s="957">
        <v>5064</v>
      </c>
      <c r="O23" s="997">
        <v>5161</v>
      </c>
      <c r="P23" s="996">
        <v>4614</v>
      </c>
      <c r="Q23" s="957">
        <v>25104</v>
      </c>
      <c r="R23" s="991">
        <v>331</v>
      </c>
      <c r="S23" s="998">
        <v>407</v>
      </c>
      <c r="T23" s="991">
        <v>527</v>
      </c>
      <c r="U23" s="991">
        <v>25</v>
      </c>
      <c r="V23" s="962">
        <v>12516</v>
      </c>
      <c r="W23" s="170"/>
      <c r="X23" s="170"/>
      <c r="Y23" s="172"/>
      <c r="Z23" s="174"/>
      <c r="AA23" s="174"/>
      <c r="AB23" s="174"/>
      <c r="AC23" s="174"/>
      <c r="AD23" s="174"/>
      <c r="AE23" s="174"/>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170"/>
      <c r="CL23" s="170"/>
      <c r="CM23" s="170"/>
      <c r="CN23" s="170"/>
      <c r="CO23" s="170"/>
      <c r="CP23" s="170"/>
      <c r="CQ23" s="170"/>
      <c r="CR23" s="170"/>
      <c r="CS23" s="170"/>
      <c r="CT23" s="170"/>
      <c r="CU23" s="170"/>
      <c r="CV23" s="170"/>
      <c r="CW23" s="170"/>
      <c r="CX23" s="170"/>
      <c r="CY23" s="170"/>
      <c r="CZ23" s="170"/>
      <c r="DA23" s="170"/>
      <c r="DB23" s="170"/>
      <c r="DC23" s="170"/>
      <c r="DD23" s="170"/>
      <c r="DE23" s="170"/>
      <c r="DF23" s="170"/>
      <c r="DG23" s="170"/>
      <c r="DH23" s="170"/>
      <c r="DI23" s="170"/>
      <c r="DJ23" s="170"/>
      <c r="DK23" s="170"/>
      <c r="DL23" s="170"/>
      <c r="DM23" s="170"/>
      <c r="DN23" s="170"/>
      <c r="DO23" s="170"/>
    </row>
    <row r="24" spans="1:127" s="29" customFormat="1" ht="11.25" customHeight="1">
      <c r="A24" s="906"/>
      <c r="B24" s="907" t="s">
        <v>378</v>
      </c>
      <c r="C24" s="984">
        <v>3332</v>
      </c>
      <c r="D24" s="986" t="s">
        <v>313</v>
      </c>
      <c r="E24" s="992">
        <v>3066</v>
      </c>
      <c r="F24" s="992">
        <v>1030</v>
      </c>
      <c r="G24" s="993">
        <v>539</v>
      </c>
      <c r="H24" s="1001">
        <v>93</v>
      </c>
      <c r="I24" s="994" t="s">
        <v>313</v>
      </c>
      <c r="J24" s="950">
        <v>8060</v>
      </c>
      <c r="K24" s="992">
        <v>1076</v>
      </c>
      <c r="L24" s="950">
        <v>1984</v>
      </c>
      <c r="M24" s="950">
        <v>2512</v>
      </c>
      <c r="N24" s="950">
        <v>2495</v>
      </c>
      <c r="O24" s="995">
        <v>2727</v>
      </c>
      <c r="P24" s="992">
        <v>2493</v>
      </c>
      <c r="Q24" s="950">
        <v>12211</v>
      </c>
      <c r="R24" s="987">
        <v>226</v>
      </c>
      <c r="S24" s="999">
        <v>286</v>
      </c>
      <c r="T24" s="987">
        <v>365</v>
      </c>
      <c r="U24" s="987">
        <v>18</v>
      </c>
      <c r="V24" s="954">
        <v>4863</v>
      </c>
      <c r="W24" s="170"/>
      <c r="X24" s="142"/>
      <c r="Y24" s="172"/>
      <c r="Z24" s="174"/>
      <c r="AA24" s="174"/>
      <c r="AB24" s="174"/>
      <c r="AC24" s="174"/>
      <c r="AD24" s="174"/>
      <c r="AE24" s="174"/>
      <c r="AF24" s="170"/>
      <c r="AG24" s="142"/>
      <c r="AH24" s="142"/>
      <c r="AI24" s="142"/>
      <c r="AJ24" s="142"/>
      <c r="AK24" s="142"/>
      <c r="AL24" s="142"/>
      <c r="AM24" s="142"/>
      <c r="AN24" s="142"/>
      <c r="AO24" s="142"/>
      <c r="AP24" s="142"/>
      <c r="AQ24" s="142"/>
      <c r="AR24" s="142"/>
      <c r="AS24" s="142"/>
      <c r="AT24" s="142"/>
      <c r="AU24" s="142"/>
      <c r="AV24" s="142"/>
      <c r="AW24" s="142"/>
      <c r="AX24" s="142"/>
      <c r="AY24" s="142"/>
      <c r="AZ24" s="142"/>
      <c r="BA24" s="142"/>
      <c r="BB24" s="142"/>
      <c r="BC24" s="142"/>
      <c r="BD24" s="142"/>
      <c r="BE24" s="142"/>
      <c r="BF24" s="142"/>
      <c r="BG24" s="142"/>
      <c r="BH24" s="142"/>
      <c r="BI24" s="142"/>
      <c r="BJ24" s="142"/>
      <c r="BK24" s="142"/>
      <c r="BL24" s="142"/>
      <c r="BM24" s="142"/>
      <c r="BN24" s="142"/>
      <c r="BO24" s="142"/>
      <c r="BP24" s="142"/>
      <c r="BQ24" s="142"/>
      <c r="BR24" s="142"/>
      <c r="BS24" s="142"/>
      <c r="BT24" s="142"/>
      <c r="BU24" s="142"/>
      <c r="BV24" s="142"/>
      <c r="BW24" s="142"/>
      <c r="BX24" s="142"/>
      <c r="BY24" s="142"/>
      <c r="BZ24" s="142"/>
      <c r="CA24" s="142"/>
      <c r="CB24" s="142"/>
      <c r="CC24" s="142"/>
      <c r="CD24" s="142"/>
      <c r="CE24" s="142"/>
      <c r="CF24" s="142"/>
      <c r="CG24" s="142"/>
      <c r="CH24" s="142"/>
      <c r="CI24" s="142"/>
      <c r="CJ24" s="142"/>
      <c r="CK24" s="142"/>
      <c r="CL24" s="142"/>
      <c r="CM24" s="142"/>
      <c r="CN24" s="142"/>
      <c r="CO24" s="142"/>
      <c r="CP24" s="142"/>
      <c r="CQ24" s="142"/>
      <c r="CR24" s="142"/>
      <c r="CS24" s="142"/>
      <c r="CT24" s="142"/>
      <c r="CU24" s="142"/>
      <c r="CV24" s="142"/>
      <c r="CW24" s="142"/>
      <c r="CX24" s="142"/>
      <c r="CY24" s="142"/>
      <c r="CZ24" s="142"/>
      <c r="DA24" s="142"/>
      <c r="DB24" s="142"/>
      <c r="DC24" s="142"/>
      <c r="DD24" s="142"/>
      <c r="DE24" s="142"/>
      <c r="DF24" s="142"/>
      <c r="DG24" s="142"/>
      <c r="DH24" s="142"/>
      <c r="DI24" s="142"/>
      <c r="DJ24" s="142"/>
      <c r="DK24" s="142"/>
      <c r="DL24" s="142"/>
      <c r="DM24" s="142"/>
      <c r="DN24" s="142"/>
      <c r="DO24" s="142"/>
      <c r="DP24" s="142"/>
      <c r="DQ24" s="142"/>
      <c r="DR24" s="142"/>
      <c r="DS24" s="142"/>
      <c r="DT24" s="142"/>
      <c r="DU24" s="142"/>
    </row>
    <row r="25" spans="1:127" s="28" customFormat="1" ht="11.25" customHeight="1">
      <c r="A25" s="922">
        <v>2017</v>
      </c>
      <c r="B25" s="914" t="s">
        <v>163</v>
      </c>
      <c r="C25" s="988">
        <v>6446</v>
      </c>
      <c r="D25" s="985" t="s">
        <v>313</v>
      </c>
      <c r="E25" s="996">
        <v>6174</v>
      </c>
      <c r="F25" s="996">
        <v>1779</v>
      </c>
      <c r="G25" s="989">
        <v>1494</v>
      </c>
      <c r="H25" s="1000">
        <v>267</v>
      </c>
      <c r="I25" s="990" t="s">
        <v>313</v>
      </c>
      <c r="J25" s="957">
        <v>16160</v>
      </c>
      <c r="K25" s="996">
        <v>1292</v>
      </c>
      <c r="L25" s="957">
        <v>4924</v>
      </c>
      <c r="M25" s="957">
        <v>4886</v>
      </c>
      <c r="N25" s="957">
        <v>5012</v>
      </c>
      <c r="O25" s="997">
        <v>4999</v>
      </c>
      <c r="P25" s="996">
        <v>4389</v>
      </c>
      <c r="Q25" s="957">
        <v>24210</v>
      </c>
      <c r="R25" s="957">
        <v>331</v>
      </c>
      <c r="S25" s="991">
        <v>466</v>
      </c>
      <c r="T25" s="991">
        <v>591</v>
      </c>
      <c r="U25" s="991">
        <v>34</v>
      </c>
      <c r="V25" s="962">
        <v>12858</v>
      </c>
      <c r="W25" s="170"/>
      <c r="X25" s="170"/>
      <c r="Y25" s="172"/>
      <c r="Z25" s="174"/>
      <c r="AA25" s="174"/>
      <c r="AB25" s="174"/>
      <c r="AC25" s="174"/>
      <c r="AD25" s="174"/>
      <c r="AE25" s="174"/>
      <c r="AF25" s="170"/>
      <c r="AG25" s="170"/>
      <c r="AH25" s="170"/>
      <c r="AI25" s="170"/>
      <c r="AJ25" s="170"/>
      <c r="AK25" s="170"/>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c r="CS25" s="170"/>
      <c r="CT25" s="170"/>
      <c r="CU25" s="170"/>
      <c r="CV25" s="170"/>
      <c r="CW25" s="170"/>
      <c r="CX25" s="170"/>
      <c r="CY25" s="170"/>
      <c r="CZ25" s="170"/>
      <c r="DA25" s="170"/>
      <c r="DB25" s="170"/>
      <c r="DC25" s="170"/>
      <c r="DD25" s="170"/>
      <c r="DE25" s="170"/>
      <c r="DF25" s="170"/>
      <c r="DG25" s="170"/>
      <c r="DH25" s="170"/>
      <c r="DI25" s="170"/>
      <c r="DJ25" s="170"/>
      <c r="DK25" s="170"/>
      <c r="DL25" s="170"/>
      <c r="DM25" s="170"/>
      <c r="DN25" s="170"/>
      <c r="DO25" s="170"/>
      <c r="DP25" s="170"/>
      <c r="DQ25" s="170"/>
      <c r="DR25" s="170"/>
      <c r="DS25" s="170"/>
      <c r="DT25" s="170"/>
      <c r="DU25" s="170"/>
    </row>
    <row r="26" spans="1:127" s="28" customFormat="1" ht="11.25" customHeight="1">
      <c r="A26" s="922"/>
      <c r="B26" s="907" t="s">
        <v>378</v>
      </c>
      <c r="C26" s="984">
        <v>3350</v>
      </c>
      <c r="D26" s="986" t="s">
        <v>313</v>
      </c>
      <c r="E26" s="992">
        <v>3266</v>
      </c>
      <c r="F26" s="992">
        <v>920</v>
      </c>
      <c r="G26" s="993">
        <v>695</v>
      </c>
      <c r="H26" s="1001">
        <v>107</v>
      </c>
      <c r="I26" s="994" t="s">
        <v>313</v>
      </c>
      <c r="J26" s="950">
        <v>8338</v>
      </c>
      <c r="K26" s="992">
        <v>899</v>
      </c>
      <c r="L26" s="950">
        <v>2000</v>
      </c>
      <c r="M26" s="950">
        <v>2400</v>
      </c>
      <c r="N26" s="950">
        <v>2516</v>
      </c>
      <c r="O26" s="995">
        <v>2605</v>
      </c>
      <c r="P26" s="992">
        <v>2407</v>
      </c>
      <c r="Q26" s="950">
        <v>11928</v>
      </c>
      <c r="R26" s="950">
        <v>237</v>
      </c>
      <c r="S26" s="987">
        <v>318</v>
      </c>
      <c r="T26" s="987">
        <v>447</v>
      </c>
      <c r="U26" s="987">
        <v>22</v>
      </c>
      <c r="V26" s="950">
        <v>4808</v>
      </c>
      <c r="W26" s="170"/>
      <c r="X26" s="170"/>
      <c r="Y26" s="172"/>
      <c r="Z26" s="174"/>
      <c r="AA26" s="174"/>
      <c r="AB26" s="174"/>
      <c r="AC26" s="174"/>
      <c r="AD26" s="174"/>
      <c r="AE26" s="174"/>
      <c r="AF26" s="142"/>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70"/>
      <c r="BF26" s="170"/>
      <c r="BG26" s="170"/>
      <c r="BH26" s="170"/>
      <c r="BI26" s="170"/>
      <c r="BJ26" s="170"/>
      <c r="BK26" s="170"/>
      <c r="BL26" s="170"/>
      <c r="BM26" s="170"/>
      <c r="BN26" s="170"/>
      <c r="BO26" s="170"/>
      <c r="BP26" s="170"/>
      <c r="BQ26" s="170"/>
      <c r="BR26" s="170"/>
      <c r="BS26" s="170"/>
      <c r="BT26" s="170"/>
      <c r="BU26" s="170"/>
      <c r="BV26" s="170"/>
      <c r="BW26" s="170"/>
      <c r="BX26" s="170"/>
      <c r="BY26" s="170"/>
      <c r="BZ26" s="170"/>
      <c r="CA26" s="170"/>
      <c r="CB26" s="170"/>
      <c r="CC26" s="170"/>
      <c r="CD26" s="170"/>
      <c r="CE26" s="170"/>
      <c r="CF26" s="170"/>
      <c r="CG26" s="170"/>
      <c r="CH26" s="170"/>
      <c r="CI26" s="170"/>
      <c r="CJ26" s="170"/>
      <c r="CK26" s="170"/>
      <c r="CL26" s="170"/>
      <c r="CM26" s="170"/>
      <c r="CN26" s="170"/>
      <c r="CO26" s="170"/>
      <c r="CP26" s="170"/>
      <c r="CQ26" s="170"/>
      <c r="CR26" s="170"/>
      <c r="CS26" s="170"/>
      <c r="CT26" s="170"/>
      <c r="CU26" s="170"/>
      <c r="CV26" s="170"/>
      <c r="CW26" s="170"/>
      <c r="CX26" s="170"/>
      <c r="CY26" s="170"/>
      <c r="CZ26" s="170"/>
      <c r="DA26" s="170"/>
      <c r="DB26" s="170"/>
      <c r="DC26" s="170"/>
      <c r="DD26" s="170"/>
      <c r="DE26" s="170"/>
      <c r="DF26" s="170"/>
      <c r="DG26" s="170"/>
      <c r="DH26" s="170"/>
      <c r="DI26" s="170"/>
      <c r="DJ26" s="170"/>
      <c r="DK26" s="170"/>
      <c r="DL26" s="170"/>
      <c r="DM26" s="170"/>
      <c r="DN26" s="170"/>
      <c r="DO26" s="170"/>
      <c r="DP26" s="170"/>
      <c r="DQ26" s="170"/>
      <c r="DR26" s="170"/>
      <c r="DS26" s="170"/>
      <c r="DT26" s="170"/>
      <c r="DU26" s="170"/>
    </row>
    <row r="27" spans="1:127" s="29" customFormat="1" ht="11.25" customHeight="1">
      <c r="A27" s="922">
        <v>2018</v>
      </c>
      <c r="B27" s="914" t="s">
        <v>163</v>
      </c>
      <c r="C27" s="988">
        <v>6700</v>
      </c>
      <c r="D27" s="1002" t="s">
        <v>313</v>
      </c>
      <c r="E27" s="996">
        <v>5990</v>
      </c>
      <c r="F27" s="996">
        <v>1887</v>
      </c>
      <c r="G27" s="989">
        <v>1744</v>
      </c>
      <c r="H27" s="1000">
        <v>334</v>
      </c>
      <c r="I27" s="1000">
        <v>168</v>
      </c>
      <c r="J27" s="957">
        <v>16823</v>
      </c>
      <c r="K27" s="996">
        <v>1153</v>
      </c>
      <c r="L27" s="957">
        <v>4380</v>
      </c>
      <c r="M27" s="957">
        <v>4687</v>
      </c>
      <c r="N27" s="957">
        <v>4556</v>
      </c>
      <c r="O27" s="997">
        <v>4584</v>
      </c>
      <c r="P27" s="996">
        <v>4407</v>
      </c>
      <c r="Q27" s="957">
        <v>22614</v>
      </c>
      <c r="R27" s="957">
        <v>333</v>
      </c>
      <c r="S27" s="991">
        <v>429</v>
      </c>
      <c r="T27" s="991">
        <v>668</v>
      </c>
      <c r="U27" s="991">
        <v>15</v>
      </c>
      <c r="V27" s="957">
        <v>13421</v>
      </c>
      <c r="W27" s="170"/>
      <c r="X27" s="142"/>
      <c r="Y27" s="142"/>
      <c r="Z27" s="142"/>
      <c r="AA27" s="142"/>
      <c r="AB27" s="142"/>
      <c r="AC27" s="142"/>
      <c r="AD27" s="142"/>
      <c r="AE27" s="142"/>
      <c r="AF27" s="142"/>
      <c r="AG27" s="142"/>
      <c r="AH27" s="142"/>
      <c r="AI27" s="142"/>
      <c r="AJ27" s="142"/>
      <c r="AK27" s="142"/>
      <c r="AL27" s="142"/>
      <c r="AM27" s="142"/>
      <c r="AN27" s="142"/>
      <c r="AO27" s="142"/>
      <c r="AP27" s="142"/>
      <c r="AQ27" s="142"/>
      <c r="AR27" s="142"/>
      <c r="AS27" s="142"/>
      <c r="AT27" s="142"/>
      <c r="AU27" s="142"/>
      <c r="AV27" s="142"/>
      <c r="AW27" s="142"/>
      <c r="AX27" s="142"/>
      <c r="AY27" s="142"/>
      <c r="AZ27" s="142"/>
      <c r="BA27" s="142"/>
      <c r="BB27" s="142"/>
      <c r="BC27" s="142"/>
      <c r="BD27" s="142"/>
      <c r="BE27" s="142"/>
      <c r="BF27" s="142"/>
      <c r="BG27" s="142"/>
      <c r="BH27" s="142"/>
      <c r="BI27" s="142"/>
      <c r="BJ27" s="142"/>
      <c r="BK27" s="142"/>
      <c r="BL27" s="142"/>
      <c r="BM27" s="142"/>
      <c r="BN27" s="142"/>
      <c r="BO27" s="142"/>
      <c r="BP27" s="142"/>
      <c r="BQ27" s="142"/>
      <c r="BR27" s="142"/>
      <c r="BS27" s="142"/>
      <c r="BT27" s="142"/>
      <c r="BU27" s="142"/>
      <c r="BV27" s="142"/>
      <c r="BW27" s="142"/>
      <c r="BX27" s="142"/>
      <c r="BY27" s="142"/>
      <c r="BZ27" s="142"/>
      <c r="CA27" s="142"/>
      <c r="CB27" s="142"/>
      <c r="CC27" s="142"/>
      <c r="CD27" s="142"/>
      <c r="CE27" s="142"/>
      <c r="CF27" s="142"/>
      <c r="CG27" s="142"/>
      <c r="CH27" s="142"/>
      <c r="CI27" s="142"/>
      <c r="CJ27" s="142"/>
      <c r="CK27" s="142"/>
      <c r="CL27" s="142"/>
      <c r="CM27" s="142"/>
      <c r="CN27" s="142"/>
      <c r="CO27" s="142"/>
      <c r="CP27" s="142"/>
      <c r="CQ27" s="142"/>
      <c r="CR27" s="142"/>
      <c r="CS27" s="142"/>
      <c r="CT27" s="142"/>
      <c r="CU27" s="142"/>
      <c r="CV27" s="142"/>
      <c r="CW27" s="142"/>
      <c r="CX27" s="142"/>
      <c r="CY27" s="142"/>
      <c r="CZ27" s="142"/>
      <c r="DA27" s="142"/>
      <c r="DB27" s="142"/>
      <c r="DC27" s="142"/>
      <c r="DD27" s="142"/>
      <c r="DE27" s="142"/>
      <c r="DF27" s="142"/>
      <c r="DG27" s="142"/>
      <c r="DH27" s="142"/>
      <c r="DI27" s="142"/>
      <c r="DJ27" s="142"/>
      <c r="DK27" s="142"/>
      <c r="DL27" s="142"/>
      <c r="DM27" s="142"/>
      <c r="DN27" s="142"/>
      <c r="DO27" s="142"/>
      <c r="DP27" s="142"/>
      <c r="DQ27" s="142"/>
      <c r="DR27" s="142"/>
      <c r="DS27" s="142"/>
      <c r="DT27" s="142"/>
      <c r="DU27" s="142"/>
    </row>
    <row r="28" spans="1:127" s="29" customFormat="1" ht="11.25" customHeight="1">
      <c r="A28" s="922"/>
      <c r="B28" s="907" t="s">
        <v>378</v>
      </c>
      <c r="C28" s="984">
        <v>3606</v>
      </c>
      <c r="D28" s="1003" t="s">
        <v>313</v>
      </c>
      <c r="E28" s="992">
        <v>2953</v>
      </c>
      <c r="F28" s="992">
        <v>903</v>
      </c>
      <c r="G28" s="993">
        <v>749</v>
      </c>
      <c r="H28" s="1001">
        <v>152</v>
      </c>
      <c r="I28" s="1001">
        <v>112</v>
      </c>
      <c r="J28" s="950">
        <v>8475</v>
      </c>
      <c r="K28" s="992">
        <v>843</v>
      </c>
      <c r="L28" s="950">
        <v>1809</v>
      </c>
      <c r="M28" s="950">
        <v>2314</v>
      </c>
      <c r="N28" s="950">
        <v>2290</v>
      </c>
      <c r="O28" s="995">
        <v>2414</v>
      </c>
      <c r="P28" s="992">
        <v>2348</v>
      </c>
      <c r="Q28" s="950">
        <v>11175</v>
      </c>
      <c r="R28" s="950">
        <v>216</v>
      </c>
      <c r="S28" s="987">
        <v>319</v>
      </c>
      <c r="T28" s="987">
        <v>488</v>
      </c>
      <c r="U28" s="987">
        <v>10</v>
      </c>
      <c r="V28" s="950">
        <v>5026</v>
      </c>
      <c r="W28" s="170"/>
      <c r="X28" s="142"/>
      <c r="Y28" s="142"/>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142"/>
      <c r="AV28" s="142"/>
      <c r="AW28" s="142"/>
      <c r="AX28" s="142"/>
      <c r="AY28" s="142"/>
      <c r="AZ28" s="142"/>
      <c r="BA28" s="142"/>
      <c r="BB28" s="142"/>
      <c r="BC28" s="142"/>
      <c r="BD28" s="142"/>
      <c r="BE28" s="142"/>
      <c r="BF28" s="142"/>
      <c r="BG28" s="142"/>
      <c r="BH28" s="142"/>
      <c r="BI28" s="142"/>
      <c r="BJ28" s="142"/>
      <c r="BK28" s="142"/>
      <c r="BL28" s="142"/>
      <c r="BM28" s="142"/>
      <c r="BN28" s="142"/>
      <c r="BO28" s="142"/>
      <c r="BP28" s="142"/>
      <c r="BQ28" s="142"/>
      <c r="BR28" s="142"/>
      <c r="BS28" s="142"/>
      <c r="BT28" s="142"/>
      <c r="BU28" s="142"/>
      <c r="BV28" s="142"/>
      <c r="BW28" s="142"/>
      <c r="BX28" s="142"/>
      <c r="BY28" s="142"/>
      <c r="BZ28" s="142"/>
      <c r="CA28" s="142"/>
      <c r="CB28" s="142"/>
      <c r="CC28" s="142"/>
      <c r="CD28" s="142"/>
      <c r="CE28" s="142"/>
      <c r="CF28" s="142"/>
      <c r="CG28" s="142"/>
      <c r="CH28" s="142"/>
      <c r="CI28" s="142"/>
      <c r="CJ28" s="142"/>
      <c r="CK28" s="142"/>
      <c r="CL28" s="142"/>
      <c r="CM28" s="142"/>
      <c r="CN28" s="142"/>
      <c r="CO28" s="142"/>
      <c r="CP28" s="142"/>
      <c r="CQ28" s="142"/>
      <c r="CR28" s="142"/>
      <c r="CS28" s="142"/>
      <c r="CT28" s="142"/>
      <c r="CU28" s="142"/>
      <c r="CV28" s="142"/>
      <c r="CW28" s="142"/>
      <c r="CX28" s="142"/>
      <c r="CY28" s="142"/>
      <c r="CZ28" s="142"/>
      <c r="DA28" s="142"/>
      <c r="DB28" s="142"/>
      <c r="DC28" s="142"/>
      <c r="DD28" s="142"/>
      <c r="DE28" s="142"/>
      <c r="DF28" s="142"/>
      <c r="DG28" s="142"/>
      <c r="DH28" s="142"/>
      <c r="DI28" s="142"/>
      <c r="DJ28" s="142"/>
      <c r="DK28" s="142"/>
      <c r="DL28" s="142"/>
      <c r="DM28" s="142"/>
      <c r="DN28" s="142"/>
      <c r="DO28" s="142"/>
      <c r="DP28" s="142"/>
      <c r="DQ28" s="142"/>
      <c r="DR28" s="142"/>
      <c r="DS28" s="142"/>
      <c r="DT28" s="142"/>
      <c r="DU28" s="142"/>
    </row>
    <row r="29" spans="1:127" s="29" customFormat="1" ht="11.25" customHeight="1">
      <c r="A29" s="922">
        <v>2019</v>
      </c>
      <c r="B29" s="914" t="s">
        <v>163</v>
      </c>
      <c r="C29" s="988">
        <v>6631</v>
      </c>
      <c r="D29" s="1002" t="s">
        <v>313</v>
      </c>
      <c r="E29" s="996">
        <v>5997</v>
      </c>
      <c r="F29" s="996">
        <v>1842</v>
      </c>
      <c r="G29" s="989">
        <v>1759</v>
      </c>
      <c r="H29" s="1000">
        <v>431</v>
      </c>
      <c r="I29" s="1000">
        <v>251</v>
      </c>
      <c r="J29" s="957">
        <v>16911</v>
      </c>
      <c r="K29" s="996">
        <v>1339</v>
      </c>
      <c r="L29" s="957">
        <v>4389</v>
      </c>
      <c r="M29" s="957">
        <v>4484</v>
      </c>
      <c r="N29" s="957">
        <v>4305</v>
      </c>
      <c r="O29" s="997">
        <v>4288</v>
      </c>
      <c r="P29" s="996">
        <v>4066</v>
      </c>
      <c r="Q29" s="957">
        <v>21532</v>
      </c>
      <c r="R29" s="957">
        <v>331</v>
      </c>
      <c r="S29" s="991">
        <v>487</v>
      </c>
      <c r="T29" s="991">
        <v>735</v>
      </c>
      <c r="U29" s="991">
        <v>19</v>
      </c>
      <c r="V29" s="957">
        <v>12595</v>
      </c>
      <c r="W29" s="170"/>
      <c r="X29" s="142"/>
      <c r="Y29" s="142"/>
      <c r="Z29" s="142"/>
      <c r="AA29" s="142"/>
      <c r="AB29" s="142"/>
      <c r="AC29" s="142"/>
      <c r="AD29" s="142"/>
      <c r="AE29" s="142"/>
      <c r="AF29" s="142"/>
      <c r="AG29" s="142"/>
      <c r="AH29" s="142"/>
      <c r="AI29" s="142"/>
      <c r="AJ29" s="142"/>
      <c r="AK29" s="142"/>
      <c r="AL29" s="142"/>
      <c r="AM29" s="142"/>
      <c r="AN29" s="142"/>
      <c r="AO29" s="142"/>
      <c r="AP29" s="142"/>
      <c r="AQ29" s="142"/>
      <c r="AR29" s="142"/>
      <c r="AS29" s="142"/>
      <c r="AT29" s="142"/>
      <c r="AU29" s="142"/>
      <c r="AV29" s="142"/>
      <c r="AW29" s="142"/>
      <c r="AX29" s="14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142"/>
      <c r="BU29" s="142"/>
      <c r="BV29" s="142"/>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142"/>
      <c r="CS29" s="142"/>
      <c r="CT29" s="142"/>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142"/>
      <c r="DQ29" s="142"/>
      <c r="DR29" s="142"/>
      <c r="DS29" s="142"/>
      <c r="DT29" s="142"/>
      <c r="DU29" s="142"/>
    </row>
    <row r="30" spans="1:127" s="29" customFormat="1" ht="11.25" customHeight="1">
      <c r="A30" s="922"/>
      <c r="B30" s="907" t="s">
        <v>378</v>
      </c>
      <c r="C30" s="984">
        <v>3553</v>
      </c>
      <c r="D30" s="1003" t="s">
        <v>313</v>
      </c>
      <c r="E30" s="992">
        <v>2836</v>
      </c>
      <c r="F30" s="992">
        <v>984</v>
      </c>
      <c r="G30" s="993">
        <v>836</v>
      </c>
      <c r="H30" s="1001">
        <v>167</v>
      </c>
      <c r="I30" s="1001">
        <v>180</v>
      </c>
      <c r="J30" s="950">
        <v>8556</v>
      </c>
      <c r="K30" s="992">
        <v>939</v>
      </c>
      <c r="L30" s="950">
        <v>1724</v>
      </c>
      <c r="M30" s="950">
        <v>2265</v>
      </c>
      <c r="N30" s="950">
        <v>2029</v>
      </c>
      <c r="O30" s="995">
        <v>2256</v>
      </c>
      <c r="P30" s="992">
        <v>2162</v>
      </c>
      <c r="Q30" s="950">
        <v>10436</v>
      </c>
      <c r="R30" s="950">
        <v>205</v>
      </c>
      <c r="S30" s="987">
        <v>356</v>
      </c>
      <c r="T30" s="987">
        <v>547</v>
      </c>
      <c r="U30" s="987">
        <v>14</v>
      </c>
      <c r="V30" s="950">
        <v>4930</v>
      </c>
      <c r="W30" s="178"/>
      <c r="X30" s="170"/>
      <c r="Y30" s="142"/>
      <c r="Z30" s="142"/>
      <c r="AA30" s="142"/>
      <c r="AB30" s="142"/>
      <c r="AC30" s="142"/>
      <c r="AD30" s="142"/>
      <c r="AE30" s="142"/>
      <c r="AF30" s="142"/>
      <c r="AG30" s="142"/>
      <c r="AH30" s="142"/>
      <c r="AI30" s="142"/>
      <c r="AJ30" s="142"/>
      <c r="AK30" s="142"/>
      <c r="AL30" s="142"/>
      <c r="AM30" s="142"/>
      <c r="AN30" s="142"/>
      <c r="AO30" s="142"/>
      <c r="AP30" s="142"/>
      <c r="AQ30" s="142"/>
      <c r="AR30" s="142"/>
      <c r="AS30" s="142"/>
      <c r="AT30" s="142"/>
      <c r="AU30" s="142"/>
      <c r="AV30" s="142"/>
      <c r="AW30" s="142"/>
      <c r="AX30" s="142"/>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142"/>
      <c r="BU30" s="142"/>
      <c r="BV30" s="142"/>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142"/>
      <c r="CS30" s="142"/>
      <c r="CT30" s="142"/>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142"/>
      <c r="DQ30" s="142"/>
      <c r="DR30" s="142"/>
      <c r="DS30" s="142"/>
      <c r="DT30" s="142"/>
    </row>
    <row r="31" spans="1:127" s="29" customFormat="1" ht="11.25" customHeight="1">
      <c r="A31" s="922">
        <v>2020</v>
      </c>
      <c r="B31" s="914" t="s">
        <v>163</v>
      </c>
      <c r="C31" s="988">
        <v>6885</v>
      </c>
      <c r="D31" s="1002" t="s">
        <v>313</v>
      </c>
      <c r="E31" s="996">
        <v>5840</v>
      </c>
      <c r="F31" s="996">
        <v>1883</v>
      </c>
      <c r="G31" s="989">
        <v>2172</v>
      </c>
      <c r="H31" s="1000">
        <v>373</v>
      </c>
      <c r="I31" s="1000">
        <v>381</v>
      </c>
      <c r="J31" s="957">
        <v>17534</v>
      </c>
      <c r="K31" s="996">
        <v>1390</v>
      </c>
      <c r="L31" s="957">
        <v>4619</v>
      </c>
      <c r="M31" s="957">
        <v>4583</v>
      </c>
      <c r="N31" s="957">
        <v>4610</v>
      </c>
      <c r="O31" s="997">
        <v>4434</v>
      </c>
      <c r="P31" s="996">
        <v>4014</v>
      </c>
      <c r="Q31" s="957">
        <v>22260</v>
      </c>
      <c r="R31" s="957">
        <v>398</v>
      </c>
      <c r="S31" s="991">
        <v>456</v>
      </c>
      <c r="T31" s="991">
        <v>694</v>
      </c>
      <c r="U31" s="991">
        <v>22</v>
      </c>
      <c r="V31" s="957">
        <v>13144</v>
      </c>
      <c r="W31" s="178"/>
      <c r="X31" s="170"/>
      <c r="Y31" s="142"/>
      <c r="Z31" s="142"/>
      <c r="AA31" s="142"/>
      <c r="AB31" s="142"/>
      <c r="AC31" s="142"/>
      <c r="AD31" s="142"/>
      <c r="AE31" s="142"/>
      <c r="AF31" s="142"/>
      <c r="AG31" s="142"/>
      <c r="AH31" s="142"/>
      <c r="AI31" s="142"/>
      <c r="AJ31" s="142"/>
      <c r="AK31" s="142"/>
      <c r="AL31" s="142"/>
      <c r="AM31" s="142"/>
      <c r="AN31" s="142"/>
      <c r="AO31" s="142"/>
      <c r="AP31" s="142"/>
      <c r="AQ31" s="142"/>
      <c r="AR31" s="142"/>
      <c r="AS31" s="142"/>
      <c r="AT31" s="142"/>
      <c r="AU31" s="142"/>
      <c r="AV31" s="142"/>
      <c r="AW31" s="142"/>
      <c r="AX31" s="142"/>
      <c r="AY31" s="142"/>
      <c r="AZ31" s="142"/>
      <c r="BA31" s="142"/>
      <c r="BB31" s="142"/>
      <c r="BC31" s="142"/>
      <c r="BD31" s="142"/>
      <c r="BE31" s="142"/>
      <c r="BF31" s="142"/>
      <c r="BG31" s="142"/>
      <c r="BH31" s="142"/>
      <c r="BI31" s="142"/>
      <c r="BJ31" s="142"/>
      <c r="BK31" s="142"/>
      <c r="BL31" s="142"/>
      <c r="BM31" s="142"/>
      <c r="BN31" s="142"/>
      <c r="BO31" s="142"/>
      <c r="BP31" s="142"/>
      <c r="BQ31" s="142"/>
      <c r="BR31" s="142"/>
      <c r="BS31" s="142"/>
      <c r="BT31" s="142"/>
      <c r="BU31" s="142"/>
      <c r="BV31" s="142"/>
      <c r="BW31" s="142"/>
      <c r="BX31" s="142"/>
      <c r="BY31" s="142"/>
      <c r="BZ31" s="142"/>
      <c r="CA31" s="142"/>
      <c r="CB31" s="142"/>
      <c r="CC31" s="142"/>
      <c r="CD31" s="142"/>
      <c r="CE31" s="142"/>
      <c r="CF31" s="142"/>
      <c r="CG31" s="142"/>
      <c r="CH31" s="142"/>
      <c r="CI31" s="142"/>
      <c r="CJ31" s="142"/>
      <c r="CK31" s="142"/>
      <c r="CL31" s="142"/>
      <c r="CM31" s="142"/>
      <c r="CN31" s="142"/>
      <c r="CO31" s="142"/>
      <c r="CP31" s="142"/>
      <c r="CQ31" s="142"/>
      <c r="CR31" s="142"/>
      <c r="CS31" s="142"/>
      <c r="CT31" s="142"/>
      <c r="CU31" s="142"/>
      <c r="CV31" s="142"/>
      <c r="CW31" s="142"/>
      <c r="CX31" s="142"/>
      <c r="CY31" s="142"/>
      <c r="CZ31" s="142"/>
      <c r="DA31" s="142"/>
      <c r="DB31" s="142"/>
      <c r="DC31" s="142"/>
      <c r="DD31" s="142"/>
      <c r="DE31" s="142"/>
      <c r="DF31" s="142"/>
      <c r="DG31" s="142"/>
      <c r="DH31" s="142"/>
      <c r="DI31" s="142"/>
      <c r="DJ31" s="142"/>
      <c r="DK31" s="142"/>
      <c r="DL31" s="142"/>
      <c r="DM31" s="142"/>
      <c r="DN31" s="142"/>
      <c r="DO31" s="142"/>
      <c r="DP31" s="142"/>
      <c r="DQ31" s="142"/>
      <c r="DR31" s="142"/>
      <c r="DS31" s="142"/>
      <c r="DT31" s="142"/>
      <c r="DU31" s="142"/>
    </row>
    <row r="32" spans="1:127" s="29" customFormat="1" ht="11.25" customHeight="1">
      <c r="A32" s="922"/>
      <c r="B32" s="907" t="s">
        <v>378</v>
      </c>
      <c r="C32" s="984">
        <v>3572</v>
      </c>
      <c r="D32" s="1003" t="s">
        <v>313</v>
      </c>
      <c r="E32" s="992">
        <v>2882</v>
      </c>
      <c r="F32" s="992">
        <v>1023</v>
      </c>
      <c r="G32" s="993">
        <v>890</v>
      </c>
      <c r="H32" s="1001">
        <v>128</v>
      </c>
      <c r="I32" s="1001">
        <v>259</v>
      </c>
      <c r="J32" s="950">
        <v>8754</v>
      </c>
      <c r="K32" s="992">
        <v>1000</v>
      </c>
      <c r="L32" s="950">
        <v>1853</v>
      </c>
      <c r="M32" s="950">
        <v>2445</v>
      </c>
      <c r="N32" s="950">
        <v>2190</v>
      </c>
      <c r="O32" s="995">
        <v>2224</v>
      </c>
      <c r="P32" s="992">
        <v>2091</v>
      </c>
      <c r="Q32" s="950">
        <v>10803</v>
      </c>
      <c r="R32" s="950">
        <v>264</v>
      </c>
      <c r="S32" s="987">
        <v>330</v>
      </c>
      <c r="T32" s="987">
        <v>505</v>
      </c>
      <c r="U32" s="987">
        <v>12</v>
      </c>
      <c r="V32" s="950">
        <v>5027</v>
      </c>
      <c r="W32" s="178"/>
      <c r="X32" s="170"/>
      <c r="Y32" s="142"/>
      <c r="AB32" s="142"/>
      <c r="AC32" s="142"/>
      <c r="AD32" s="142"/>
      <c r="AE32" s="142"/>
      <c r="AF32" s="142"/>
      <c r="AG32" s="142"/>
      <c r="AH32" s="142"/>
      <c r="AI32" s="142"/>
      <c r="AJ32" s="142"/>
      <c r="AK32" s="142"/>
      <c r="AL32" s="142"/>
      <c r="AM32" s="142"/>
      <c r="AN32" s="142"/>
      <c r="AO32" s="142"/>
      <c r="AP32" s="142"/>
      <c r="AQ32" s="142"/>
      <c r="AR32" s="142"/>
      <c r="AS32" s="142"/>
      <c r="AT32" s="142"/>
      <c r="AU32" s="142"/>
      <c r="AV32" s="142"/>
      <c r="AW32" s="142"/>
      <c r="AX32" s="14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142"/>
      <c r="BU32" s="142"/>
      <c r="BV32" s="142"/>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142"/>
      <c r="CS32" s="142"/>
      <c r="CT32" s="142"/>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142"/>
      <c r="DQ32" s="142"/>
      <c r="DR32" s="142"/>
      <c r="DS32" s="142"/>
      <c r="DT32" s="142"/>
      <c r="DU32" s="142"/>
    </row>
    <row r="33" spans="1:125" s="29" customFormat="1" ht="11.25" customHeight="1">
      <c r="A33" s="922">
        <v>2021</v>
      </c>
      <c r="B33" s="914" t="s">
        <v>163</v>
      </c>
      <c r="C33" s="957">
        <v>6874</v>
      </c>
      <c r="D33" s="1002" t="s">
        <v>313</v>
      </c>
      <c r="E33" s="996">
        <v>5691</v>
      </c>
      <c r="F33" s="996">
        <v>1914</v>
      </c>
      <c r="G33" s="989">
        <v>1991</v>
      </c>
      <c r="H33" s="1000">
        <v>449</v>
      </c>
      <c r="I33" s="1000">
        <v>519</v>
      </c>
      <c r="J33" s="957">
        <v>17438</v>
      </c>
      <c r="K33" s="996">
        <v>1327</v>
      </c>
      <c r="L33" s="957">
        <v>4484</v>
      </c>
      <c r="M33" s="957">
        <v>4591</v>
      </c>
      <c r="N33" s="957">
        <v>4543</v>
      </c>
      <c r="O33" s="996">
        <v>4689</v>
      </c>
      <c r="P33" s="996">
        <v>4138</v>
      </c>
      <c r="Q33" s="957">
        <v>22445</v>
      </c>
      <c r="R33" s="957">
        <v>366</v>
      </c>
      <c r="S33" s="991">
        <v>402</v>
      </c>
      <c r="T33" s="991">
        <v>706</v>
      </c>
      <c r="U33" s="1004">
        <v>28</v>
      </c>
      <c r="V33" s="957">
        <v>13224</v>
      </c>
      <c r="W33" s="178"/>
      <c r="X33" s="170"/>
      <c r="Y33" s="142"/>
      <c r="Z33" s="142"/>
      <c r="AA33" s="172"/>
      <c r="AB33" s="142"/>
      <c r="AC33" s="142"/>
      <c r="AD33" s="142"/>
      <c r="AE33" s="142"/>
      <c r="AF33" s="142"/>
      <c r="AG33" s="142"/>
      <c r="AH33" s="142"/>
      <c r="AI33" s="142"/>
      <c r="AJ33" s="142"/>
      <c r="AK33" s="142"/>
      <c r="AL33" s="142"/>
      <c r="AM33" s="142"/>
      <c r="AN33" s="142"/>
      <c r="AO33" s="142"/>
      <c r="AP33" s="142"/>
      <c r="AQ33" s="142"/>
      <c r="AR33" s="142"/>
      <c r="AS33" s="142"/>
      <c r="AT33" s="142"/>
      <c r="AU33" s="142"/>
      <c r="AV33" s="142"/>
      <c r="AW33" s="142"/>
      <c r="AX33" s="142"/>
      <c r="AY33" s="142"/>
      <c r="AZ33" s="142"/>
      <c r="BA33" s="142"/>
      <c r="BB33" s="142"/>
      <c r="BC33" s="142"/>
      <c r="BD33" s="142"/>
      <c r="BE33" s="142"/>
      <c r="BF33" s="142"/>
      <c r="BG33" s="142"/>
      <c r="BH33" s="142"/>
      <c r="BI33" s="142"/>
      <c r="BJ33" s="142"/>
      <c r="BK33" s="142"/>
      <c r="BL33" s="142"/>
      <c r="BM33" s="142"/>
      <c r="BN33" s="142"/>
      <c r="BO33" s="142"/>
      <c r="BP33" s="142"/>
      <c r="BQ33" s="142"/>
      <c r="BR33" s="142"/>
      <c r="BS33" s="142"/>
      <c r="BT33" s="142"/>
      <c r="BU33" s="142"/>
      <c r="BV33" s="142"/>
      <c r="BW33" s="142"/>
      <c r="BX33" s="142"/>
      <c r="BY33" s="142"/>
      <c r="BZ33" s="142"/>
      <c r="CA33" s="142"/>
      <c r="CB33" s="142"/>
      <c r="CC33" s="142"/>
      <c r="CD33" s="142"/>
      <c r="CE33" s="142"/>
      <c r="CF33" s="142"/>
      <c r="CG33" s="142"/>
      <c r="CH33" s="142"/>
      <c r="CI33" s="142"/>
      <c r="CJ33" s="142"/>
      <c r="CK33" s="142"/>
      <c r="CL33" s="142"/>
      <c r="CM33" s="142"/>
      <c r="CN33" s="142"/>
      <c r="CO33" s="142"/>
      <c r="CP33" s="142"/>
      <c r="CQ33" s="142"/>
      <c r="CR33" s="142"/>
      <c r="CS33" s="142"/>
      <c r="CT33" s="142"/>
      <c r="CU33" s="142"/>
      <c r="CV33" s="142"/>
      <c r="CW33" s="142"/>
      <c r="CX33" s="142"/>
      <c r="CY33" s="142"/>
      <c r="CZ33" s="142"/>
      <c r="DA33" s="142"/>
      <c r="DB33" s="142"/>
      <c r="DC33" s="142"/>
      <c r="DD33" s="142"/>
      <c r="DE33" s="142"/>
      <c r="DF33" s="142"/>
      <c r="DG33" s="142"/>
      <c r="DH33" s="142"/>
      <c r="DI33" s="142"/>
      <c r="DJ33" s="142"/>
      <c r="DK33" s="142"/>
      <c r="DL33" s="142"/>
      <c r="DM33" s="142"/>
      <c r="DN33" s="142"/>
      <c r="DO33" s="142"/>
      <c r="DP33" s="142"/>
      <c r="DQ33" s="142"/>
      <c r="DR33" s="142"/>
      <c r="DS33" s="142"/>
      <c r="DT33" s="142"/>
      <c r="DU33" s="142"/>
    </row>
    <row r="34" spans="1:125" s="29" customFormat="1" ht="11.25" customHeight="1">
      <c r="A34" s="922"/>
      <c r="B34" s="907" t="s">
        <v>378</v>
      </c>
      <c r="C34" s="950">
        <v>3356</v>
      </c>
      <c r="D34" s="1003" t="s">
        <v>313</v>
      </c>
      <c r="E34" s="992">
        <v>2744</v>
      </c>
      <c r="F34" s="992">
        <v>1043</v>
      </c>
      <c r="G34" s="993">
        <v>863</v>
      </c>
      <c r="H34" s="987">
        <v>145</v>
      </c>
      <c r="I34" s="1001">
        <v>374</v>
      </c>
      <c r="J34" s="950">
        <v>8525</v>
      </c>
      <c r="K34" s="950">
        <v>950</v>
      </c>
      <c r="L34" s="950">
        <v>1758</v>
      </c>
      <c r="M34" s="950">
        <v>2460</v>
      </c>
      <c r="N34" s="992">
        <v>2206</v>
      </c>
      <c r="O34" s="992">
        <v>2352</v>
      </c>
      <c r="P34" s="950">
        <v>2107</v>
      </c>
      <c r="Q34" s="950">
        <v>10883</v>
      </c>
      <c r="R34" s="950">
        <v>245</v>
      </c>
      <c r="S34" s="987">
        <v>300</v>
      </c>
      <c r="T34" s="987">
        <v>506</v>
      </c>
      <c r="U34" s="1005">
        <v>18</v>
      </c>
      <c r="V34" s="950">
        <v>5173</v>
      </c>
      <c r="W34" s="178"/>
      <c r="X34" s="142"/>
      <c r="Y34" s="178"/>
      <c r="Z34" s="178"/>
      <c r="AA34" s="206"/>
      <c r="AB34" s="204"/>
      <c r="AC34" s="142"/>
      <c r="AD34" s="142"/>
      <c r="AE34" s="142"/>
      <c r="AF34" s="142"/>
      <c r="AG34" s="142"/>
      <c r="AH34" s="142"/>
      <c r="AI34" s="142"/>
      <c r="AJ34" s="142"/>
      <c r="AK34" s="142"/>
      <c r="AL34" s="142"/>
      <c r="AM34" s="142"/>
      <c r="AN34" s="142"/>
      <c r="AO34" s="142"/>
      <c r="AP34" s="142"/>
      <c r="AQ34" s="142"/>
      <c r="AR34" s="142"/>
      <c r="AS34" s="142"/>
      <c r="AT34" s="142"/>
      <c r="AU34" s="142"/>
      <c r="AV34" s="142"/>
      <c r="AW34" s="142"/>
      <c r="AX34" s="14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142"/>
      <c r="BU34" s="142"/>
      <c r="BV34" s="142"/>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142"/>
      <c r="CS34" s="142"/>
      <c r="CT34" s="142"/>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142"/>
      <c r="DQ34" s="142"/>
      <c r="DR34" s="142"/>
      <c r="DS34" s="142"/>
      <c r="DT34" s="142"/>
      <c r="DU34" s="142"/>
    </row>
    <row r="35" spans="1:125" s="29" customFormat="1" ht="11.25" customHeight="1">
      <c r="A35" s="922">
        <v>2022</v>
      </c>
      <c r="B35" s="914" t="s">
        <v>163</v>
      </c>
      <c r="C35" s="988">
        <v>7277</v>
      </c>
      <c r="D35" s="1002" t="s">
        <v>313</v>
      </c>
      <c r="E35" s="996">
        <v>6020</v>
      </c>
      <c r="F35" s="996">
        <v>1982</v>
      </c>
      <c r="G35" s="989">
        <v>2185</v>
      </c>
      <c r="H35" s="991">
        <v>401</v>
      </c>
      <c r="I35" s="1006">
        <v>662</v>
      </c>
      <c r="J35" s="957">
        <f>SUM(C35:I35)</f>
        <v>18527</v>
      </c>
      <c r="K35" s="1007">
        <v>1192</v>
      </c>
      <c r="L35" s="957">
        <v>4300</v>
      </c>
      <c r="M35" s="957">
        <v>4362</v>
      </c>
      <c r="N35" s="996">
        <v>4382</v>
      </c>
      <c r="O35" s="996">
        <v>4201</v>
      </c>
      <c r="P35" s="957">
        <v>3519</v>
      </c>
      <c r="Q35" s="957">
        <v>20764</v>
      </c>
      <c r="R35" s="957">
        <v>352</v>
      </c>
      <c r="S35" s="991">
        <v>396</v>
      </c>
      <c r="T35" s="991">
        <v>623</v>
      </c>
      <c r="U35" s="991">
        <v>19</v>
      </c>
      <c r="V35" s="957">
        <v>13332</v>
      </c>
      <c r="W35" s="178"/>
      <c r="X35" s="204"/>
      <c r="Y35" s="178"/>
      <c r="Z35" s="178"/>
      <c r="AA35" s="206"/>
      <c r="AB35" s="204"/>
      <c r="AC35" s="142"/>
      <c r="AD35" s="142"/>
      <c r="AE35" s="142"/>
      <c r="AF35" s="142"/>
      <c r="AG35" s="142"/>
      <c r="AH35" s="142"/>
      <c r="AI35" s="142"/>
      <c r="AJ35" s="142"/>
      <c r="AK35" s="142"/>
      <c r="AL35" s="142"/>
      <c r="AM35" s="142"/>
      <c r="AN35" s="142"/>
      <c r="AO35" s="142"/>
      <c r="AP35" s="142"/>
      <c r="AQ35" s="142"/>
      <c r="AR35" s="142"/>
      <c r="AS35" s="142"/>
      <c r="AT35" s="142"/>
      <c r="AU35" s="142"/>
      <c r="AV35" s="142"/>
      <c r="AW35" s="142"/>
      <c r="AX35" s="14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142"/>
      <c r="BU35" s="142"/>
      <c r="BV35" s="142"/>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142"/>
      <c r="CS35" s="142"/>
      <c r="CT35" s="142"/>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142"/>
      <c r="DQ35" s="142"/>
      <c r="DR35" s="142"/>
      <c r="DS35" s="142"/>
      <c r="DT35" s="142"/>
      <c r="DU35" s="142"/>
    </row>
    <row r="36" spans="1:125" s="29" customFormat="1" ht="11.25" customHeight="1">
      <c r="A36" s="1840"/>
      <c r="B36" s="1829" t="s">
        <v>378</v>
      </c>
      <c r="C36" s="1837">
        <v>3793</v>
      </c>
      <c r="D36" s="1876" t="s">
        <v>313</v>
      </c>
      <c r="E36" s="1877">
        <v>2820</v>
      </c>
      <c r="F36" s="1877">
        <v>1116</v>
      </c>
      <c r="G36" s="1878">
        <v>831</v>
      </c>
      <c r="H36" s="1879">
        <v>155</v>
      </c>
      <c r="I36" s="1880">
        <v>458</v>
      </c>
      <c r="J36" s="1837">
        <f>SUM(C36:I36)</f>
        <v>9173</v>
      </c>
      <c r="K36" s="1881">
        <v>817</v>
      </c>
      <c r="L36" s="1837">
        <v>1699</v>
      </c>
      <c r="M36" s="1837">
        <v>2316</v>
      </c>
      <c r="N36" s="1877">
        <v>2134</v>
      </c>
      <c r="O36" s="1877">
        <v>2155</v>
      </c>
      <c r="P36" s="1837">
        <v>1818</v>
      </c>
      <c r="Q36" s="1837">
        <v>10122</v>
      </c>
      <c r="R36" s="1837">
        <v>237</v>
      </c>
      <c r="S36" s="1879">
        <v>292</v>
      </c>
      <c r="T36" s="1879">
        <v>455</v>
      </c>
      <c r="U36" s="1879">
        <v>12</v>
      </c>
      <c r="V36" s="1837">
        <v>5206</v>
      </c>
      <c r="W36" s="178"/>
      <c r="X36" s="204"/>
      <c r="Y36" s="178"/>
      <c r="Z36" s="178"/>
      <c r="AA36" s="206"/>
      <c r="AB36" s="204"/>
      <c r="AC36" s="142"/>
      <c r="AD36" s="142"/>
      <c r="AE36" s="142"/>
      <c r="AF36" s="142"/>
      <c r="AG36" s="142"/>
      <c r="AH36" s="142"/>
      <c r="AI36" s="142"/>
      <c r="AJ36" s="142"/>
      <c r="AK36" s="142"/>
      <c r="AL36" s="142"/>
      <c r="AM36" s="142"/>
      <c r="AN36" s="142"/>
      <c r="AO36" s="142"/>
      <c r="AP36" s="142"/>
      <c r="AQ36" s="142"/>
      <c r="AR36" s="142"/>
      <c r="AS36" s="142"/>
      <c r="AT36" s="142"/>
      <c r="AU36" s="142"/>
      <c r="AV36" s="142"/>
      <c r="AW36" s="142"/>
      <c r="AX36" s="142"/>
      <c r="AY36" s="142"/>
      <c r="AZ36" s="142"/>
      <c r="BA36" s="142"/>
      <c r="BB36" s="142"/>
      <c r="BC36" s="142"/>
      <c r="BD36" s="142"/>
      <c r="BE36" s="142"/>
      <c r="BF36" s="142"/>
      <c r="BG36" s="142"/>
      <c r="BH36" s="142"/>
      <c r="BI36" s="142"/>
      <c r="BJ36" s="142"/>
      <c r="BK36" s="142"/>
      <c r="BL36" s="142"/>
      <c r="BM36" s="142"/>
      <c r="BN36" s="142"/>
      <c r="BO36" s="142"/>
      <c r="BP36" s="142"/>
      <c r="BQ36" s="142"/>
      <c r="BR36" s="142"/>
      <c r="BS36" s="142"/>
      <c r="BT36" s="142"/>
      <c r="BU36" s="142"/>
      <c r="BV36" s="142"/>
      <c r="BW36" s="142"/>
      <c r="BX36" s="142"/>
      <c r="BY36" s="142"/>
      <c r="BZ36" s="142"/>
      <c r="CA36" s="142"/>
      <c r="CB36" s="142"/>
      <c r="CC36" s="142"/>
      <c r="CD36" s="142"/>
      <c r="CE36" s="142"/>
      <c r="CF36" s="142"/>
      <c r="CG36" s="142"/>
      <c r="CH36" s="142"/>
      <c r="CI36" s="142"/>
      <c r="CJ36" s="142"/>
      <c r="CK36" s="142"/>
      <c r="CL36" s="142"/>
      <c r="CM36" s="142"/>
      <c r="CN36" s="142"/>
      <c r="CO36" s="142"/>
      <c r="CP36" s="142"/>
      <c r="CQ36" s="142"/>
      <c r="CR36" s="142"/>
      <c r="CS36" s="142"/>
      <c r="CT36" s="142"/>
      <c r="CU36" s="142"/>
      <c r="CV36" s="142"/>
      <c r="CW36" s="142"/>
      <c r="CX36" s="142"/>
      <c r="CY36" s="142"/>
      <c r="CZ36" s="142"/>
      <c r="DA36" s="142"/>
      <c r="DB36" s="142"/>
      <c r="DC36" s="142"/>
      <c r="DD36" s="142"/>
      <c r="DE36" s="142"/>
      <c r="DF36" s="142"/>
      <c r="DG36" s="142"/>
      <c r="DH36" s="142"/>
      <c r="DI36" s="142"/>
      <c r="DJ36" s="142"/>
      <c r="DK36" s="142"/>
      <c r="DL36" s="142"/>
      <c r="DM36" s="142"/>
      <c r="DN36" s="142"/>
      <c r="DO36" s="142"/>
      <c r="DP36" s="142"/>
      <c r="DQ36" s="142"/>
      <c r="DR36" s="142"/>
      <c r="DS36" s="142"/>
      <c r="DT36" s="142"/>
      <c r="DU36" s="142"/>
    </row>
    <row r="37" spans="1:125" s="29" customFormat="1" ht="15" customHeight="1">
      <c r="A37" s="924" t="s">
        <v>75</v>
      </c>
      <c r="B37" s="1295" t="s">
        <v>445</v>
      </c>
      <c r="C37" s="1295"/>
      <c r="D37" s="1295"/>
      <c r="E37" s="1295"/>
      <c r="F37" s="1295"/>
      <c r="G37" s="1295"/>
      <c r="H37" s="1295"/>
      <c r="I37" s="1295"/>
      <c r="J37" s="1295"/>
      <c r="K37" s="1295"/>
      <c r="L37" s="1295"/>
      <c r="M37" s="1295"/>
      <c r="N37" s="1295"/>
      <c r="O37" s="1295"/>
      <c r="P37" s="1295"/>
      <c r="Q37" s="1295"/>
      <c r="R37" s="1295"/>
      <c r="S37" s="1295"/>
      <c r="T37" s="1295"/>
      <c r="U37" s="1295"/>
      <c r="V37" s="1296"/>
      <c r="W37" s="178"/>
      <c r="X37" s="204"/>
      <c r="Y37" s="178"/>
      <c r="Z37" s="178"/>
      <c r="AA37" s="206"/>
      <c r="AB37" s="204"/>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142"/>
      <c r="CS37" s="142"/>
      <c r="CT37" s="142"/>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142"/>
      <c r="DQ37" s="142"/>
      <c r="DR37" s="142"/>
      <c r="DS37" s="142"/>
      <c r="DT37" s="142"/>
      <c r="DU37" s="142"/>
    </row>
    <row r="38" spans="1:125" s="29" customFormat="1" ht="27.95" customHeight="1">
      <c r="A38" s="925" t="s">
        <v>77</v>
      </c>
      <c r="B38" s="1290" t="s">
        <v>440</v>
      </c>
      <c r="C38" s="1290"/>
      <c r="D38" s="1290"/>
      <c r="E38" s="1290"/>
      <c r="F38" s="1290"/>
      <c r="G38" s="1290"/>
      <c r="H38" s="1290"/>
      <c r="I38" s="1290"/>
      <c r="J38" s="1290"/>
      <c r="K38" s="1290"/>
      <c r="L38" s="1290"/>
      <c r="M38" s="1290"/>
      <c r="N38" s="1290"/>
      <c r="O38" s="1290"/>
      <c r="P38" s="1290"/>
      <c r="Q38" s="1290"/>
      <c r="R38" s="1290"/>
      <c r="S38" s="1290"/>
      <c r="T38" s="1290"/>
      <c r="U38" s="1290"/>
      <c r="V38" s="1291"/>
      <c r="W38" s="178"/>
      <c r="X38" s="204"/>
      <c r="Y38" s="178"/>
      <c r="Z38" s="178"/>
      <c r="AA38" s="206"/>
      <c r="AB38" s="204"/>
      <c r="AC38" s="142"/>
      <c r="AD38" s="142"/>
      <c r="AE38" s="142"/>
      <c r="AF38" s="142"/>
      <c r="AG38" s="142"/>
      <c r="AH38" s="142"/>
      <c r="AI38" s="142"/>
      <c r="AJ38" s="142"/>
      <c r="AK38" s="142"/>
      <c r="AL38" s="142"/>
      <c r="AM38" s="142"/>
      <c r="AN38" s="142"/>
      <c r="AO38" s="142"/>
      <c r="AP38" s="142"/>
      <c r="AQ38" s="142"/>
      <c r="AR38" s="142"/>
      <c r="AS38" s="142"/>
      <c r="AT38" s="142"/>
      <c r="AU38" s="142"/>
      <c r="AV38" s="142"/>
      <c r="AW38" s="142"/>
      <c r="AX38" s="142"/>
      <c r="AY38" s="142"/>
      <c r="AZ38" s="142"/>
      <c r="BA38" s="142"/>
      <c r="BB38" s="142"/>
      <c r="BC38" s="142"/>
      <c r="BD38" s="142"/>
      <c r="BE38" s="142"/>
      <c r="BF38" s="142"/>
      <c r="BG38" s="142"/>
      <c r="BH38" s="142"/>
      <c r="BI38" s="142"/>
      <c r="BJ38" s="142"/>
      <c r="BK38" s="142"/>
      <c r="BL38" s="142"/>
      <c r="BM38" s="142"/>
      <c r="BN38" s="142"/>
      <c r="BO38" s="142"/>
      <c r="BP38" s="142"/>
      <c r="BQ38" s="142"/>
      <c r="BR38" s="142"/>
      <c r="BS38" s="142"/>
      <c r="BT38" s="142"/>
      <c r="BU38" s="142"/>
      <c r="BV38" s="142"/>
      <c r="BW38" s="142"/>
      <c r="BX38" s="142"/>
      <c r="BY38" s="142"/>
      <c r="BZ38" s="142"/>
      <c r="CA38" s="142"/>
      <c r="CB38" s="142"/>
      <c r="CC38" s="142"/>
      <c r="CD38" s="142"/>
      <c r="CE38" s="142"/>
      <c r="CF38" s="142"/>
      <c r="CG38" s="142"/>
      <c r="CH38" s="142"/>
      <c r="CI38" s="142"/>
      <c r="CJ38" s="142"/>
      <c r="CK38" s="142"/>
      <c r="CL38" s="142"/>
      <c r="CM38" s="142"/>
      <c r="CN38" s="142"/>
      <c r="CO38" s="142"/>
      <c r="CP38" s="142"/>
      <c r="CQ38" s="142"/>
      <c r="CR38" s="142"/>
      <c r="CS38" s="142"/>
      <c r="CT38" s="142"/>
      <c r="CU38" s="142"/>
      <c r="CV38" s="142"/>
      <c r="CW38" s="142"/>
      <c r="CX38" s="142"/>
      <c r="CY38" s="142"/>
      <c r="CZ38" s="142"/>
      <c r="DA38" s="142"/>
      <c r="DB38" s="142"/>
      <c r="DC38" s="142"/>
      <c r="DD38" s="142"/>
      <c r="DE38" s="142"/>
      <c r="DF38" s="142"/>
      <c r="DG38" s="142"/>
      <c r="DH38" s="142"/>
      <c r="DI38" s="142"/>
      <c r="DJ38" s="142"/>
      <c r="DK38" s="142"/>
      <c r="DL38" s="142"/>
      <c r="DM38" s="142"/>
      <c r="DN38" s="142"/>
      <c r="DO38" s="142"/>
      <c r="DP38" s="142"/>
      <c r="DQ38" s="142"/>
      <c r="DR38" s="142"/>
      <c r="DS38" s="142"/>
      <c r="DT38" s="142"/>
      <c r="DU38" s="142"/>
    </row>
    <row r="39" spans="1:125" s="29" customFormat="1" ht="15" customHeight="1">
      <c r="A39" s="925" t="s">
        <v>79</v>
      </c>
      <c r="B39" s="1290" t="s">
        <v>441</v>
      </c>
      <c r="C39" s="1290"/>
      <c r="D39" s="1290"/>
      <c r="E39" s="1290"/>
      <c r="F39" s="1290"/>
      <c r="G39" s="1290"/>
      <c r="H39" s="1290"/>
      <c r="I39" s="1290"/>
      <c r="J39" s="1290"/>
      <c r="K39" s="1290"/>
      <c r="L39" s="1290"/>
      <c r="M39" s="1290"/>
      <c r="N39" s="1290"/>
      <c r="O39" s="1290"/>
      <c r="P39" s="1290"/>
      <c r="Q39" s="1290"/>
      <c r="R39" s="1290"/>
      <c r="S39" s="1290"/>
      <c r="T39" s="1290"/>
      <c r="U39" s="1290"/>
      <c r="V39" s="1291"/>
      <c r="W39" s="178"/>
      <c r="X39" s="204"/>
      <c r="Y39" s="178"/>
      <c r="Z39" s="178"/>
      <c r="AA39" s="206"/>
      <c r="AB39" s="204"/>
      <c r="AC39" s="142"/>
      <c r="AD39" s="170"/>
      <c r="AE39" s="170"/>
      <c r="AF39" s="142"/>
      <c r="AG39" s="142"/>
      <c r="AH39" s="142"/>
      <c r="AI39" s="142"/>
      <c r="AJ39" s="142"/>
      <c r="AK39" s="142"/>
      <c r="AL39" s="142"/>
      <c r="AM39" s="142"/>
      <c r="AN39" s="142"/>
      <c r="AO39" s="142"/>
      <c r="AP39" s="142"/>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42"/>
      <c r="BU39" s="142"/>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c r="CZ39" s="142"/>
      <c r="DA39" s="142"/>
      <c r="DB39" s="142"/>
      <c r="DC39" s="142"/>
      <c r="DD39" s="142"/>
      <c r="DE39" s="142"/>
      <c r="DF39" s="142"/>
      <c r="DG39" s="142"/>
      <c r="DH39" s="142"/>
      <c r="DI39" s="142"/>
      <c r="DJ39" s="142"/>
      <c r="DK39" s="142"/>
      <c r="DL39" s="142"/>
      <c r="DM39" s="142"/>
      <c r="DN39" s="142"/>
      <c r="DO39" s="142"/>
      <c r="DP39" s="142"/>
      <c r="DQ39" s="142"/>
      <c r="DR39" s="142"/>
      <c r="DS39" s="142"/>
      <c r="DT39" s="142"/>
      <c r="DU39" s="142"/>
    </row>
    <row r="40" spans="1:125" s="29" customFormat="1" ht="15" customHeight="1">
      <c r="A40" s="925" t="s">
        <v>81</v>
      </c>
      <c r="B40" s="1290" t="s">
        <v>446</v>
      </c>
      <c r="C40" s="1290"/>
      <c r="D40" s="1290"/>
      <c r="E40" s="1290"/>
      <c r="F40" s="1290"/>
      <c r="G40" s="1290"/>
      <c r="H40" s="1290"/>
      <c r="I40" s="1290"/>
      <c r="J40" s="1290"/>
      <c r="K40" s="1290"/>
      <c r="L40" s="1290"/>
      <c r="M40" s="1290"/>
      <c r="N40" s="1290"/>
      <c r="O40" s="1290"/>
      <c r="P40" s="1290"/>
      <c r="Q40" s="1290"/>
      <c r="R40" s="1290"/>
      <c r="S40" s="1290"/>
      <c r="T40" s="1290"/>
      <c r="U40" s="1290"/>
      <c r="V40" s="1291"/>
      <c r="W40" s="178"/>
      <c r="X40" s="204"/>
      <c r="Y40" s="178"/>
      <c r="Z40" s="178"/>
      <c r="AA40" s="206"/>
      <c r="AB40" s="204"/>
      <c r="AC40" s="142"/>
      <c r="AD40" s="170"/>
      <c r="AE40" s="170"/>
      <c r="AF40" s="142"/>
      <c r="AG40" s="142"/>
      <c r="AH40" s="142"/>
      <c r="AI40" s="142"/>
      <c r="AJ40" s="142"/>
      <c r="AK40" s="142"/>
      <c r="AL40" s="142"/>
      <c r="AM40" s="142"/>
      <c r="AN40" s="142"/>
      <c r="AO40" s="142"/>
      <c r="AP40" s="142"/>
      <c r="AQ40" s="142"/>
      <c r="AR40" s="142"/>
      <c r="AS40" s="142"/>
      <c r="AT40" s="142"/>
      <c r="AU40" s="142"/>
      <c r="AV40" s="142"/>
      <c r="AW40" s="142"/>
      <c r="AX40" s="142"/>
      <c r="AY40" s="142"/>
      <c r="AZ40" s="142"/>
      <c r="BA40" s="142"/>
      <c r="BB40" s="142"/>
      <c r="BC40" s="142"/>
      <c r="BD40" s="142"/>
      <c r="BE40" s="142"/>
      <c r="BF40" s="142"/>
      <c r="BG40" s="142"/>
      <c r="BH40" s="142"/>
      <c r="BI40" s="142"/>
      <c r="BJ40" s="142"/>
      <c r="BK40" s="142"/>
      <c r="BL40" s="142"/>
      <c r="BM40" s="142"/>
      <c r="BN40" s="142"/>
      <c r="BO40" s="142"/>
      <c r="BP40" s="142"/>
      <c r="BQ40" s="142"/>
      <c r="BR40" s="142"/>
      <c r="BS40" s="142"/>
      <c r="BT40" s="142"/>
      <c r="BU40" s="142"/>
      <c r="BV40" s="142"/>
      <c r="BW40" s="142"/>
      <c r="BX40" s="142"/>
      <c r="BY40" s="142"/>
      <c r="BZ40" s="142"/>
      <c r="CA40" s="142"/>
      <c r="CB40" s="142"/>
      <c r="CC40" s="142"/>
      <c r="CD40" s="142"/>
      <c r="CE40" s="142"/>
      <c r="CF40" s="142"/>
      <c r="CG40" s="142"/>
      <c r="CH40" s="142"/>
      <c r="CI40" s="142"/>
      <c r="CJ40" s="142"/>
      <c r="CK40" s="142"/>
      <c r="CL40" s="142"/>
      <c r="CM40" s="142"/>
      <c r="CN40" s="142"/>
      <c r="CO40" s="142"/>
      <c r="CP40" s="142"/>
      <c r="CQ40" s="142"/>
      <c r="CR40" s="142"/>
      <c r="CS40" s="142"/>
      <c r="CT40" s="142"/>
      <c r="CU40" s="142"/>
      <c r="CV40" s="142"/>
      <c r="CW40" s="142"/>
      <c r="CX40" s="142"/>
      <c r="CY40" s="142"/>
      <c r="CZ40" s="142"/>
      <c r="DA40" s="142"/>
      <c r="DB40" s="142"/>
      <c r="DC40" s="142"/>
      <c r="DD40" s="142"/>
      <c r="DE40" s="142"/>
      <c r="DF40" s="142"/>
      <c r="DG40" s="142"/>
      <c r="DH40" s="142"/>
      <c r="DI40" s="142"/>
      <c r="DJ40" s="142"/>
      <c r="DK40" s="142"/>
      <c r="DL40" s="142"/>
      <c r="DM40" s="142"/>
      <c r="DN40" s="142"/>
      <c r="DO40" s="142"/>
      <c r="DP40" s="142"/>
      <c r="DQ40" s="142"/>
      <c r="DR40" s="142"/>
      <c r="DS40" s="142"/>
      <c r="DT40" s="142"/>
    </row>
    <row r="41" spans="1:125" s="29" customFormat="1" ht="15" customHeight="1">
      <c r="A41" s="925" t="s">
        <v>83</v>
      </c>
      <c r="B41" s="1295" t="s">
        <v>443</v>
      </c>
      <c r="C41" s="1295"/>
      <c r="D41" s="1295"/>
      <c r="E41" s="1295"/>
      <c r="F41" s="1295"/>
      <c r="G41" s="1295"/>
      <c r="H41" s="1295"/>
      <c r="I41" s="1295"/>
      <c r="J41" s="1295"/>
      <c r="K41" s="1295"/>
      <c r="L41" s="1295"/>
      <c r="M41" s="1295"/>
      <c r="N41" s="1295"/>
      <c r="O41" s="1295"/>
      <c r="P41" s="1295"/>
      <c r="Q41" s="1295"/>
      <c r="R41" s="1295"/>
      <c r="S41" s="1295"/>
      <c r="T41" s="1295"/>
      <c r="U41" s="1295"/>
      <c r="V41" s="1296"/>
      <c r="W41" s="178"/>
      <c r="X41" s="204"/>
      <c r="Y41" s="178"/>
      <c r="Z41" s="178"/>
      <c r="AA41" s="206"/>
      <c r="AB41" s="204"/>
      <c r="AC41" s="142"/>
      <c r="AD41" s="142"/>
      <c r="AE41" s="142"/>
      <c r="AF41" s="142"/>
      <c r="AG41" s="142"/>
      <c r="AH41" s="142"/>
      <c r="AI41" s="142"/>
      <c r="AJ41" s="142"/>
      <c r="AK41" s="142"/>
      <c r="AL41" s="142"/>
      <c r="AM41" s="142"/>
      <c r="AN41" s="142"/>
      <c r="AO41" s="142"/>
      <c r="AP41" s="142"/>
      <c r="AQ41" s="142"/>
      <c r="AR41" s="142"/>
      <c r="AS41" s="142"/>
      <c r="AT41" s="142"/>
      <c r="AU41" s="142"/>
      <c r="AV41" s="142"/>
      <c r="AW41" s="142"/>
      <c r="AX41" s="142"/>
      <c r="AY41" s="142"/>
      <c r="AZ41" s="142"/>
      <c r="BA41" s="142"/>
      <c r="BB41" s="142"/>
      <c r="BC41" s="142"/>
      <c r="BD41" s="142"/>
      <c r="BE41" s="142"/>
      <c r="BF41" s="142"/>
      <c r="BG41" s="142"/>
      <c r="BH41" s="142"/>
      <c r="BI41" s="142"/>
      <c r="BJ41" s="142"/>
      <c r="BK41" s="142"/>
      <c r="BL41" s="142"/>
      <c r="BM41" s="142"/>
      <c r="BN41" s="142"/>
      <c r="BO41" s="142"/>
      <c r="BP41" s="142"/>
      <c r="BQ41" s="142"/>
      <c r="BR41" s="142"/>
      <c r="BS41" s="142"/>
      <c r="BT41" s="142"/>
      <c r="BU41" s="142"/>
      <c r="BV41" s="142"/>
      <c r="BW41" s="142"/>
      <c r="BX41" s="142"/>
      <c r="BY41" s="142"/>
      <c r="BZ41" s="142"/>
      <c r="CA41" s="142"/>
      <c r="CB41" s="142"/>
      <c r="CC41" s="142"/>
      <c r="CD41" s="142"/>
      <c r="CE41" s="142"/>
      <c r="CF41" s="142"/>
      <c r="CG41" s="142"/>
      <c r="CH41" s="142"/>
      <c r="CI41" s="142"/>
      <c r="CJ41" s="142"/>
      <c r="CK41" s="142"/>
      <c r="CL41" s="142"/>
      <c r="CM41" s="142"/>
      <c r="CN41" s="142"/>
      <c r="CO41" s="142"/>
      <c r="CP41" s="142"/>
      <c r="CQ41" s="142"/>
      <c r="CR41" s="142"/>
      <c r="CS41" s="142"/>
      <c r="CT41" s="142"/>
      <c r="CU41" s="142"/>
      <c r="CV41" s="142"/>
      <c r="CW41" s="142"/>
      <c r="CX41" s="142"/>
      <c r="CY41" s="142"/>
      <c r="CZ41" s="142"/>
      <c r="DA41" s="142"/>
      <c r="DB41" s="142"/>
      <c r="DC41" s="142"/>
      <c r="DD41" s="142"/>
      <c r="DE41" s="142"/>
      <c r="DF41" s="142"/>
      <c r="DG41" s="142"/>
      <c r="DH41" s="142"/>
      <c r="DI41" s="142"/>
      <c r="DJ41" s="142"/>
      <c r="DK41" s="142"/>
      <c r="DL41" s="142"/>
      <c r="DM41" s="142"/>
      <c r="DN41" s="142"/>
      <c r="DO41" s="142"/>
      <c r="DP41" s="142"/>
      <c r="DQ41" s="142"/>
      <c r="DR41" s="142"/>
      <c r="DS41" s="142"/>
      <c r="DT41" s="142"/>
    </row>
    <row r="42" spans="1:125" s="29" customFormat="1" ht="16.5" customHeight="1">
      <c r="A42" s="926"/>
      <c r="B42" s="927"/>
      <c r="C42" s="928"/>
      <c r="D42" s="928"/>
      <c r="E42" s="928"/>
      <c r="F42" s="928"/>
      <c r="G42" s="928"/>
      <c r="H42" s="928"/>
      <c r="I42" s="928"/>
      <c r="J42" s="928"/>
      <c r="K42" s="928"/>
      <c r="L42" s="928"/>
      <c r="M42" s="928"/>
      <c r="N42" s="928"/>
      <c r="O42" s="928"/>
      <c r="P42" s="928"/>
      <c r="Q42" s="928"/>
      <c r="R42" s="929"/>
      <c r="S42" s="928"/>
      <c r="T42" s="1077" t="s">
        <v>87</v>
      </c>
      <c r="U42" s="1077"/>
      <c r="V42" s="1078"/>
      <c r="W42" s="142"/>
      <c r="X42" s="170"/>
      <c r="Y42" s="142"/>
      <c r="Z42" s="142"/>
      <c r="AA42" s="142"/>
      <c r="AB42" s="142"/>
      <c r="AC42" s="142"/>
      <c r="AD42" s="142"/>
      <c r="AE42" s="142"/>
      <c r="AF42" s="142"/>
      <c r="AG42" s="142"/>
      <c r="AH42" s="142"/>
      <c r="AI42" s="142"/>
      <c r="AJ42" s="142"/>
      <c r="AK42" s="142"/>
      <c r="AL42" s="142"/>
      <c r="AM42" s="142"/>
      <c r="AN42" s="142"/>
      <c r="AO42" s="142"/>
      <c r="AP42" s="142"/>
      <c r="AQ42" s="142"/>
      <c r="AR42" s="142"/>
      <c r="AS42" s="142"/>
      <c r="AT42" s="142"/>
      <c r="AU42" s="142"/>
      <c r="AV42" s="142"/>
      <c r="AW42" s="142"/>
      <c r="AX42" s="142"/>
      <c r="AY42" s="142"/>
      <c r="AZ42" s="142"/>
      <c r="BA42" s="142"/>
      <c r="BB42" s="142"/>
      <c r="BC42" s="142"/>
      <c r="BD42" s="142"/>
      <c r="BE42" s="142"/>
      <c r="BF42" s="142"/>
      <c r="BG42" s="142"/>
      <c r="BH42" s="142"/>
      <c r="BI42" s="142"/>
      <c r="BJ42" s="142"/>
      <c r="BK42" s="142"/>
      <c r="BL42" s="142"/>
      <c r="BM42" s="142"/>
      <c r="BN42" s="142"/>
      <c r="BO42" s="142"/>
      <c r="BP42" s="142"/>
      <c r="BQ42" s="142"/>
      <c r="BR42" s="142"/>
      <c r="BS42" s="142"/>
      <c r="BT42" s="142"/>
      <c r="BU42" s="142"/>
      <c r="BV42" s="142"/>
      <c r="BW42" s="142"/>
      <c r="BX42" s="142"/>
      <c r="BY42" s="142"/>
      <c r="BZ42" s="142"/>
      <c r="CA42" s="142"/>
      <c r="CB42" s="142"/>
      <c r="CC42" s="142"/>
      <c r="CD42" s="142"/>
      <c r="CE42" s="142"/>
      <c r="CF42" s="142"/>
      <c r="CG42" s="142"/>
      <c r="CH42" s="142"/>
      <c r="CI42" s="142"/>
      <c r="CJ42" s="142"/>
      <c r="CK42" s="142"/>
      <c r="CL42" s="142"/>
      <c r="CM42" s="142"/>
      <c r="CN42" s="142"/>
      <c r="CO42" s="142"/>
      <c r="CP42" s="142"/>
      <c r="CQ42" s="142"/>
      <c r="CR42" s="142"/>
      <c r="CS42" s="142"/>
      <c r="CT42" s="142"/>
      <c r="CU42" s="142"/>
      <c r="CV42" s="142"/>
      <c r="CW42" s="142"/>
      <c r="CX42" s="142"/>
      <c r="CY42" s="142"/>
      <c r="CZ42" s="142"/>
      <c r="DA42" s="142"/>
      <c r="DB42" s="142"/>
      <c r="DC42" s="142"/>
      <c r="DD42" s="142"/>
      <c r="DE42" s="142"/>
      <c r="DF42" s="142"/>
      <c r="DG42" s="142"/>
      <c r="DH42" s="142"/>
      <c r="DI42" s="142"/>
      <c r="DJ42" s="142"/>
      <c r="DK42" s="142"/>
      <c r="DL42" s="142"/>
      <c r="DM42" s="142"/>
      <c r="DN42" s="142"/>
      <c r="DO42" s="142"/>
      <c r="DP42" s="142"/>
      <c r="DQ42" s="142"/>
      <c r="DR42" s="142"/>
    </row>
    <row r="43" spans="1:125" s="28" customFormat="1">
      <c r="A43" s="31"/>
      <c r="B43" s="31"/>
      <c r="C43" s="31"/>
      <c r="D43" s="31"/>
      <c r="E43" s="31"/>
      <c r="F43" s="31"/>
      <c r="G43" s="31"/>
      <c r="H43" s="31"/>
      <c r="I43" s="31"/>
      <c r="J43" s="31"/>
      <c r="K43" s="31"/>
      <c r="L43" s="31"/>
      <c r="M43" s="31"/>
      <c r="N43" s="31"/>
      <c r="O43" s="31"/>
      <c r="P43" s="31"/>
      <c r="Q43" s="31"/>
      <c r="R43" s="32"/>
      <c r="S43" s="142"/>
      <c r="T43" s="142"/>
      <c r="U43" s="142"/>
      <c r="V43" s="142"/>
      <c r="W43" s="142"/>
      <c r="X43" s="170"/>
      <c r="Y43" s="142"/>
      <c r="Z43" s="142"/>
      <c r="AA43" s="142"/>
      <c r="AB43" s="142"/>
      <c r="AC43" s="142"/>
      <c r="AD43" s="142"/>
      <c r="AE43" s="142"/>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c r="CS43" s="170"/>
      <c r="CT43" s="170"/>
      <c r="CU43" s="170"/>
      <c r="CV43" s="170"/>
      <c r="CW43" s="170"/>
      <c r="CX43" s="170"/>
      <c r="CY43" s="170"/>
      <c r="CZ43" s="170"/>
      <c r="DA43" s="170"/>
      <c r="DB43" s="170"/>
      <c r="DC43" s="170"/>
      <c r="DD43" s="170"/>
      <c r="DE43" s="170"/>
      <c r="DF43" s="170"/>
      <c r="DG43" s="170"/>
      <c r="DH43" s="170"/>
      <c r="DI43" s="170"/>
      <c r="DJ43" s="170"/>
      <c r="DK43" s="170"/>
      <c r="DL43" s="170"/>
      <c r="DM43" s="170"/>
      <c r="DN43" s="170"/>
      <c r="DO43" s="170"/>
      <c r="DP43" s="170"/>
      <c r="DQ43" s="170"/>
      <c r="DR43" s="170"/>
      <c r="DS43" s="170"/>
    </row>
    <row r="44" spans="1:125" ht="8.25" customHeight="1">
      <c r="L44" s="179"/>
      <c r="R44" s="142"/>
    </row>
    <row r="45" spans="1:125">
      <c r="R45" s="142"/>
    </row>
    <row r="46" spans="1:125">
      <c r="R46" s="142"/>
    </row>
    <row r="47" spans="1:125">
      <c r="R47" s="142"/>
    </row>
    <row r="48" spans="1:125">
      <c r="R48" s="142"/>
    </row>
    <row r="49" spans="18:18">
      <c r="R49" s="142"/>
    </row>
    <row r="50" spans="18:18">
      <c r="R50" s="142"/>
    </row>
    <row r="51" spans="18:18">
      <c r="R51" s="142"/>
    </row>
    <row r="52" spans="18:18">
      <c r="R52" s="142"/>
    </row>
    <row r="53" spans="18:18">
      <c r="R53" s="142"/>
    </row>
    <row r="54" spans="18:18">
      <c r="R54" s="142"/>
    </row>
    <row r="55" spans="18:18">
      <c r="R55" s="142"/>
    </row>
    <row r="56" spans="18:18">
      <c r="R56" s="142"/>
    </row>
    <row r="57" spans="18:18">
      <c r="R57" s="142"/>
    </row>
    <row r="58" spans="18:18">
      <c r="R58" s="142"/>
    </row>
    <row r="59" spans="18:18">
      <c r="R59" s="142"/>
    </row>
    <row r="60" spans="18:18">
      <c r="R60" s="142"/>
    </row>
    <row r="61" spans="18:18">
      <c r="R61" s="142"/>
    </row>
    <row r="62" spans="18:18">
      <c r="R62" s="142"/>
    </row>
    <row r="63" spans="18:18">
      <c r="R63" s="142"/>
    </row>
    <row r="64" spans="18:18">
      <c r="R64" s="142"/>
    </row>
    <row r="65" spans="18:18">
      <c r="R65" s="142"/>
    </row>
    <row r="66" spans="18:18">
      <c r="R66" s="142"/>
    </row>
    <row r="67" spans="18:18">
      <c r="R67" s="142"/>
    </row>
    <row r="68" spans="18:18">
      <c r="R68" s="142"/>
    </row>
    <row r="69" spans="18:18">
      <c r="R69" s="142"/>
    </row>
    <row r="70" spans="18:18">
      <c r="R70" s="142"/>
    </row>
    <row r="71" spans="18:18">
      <c r="R71" s="142"/>
    </row>
    <row r="72" spans="18:18">
      <c r="R72" s="142"/>
    </row>
    <row r="73" spans="18:18">
      <c r="R73" s="142"/>
    </row>
    <row r="74" spans="18:18">
      <c r="R74" s="142"/>
    </row>
    <row r="75" spans="18:18">
      <c r="R75" s="142"/>
    </row>
    <row r="76" spans="18:18">
      <c r="R76" s="142"/>
    </row>
    <row r="77" spans="18:18">
      <c r="R77" s="142"/>
    </row>
    <row r="78" spans="18:18">
      <c r="R78" s="142"/>
    </row>
    <row r="79" spans="18:18">
      <c r="R79" s="142"/>
    </row>
    <row r="80" spans="18:18">
      <c r="R80" s="142"/>
    </row>
    <row r="81" spans="18:18">
      <c r="R81" s="142"/>
    </row>
    <row r="82" spans="18:18">
      <c r="R82" s="142"/>
    </row>
    <row r="83" spans="18:18">
      <c r="R83" s="142"/>
    </row>
    <row r="84" spans="18:18">
      <c r="R84" s="142"/>
    </row>
    <row r="85" spans="18:18">
      <c r="R85" s="142"/>
    </row>
    <row r="86" spans="18:18">
      <c r="R86" s="142"/>
    </row>
    <row r="87" spans="18:18">
      <c r="R87" s="142"/>
    </row>
    <row r="88" spans="18:18">
      <c r="R88" s="142"/>
    </row>
    <row r="89" spans="18:18">
      <c r="R89" s="142"/>
    </row>
    <row r="90" spans="18:18">
      <c r="R90" s="142"/>
    </row>
    <row r="91" spans="18:18">
      <c r="R91" s="142"/>
    </row>
    <row r="92" spans="18:18">
      <c r="R92" s="142"/>
    </row>
    <row r="93" spans="18:18">
      <c r="R93" s="142"/>
    </row>
    <row r="94" spans="18:18">
      <c r="R94" s="142"/>
    </row>
    <row r="95" spans="18:18">
      <c r="R95" s="142"/>
    </row>
    <row r="96" spans="18:18">
      <c r="R96" s="142"/>
    </row>
    <row r="97" spans="18:18">
      <c r="R97" s="142"/>
    </row>
    <row r="98" spans="18:18">
      <c r="R98" s="142"/>
    </row>
    <row r="99" spans="18:18">
      <c r="R99" s="142"/>
    </row>
    <row r="100" spans="18:18">
      <c r="R100" s="142"/>
    </row>
    <row r="101" spans="18:18">
      <c r="R101" s="142"/>
    </row>
    <row r="102" spans="18:18">
      <c r="R102" s="142"/>
    </row>
    <row r="103" spans="18:18">
      <c r="R103" s="142"/>
    </row>
    <row r="104" spans="18:18">
      <c r="R104" s="142"/>
    </row>
    <row r="105" spans="18:18">
      <c r="R105" s="142"/>
    </row>
    <row r="106" spans="18:18">
      <c r="R106" s="142"/>
    </row>
    <row r="107" spans="18:18">
      <c r="R107" s="142"/>
    </row>
    <row r="108" spans="18:18">
      <c r="R108" s="142"/>
    </row>
    <row r="109" spans="18:18">
      <c r="R109" s="142"/>
    </row>
    <row r="110" spans="18:18">
      <c r="R110" s="142"/>
    </row>
    <row r="111" spans="18:18">
      <c r="R111" s="142"/>
    </row>
    <row r="112" spans="18:18">
      <c r="R112" s="142"/>
    </row>
    <row r="113" spans="18:18">
      <c r="R113" s="142"/>
    </row>
    <row r="114" spans="18:18">
      <c r="R114" s="142"/>
    </row>
    <row r="115" spans="18:18">
      <c r="R115" s="142"/>
    </row>
    <row r="116" spans="18:18">
      <c r="R116" s="142"/>
    </row>
    <row r="117" spans="18:18">
      <c r="R117" s="142"/>
    </row>
    <row r="118" spans="18:18">
      <c r="R118" s="142"/>
    </row>
    <row r="119" spans="18:18">
      <c r="R119" s="142"/>
    </row>
    <row r="120" spans="18:18">
      <c r="R120" s="142"/>
    </row>
    <row r="121" spans="18:18">
      <c r="R121" s="142"/>
    </row>
    <row r="122" spans="18:18">
      <c r="R122" s="142"/>
    </row>
    <row r="123" spans="18:18">
      <c r="R123" s="142"/>
    </row>
    <row r="124" spans="18:18">
      <c r="R124" s="142"/>
    </row>
    <row r="125" spans="18:18">
      <c r="R125" s="142"/>
    </row>
    <row r="126" spans="18:18">
      <c r="R126" s="142"/>
    </row>
    <row r="127" spans="18:18">
      <c r="R127" s="142"/>
    </row>
    <row r="128" spans="18:18">
      <c r="R128" s="142"/>
    </row>
    <row r="129" spans="18:18">
      <c r="R129" s="142"/>
    </row>
    <row r="130" spans="18:18">
      <c r="R130" s="142"/>
    </row>
    <row r="131" spans="18:18">
      <c r="R131" s="142"/>
    </row>
    <row r="132" spans="18:18">
      <c r="R132" s="142"/>
    </row>
    <row r="133" spans="18:18">
      <c r="R133" s="142"/>
    </row>
    <row r="134" spans="18:18">
      <c r="R134" s="142"/>
    </row>
    <row r="135" spans="18:18">
      <c r="R135" s="142"/>
    </row>
    <row r="136" spans="18:18">
      <c r="R136" s="142"/>
    </row>
    <row r="137" spans="18:18">
      <c r="R137" s="142"/>
    </row>
    <row r="138" spans="18:18">
      <c r="R138" s="142"/>
    </row>
    <row r="139" spans="18:18">
      <c r="R139" s="142"/>
    </row>
    <row r="140" spans="18:18">
      <c r="R140" s="142"/>
    </row>
    <row r="141" spans="18:18">
      <c r="R141" s="142"/>
    </row>
    <row r="142" spans="18:18">
      <c r="R142" s="142"/>
    </row>
    <row r="143" spans="18:18">
      <c r="R143" s="142"/>
    </row>
    <row r="144" spans="18:18">
      <c r="R144" s="142"/>
    </row>
    <row r="145" spans="18:18">
      <c r="R145" s="142"/>
    </row>
    <row r="146" spans="18:18">
      <c r="R146" s="142"/>
    </row>
    <row r="147" spans="18:18">
      <c r="R147" s="142"/>
    </row>
    <row r="148" spans="18:18">
      <c r="R148" s="142"/>
    </row>
    <row r="149" spans="18:18">
      <c r="R149" s="142"/>
    </row>
    <row r="150" spans="18:18">
      <c r="R150" s="142"/>
    </row>
    <row r="151" spans="18:18">
      <c r="R151" s="142"/>
    </row>
    <row r="152" spans="18:18">
      <c r="R152" s="142"/>
    </row>
    <row r="153" spans="18:18">
      <c r="R153" s="142"/>
    </row>
    <row r="154" spans="18:18">
      <c r="R154" s="142"/>
    </row>
    <row r="155" spans="18:18">
      <c r="R155" s="142"/>
    </row>
    <row r="156" spans="18:18">
      <c r="R156" s="142"/>
    </row>
    <row r="157" spans="18:18">
      <c r="R157" s="142"/>
    </row>
    <row r="158" spans="18:18">
      <c r="R158" s="142"/>
    </row>
    <row r="159" spans="18:18">
      <c r="R159" s="142"/>
    </row>
    <row r="160" spans="18:18">
      <c r="R160" s="142"/>
    </row>
    <row r="161" spans="18:18">
      <c r="R161" s="142"/>
    </row>
    <row r="162" spans="18:18">
      <c r="R162" s="142"/>
    </row>
    <row r="163" spans="18:18">
      <c r="R163" s="142"/>
    </row>
    <row r="164" spans="18:18">
      <c r="R164" s="142"/>
    </row>
    <row r="165" spans="18:18">
      <c r="R165" s="142"/>
    </row>
    <row r="166" spans="18:18">
      <c r="R166" s="142"/>
    </row>
    <row r="167" spans="18:18">
      <c r="R167" s="142"/>
    </row>
    <row r="168" spans="18:18">
      <c r="R168" s="142"/>
    </row>
    <row r="169" spans="18:18">
      <c r="R169" s="142"/>
    </row>
    <row r="170" spans="18:18">
      <c r="R170" s="142"/>
    </row>
    <row r="171" spans="18:18">
      <c r="R171" s="142"/>
    </row>
    <row r="172" spans="18:18">
      <c r="R172" s="142"/>
    </row>
    <row r="173" spans="18:18">
      <c r="R173" s="142"/>
    </row>
    <row r="174" spans="18:18">
      <c r="R174" s="142"/>
    </row>
    <row r="175" spans="18:18">
      <c r="R175" s="142"/>
    </row>
    <row r="176" spans="18:18">
      <c r="R176" s="142"/>
    </row>
    <row r="177" spans="18:18">
      <c r="R177" s="142"/>
    </row>
    <row r="178" spans="18:18">
      <c r="R178" s="142"/>
    </row>
    <row r="179" spans="18:18">
      <c r="R179" s="142"/>
    </row>
    <row r="180" spans="18:18">
      <c r="R180" s="142"/>
    </row>
    <row r="181" spans="18:18">
      <c r="R181" s="142"/>
    </row>
    <row r="182" spans="18:18">
      <c r="R182" s="142"/>
    </row>
    <row r="183" spans="18:18">
      <c r="R183" s="142"/>
    </row>
    <row r="184" spans="18:18">
      <c r="R184" s="142"/>
    </row>
    <row r="185" spans="18:18">
      <c r="R185" s="142"/>
    </row>
    <row r="186" spans="18:18">
      <c r="R186" s="142"/>
    </row>
    <row r="187" spans="18:18">
      <c r="R187" s="142"/>
    </row>
    <row r="188" spans="18:18">
      <c r="R188" s="142"/>
    </row>
    <row r="189" spans="18:18">
      <c r="R189" s="142"/>
    </row>
    <row r="190" spans="18:18">
      <c r="R190" s="142"/>
    </row>
    <row r="191" spans="18:18">
      <c r="R191" s="142"/>
    </row>
    <row r="192" spans="18:18">
      <c r="R192" s="142"/>
    </row>
    <row r="193" spans="18:18">
      <c r="R193" s="142"/>
    </row>
    <row r="194" spans="18:18">
      <c r="R194" s="142"/>
    </row>
    <row r="195" spans="18:18">
      <c r="R195" s="142"/>
    </row>
    <row r="196" spans="18:18">
      <c r="R196" s="142"/>
    </row>
    <row r="197" spans="18:18">
      <c r="R197" s="142"/>
    </row>
    <row r="198" spans="18:18">
      <c r="R198" s="142"/>
    </row>
    <row r="199" spans="18:18">
      <c r="R199" s="142"/>
    </row>
    <row r="200" spans="18:18">
      <c r="R200" s="142"/>
    </row>
    <row r="201" spans="18:18">
      <c r="R201" s="142"/>
    </row>
    <row r="202" spans="18:18">
      <c r="R202" s="142"/>
    </row>
    <row r="203" spans="18:18">
      <c r="R203" s="142"/>
    </row>
    <row r="204" spans="18:18">
      <c r="R204" s="142"/>
    </row>
    <row r="205" spans="18:18">
      <c r="R205" s="142"/>
    </row>
    <row r="206" spans="18:18">
      <c r="R206" s="142"/>
    </row>
    <row r="207" spans="18:18">
      <c r="R207" s="142"/>
    </row>
    <row r="208" spans="18:18">
      <c r="R208" s="142"/>
    </row>
    <row r="209" spans="18:18">
      <c r="R209" s="142"/>
    </row>
    <row r="210" spans="18:18">
      <c r="R210" s="142"/>
    </row>
    <row r="211" spans="18:18">
      <c r="R211" s="142"/>
    </row>
    <row r="212" spans="18:18">
      <c r="R212" s="142"/>
    </row>
    <row r="213" spans="18:18">
      <c r="R213" s="142"/>
    </row>
    <row r="214" spans="18:18">
      <c r="R214" s="142"/>
    </row>
    <row r="215" spans="18:18">
      <c r="R215" s="142"/>
    </row>
    <row r="216" spans="18:18">
      <c r="R216" s="142"/>
    </row>
    <row r="217" spans="18:18">
      <c r="R217" s="142"/>
    </row>
    <row r="218" spans="18:18">
      <c r="R218" s="142"/>
    </row>
    <row r="219" spans="18:18">
      <c r="R219" s="142"/>
    </row>
    <row r="220" spans="18:18">
      <c r="R220" s="142"/>
    </row>
    <row r="221" spans="18:18">
      <c r="R221" s="142"/>
    </row>
    <row r="222" spans="18:18">
      <c r="R222" s="142"/>
    </row>
    <row r="223" spans="18:18">
      <c r="R223" s="142"/>
    </row>
    <row r="224" spans="18:18">
      <c r="R224" s="142"/>
    </row>
    <row r="225" spans="18:18">
      <c r="R225" s="142"/>
    </row>
    <row r="226" spans="18:18">
      <c r="R226" s="142"/>
    </row>
    <row r="227" spans="18:18">
      <c r="R227" s="142"/>
    </row>
    <row r="228" spans="18:18">
      <c r="R228" s="142"/>
    </row>
    <row r="229" spans="18:18">
      <c r="R229" s="142"/>
    </row>
    <row r="230" spans="18:18">
      <c r="R230" s="142"/>
    </row>
    <row r="231" spans="18:18">
      <c r="R231" s="142"/>
    </row>
    <row r="232" spans="18:18">
      <c r="R232" s="142"/>
    </row>
    <row r="233" spans="18:18">
      <c r="R233" s="142"/>
    </row>
    <row r="234" spans="18:18">
      <c r="R234" s="142"/>
    </row>
    <row r="235" spans="18:18">
      <c r="R235" s="142"/>
    </row>
    <row r="236" spans="18:18">
      <c r="R236" s="142"/>
    </row>
    <row r="237" spans="18:18">
      <c r="R237" s="142"/>
    </row>
    <row r="238" spans="18:18">
      <c r="R238" s="142"/>
    </row>
    <row r="239" spans="18:18">
      <c r="R239" s="142"/>
    </row>
    <row r="240" spans="18:18">
      <c r="R240" s="142"/>
    </row>
    <row r="241" spans="18:18">
      <c r="R241" s="142"/>
    </row>
    <row r="242" spans="18:18">
      <c r="R242" s="142"/>
    </row>
    <row r="243" spans="18:18">
      <c r="R243" s="142"/>
    </row>
    <row r="244" spans="18:18">
      <c r="R244" s="142"/>
    </row>
    <row r="245" spans="18:18">
      <c r="R245" s="142"/>
    </row>
    <row r="246" spans="18:18">
      <c r="R246" s="142"/>
    </row>
    <row r="247" spans="18:18">
      <c r="R247" s="142"/>
    </row>
    <row r="248" spans="18:18">
      <c r="R248" s="142"/>
    </row>
    <row r="249" spans="18:18">
      <c r="R249" s="142"/>
    </row>
    <row r="250" spans="18:18">
      <c r="R250" s="142"/>
    </row>
    <row r="251" spans="18:18">
      <c r="R251" s="142"/>
    </row>
    <row r="252" spans="18:18">
      <c r="R252" s="142"/>
    </row>
    <row r="253" spans="18:18">
      <c r="R253" s="142"/>
    </row>
    <row r="254" spans="18:18">
      <c r="R254" s="142"/>
    </row>
    <row r="255" spans="18:18">
      <c r="R255" s="142"/>
    </row>
    <row r="256" spans="18:18">
      <c r="R256" s="142"/>
    </row>
    <row r="257" spans="18:18">
      <c r="R257" s="142"/>
    </row>
    <row r="258" spans="18:18">
      <c r="R258" s="142"/>
    </row>
    <row r="259" spans="18:18">
      <c r="R259" s="142"/>
    </row>
    <row r="260" spans="18:18">
      <c r="R260" s="142"/>
    </row>
    <row r="261" spans="18:18">
      <c r="R261" s="142"/>
    </row>
    <row r="262" spans="18:18">
      <c r="R262" s="142"/>
    </row>
    <row r="263" spans="18:18">
      <c r="R263" s="142"/>
    </row>
    <row r="264" spans="18:18">
      <c r="R264" s="142"/>
    </row>
    <row r="265" spans="18:18">
      <c r="R265" s="142"/>
    </row>
    <row r="266" spans="18:18">
      <c r="R266" s="142"/>
    </row>
    <row r="267" spans="18:18">
      <c r="R267" s="142"/>
    </row>
    <row r="268" spans="18:18">
      <c r="R268" s="142"/>
    </row>
    <row r="269" spans="18:18">
      <c r="R269" s="142"/>
    </row>
    <row r="270" spans="18:18">
      <c r="R270" s="142"/>
    </row>
    <row r="271" spans="18:18">
      <c r="R271" s="142"/>
    </row>
    <row r="272" spans="18:18">
      <c r="R272" s="142"/>
    </row>
    <row r="273" spans="18:18">
      <c r="R273" s="142"/>
    </row>
    <row r="274" spans="18:18">
      <c r="R274" s="142"/>
    </row>
    <row r="275" spans="18:18">
      <c r="R275" s="142"/>
    </row>
    <row r="276" spans="18:18">
      <c r="R276" s="142"/>
    </row>
    <row r="277" spans="18:18">
      <c r="R277" s="142"/>
    </row>
    <row r="278" spans="18:18">
      <c r="R278" s="142"/>
    </row>
    <row r="279" spans="18:18">
      <c r="R279" s="142"/>
    </row>
    <row r="280" spans="18:18">
      <c r="R280" s="142"/>
    </row>
    <row r="281" spans="18:18">
      <c r="R281" s="142"/>
    </row>
    <row r="282" spans="18:18">
      <c r="R282" s="142"/>
    </row>
    <row r="283" spans="18:18">
      <c r="R283" s="142"/>
    </row>
    <row r="284" spans="18:18">
      <c r="R284" s="142"/>
    </row>
    <row r="285" spans="18:18">
      <c r="R285" s="142"/>
    </row>
    <row r="286" spans="18:18">
      <c r="R286" s="142"/>
    </row>
    <row r="287" spans="18:18">
      <c r="R287" s="142"/>
    </row>
    <row r="288" spans="18:18">
      <c r="R288" s="142"/>
    </row>
    <row r="289" spans="18:18">
      <c r="R289" s="142"/>
    </row>
    <row r="290" spans="18:18">
      <c r="R290" s="142"/>
    </row>
    <row r="291" spans="18:18">
      <c r="R291" s="142"/>
    </row>
    <row r="292" spans="18:18">
      <c r="R292" s="142"/>
    </row>
    <row r="293" spans="18:18">
      <c r="R293" s="142"/>
    </row>
    <row r="294" spans="18:18">
      <c r="R294" s="142"/>
    </row>
    <row r="295" spans="18:18">
      <c r="R295" s="142"/>
    </row>
    <row r="296" spans="18:18">
      <c r="R296" s="142"/>
    </row>
    <row r="297" spans="18:18">
      <c r="R297" s="142"/>
    </row>
    <row r="298" spans="18:18">
      <c r="R298" s="142"/>
    </row>
    <row r="299" spans="18:18">
      <c r="R299" s="142"/>
    </row>
    <row r="300" spans="18:18">
      <c r="R300" s="142"/>
    </row>
    <row r="301" spans="18:18">
      <c r="R301" s="142"/>
    </row>
    <row r="302" spans="18:18">
      <c r="R302" s="142"/>
    </row>
    <row r="303" spans="18:18">
      <c r="R303" s="142"/>
    </row>
    <row r="304" spans="18:18">
      <c r="R304" s="142"/>
    </row>
    <row r="305" spans="18:18">
      <c r="R305" s="142"/>
    </row>
    <row r="306" spans="18:18">
      <c r="R306" s="142"/>
    </row>
    <row r="307" spans="18:18">
      <c r="R307" s="142"/>
    </row>
    <row r="308" spans="18:18">
      <c r="R308" s="142"/>
    </row>
    <row r="309" spans="18:18">
      <c r="R309" s="142"/>
    </row>
    <row r="310" spans="18:18">
      <c r="R310" s="142"/>
    </row>
    <row r="311" spans="18:18">
      <c r="R311" s="142"/>
    </row>
    <row r="312" spans="18:18">
      <c r="R312" s="142"/>
    </row>
    <row r="313" spans="18:18">
      <c r="R313" s="142"/>
    </row>
    <row r="314" spans="18:18">
      <c r="R314" s="142"/>
    </row>
    <row r="315" spans="18:18">
      <c r="R315" s="142"/>
    </row>
    <row r="316" spans="18:18">
      <c r="R316" s="142"/>
    </row>
    <row r="317" spans="18:18">
      <c r="R317" s="142"/>
    </row>
    <row r="318" spans="18:18">
      <c r="R318" s="142"/>
    </row>
    <row r="319" spans="18:18">
      <c r="R319" s="142"/>
    </row>
    <row r="320" spans="18:18">
      <c r="R320" s="142"/>
    </row>
    <row r="321" spans="18:18">
      <c r="R321" s="142"/>
    </row>
    <row r="322" spans="18:18">
      <c r="R322" s="142"/>
    </row>
    <row r="323" spans="18:18">
      <c r="R323" s="142"/>
    </row>
    <row r="324" spans="18:18">
      <c r="R324" s="142"/>
    </row>
    <row r="325" spans="18:18">
      <c r="R325" s="142"/>
    </row>
    <row r="326" spans="18:18">
      <c r="R326" s="142"/>
    </row>
    <row r="327" spans="18:18">
      <c r="R327" s="142"/>
    </row>
    <row r="328" spans="18:18">
      <c r="R328" s="142"/>
    </row>
    <row r="329" spans="18:18">
      <c r="R329" s="142"/>
    </row>
    <row r="330" spans="18:18">
      <c r="R330" s="142"/>
    </row>
    <row r="331" spans="18:18">
      <c r="R331" s="142"/>
    </row>
    <row r="332" spans="18:18">
      <c r="R332" s="142"/>
    </row>
    <row r="333" spans="18:18">
      <c r="R333" s="142"/>
    </row>
    <row r="334" spans="18:18">
      <c r="R334" s="142"/>
    </row>
    <row r="335" spans="18:18">
      <c r="R335" s="142"/>
    </row>
    <row r="336" spans="18:18">
      <c r="R336" s="142"/>
    </row>
    <row r="337" spans="18:18">
      <c r="R337" s="142"/>
    </row>
    <row r="338" spans="18:18">
      <c r="R338" s="142"/>
    </row>
    <row r="339" spans="18:18">
      <c r="R339" s="142"/>
    </row>
    <row r="340" spans="18:18">
      <c r="R340" s="142"/>
    </row>
    <row r="341" spans="18:18">
      <c r="R341" s="142"/>
    </row>
    <row r="342" spans="18:18">
      <c r="R342" s="142"/>
    </row>
    <row r="343" spans="18:18">
      <c r="R343" s="142"/>
    </row>
    <row r="344" spans="18:18">
      <c r="R344" s="142"/>
    </row>
    <row r="345" spans="18:18">
      <c r="R345" s="142"/>
    </row>
    <row r="346" spans="18:18">
      <c r="R346" s="142"/>
    </row>
    <row r="347" spans="18:18">
      <c r="R347" s="142"/>
    </row>
    <row r="348" spans="18:18">
      <c r="R348" s="142"/>
    </row>
    <row r="349" spans="18:18">
      <c r="R349" s="142"/>
    </row>
    <row r="350" spans="18:18">
      <c r="R350" s="142"/>
    </row>
    <row r="351" spans="18:18">
      <c r="R351" s="142"/>
    </row>
    <row r="352" spans="18:18">
      <c r="R352" s="142"/>
    </row>
    <row r="353" spans="18:18">
      <c r="R353" s="142"/>
    </row>
    <row r="354" spans="18:18">
      <c r="R354" s="142"/>
    </row>
    <row r="355" spans="18:18">
      <c r="R355" s="142"/>
    </row>
    <row r="356" spans="18:18">
      <c r="R356" s="142"/>
    </row>
    <row r="357" spans="18:18">
      <c r="R357" s="142"/>
    </row>
    <row r="358" spans="18:18">
      <c r="R358" s="142"/>
    </row>
    <row r="359" spans="18:18">
      <c r="R359" s="142"/>
    </row>
    <row r="360" spans="18:18">
      <c r="R360" s="142"/>
    </row>
    <row r="361" spans="18:18">
      <c r="R361" s="142"/>
    </row>
    <row r="362" spans="18:18">
      <c r="R362" s="142"/>
    </row>
    <row r="363" spans="18:18">
      <c r="R363" s="142"/>
    </row>
    <row r="364" spans="18:18">
      <c r="R364" s="142"/>
    </row>
    <row r="365" spans="18:18">
      <c r="R365" s="142"/>
    </row>
    <row r="366" spans="18:18">
      <c r="R366" s="142"/>
    </row>
    <row r="367" spans="18:18">
      <c r="R367" s="142"/>
    </row>
    <row r="368" spans="18:18">
      <c r="R368" s="142"/>
    </row>
    <row r="369" spans="18:18">
      <c r="R369" s="142"/>
    </row>
    <row r="370" spans="18:18">
      <c r="R370" s="142"/>
    </row>
    <row r="371" spans="18:18">
      <c r="R371" s="142"/>
    </row>
    <row r="372" spans="18:18">
      <c r="R372" s="142"/>
    </row>
    <row r="373" spans="18:18">
      <c r="R373" s="142"/>
    </row>
    <row r="374" spans="18:18">
      <c r="R374" s="142"/>
    </row>
    <row r="375" spans="18:18">
      <c r="R375" s="142"/>
    </row>
    <row r="376" spans="18:18">
      <c r="R376" s="142"/>
    </row>
    <row r="377" spans="18:18">
      <c r="R377" s="142"/>
    </row>
    <row r="378" spans="18:18">
      <c r="R378" s="142"/>
    </row>
    <row r="379" spans="18:18">
      <c r="R379" s="142"/>
    </row>
    <row r="380" spans="18:18">
      <c r="R380" s="142"/>
    </row>
    <row r="381" spans="18:18">
      <c r="R381" s="142"/>
    </row>
    <row r="382" spans="18:18">
      <c r="R382" s="142"/>
    </row>
    <row r="383" spans="18:18">
      <c r="R383" s="142"/>
    </row>
    <row r="384" spans="18:18">
      <c r="R384" s="142"/>
    </row>
    <row r="385" spans="18:18">
      <c r="R385" s="142"/>
    </row>
    <row r="386" spans="18:18">
      <c r="R386" s="142"/>
    </row>
    <row r="387" spans="18:18">
      <c r="R387" s="142"/>
    </row>
    <row r="388" spans="18:18">
      <c r="R388" s="142"/>
    </row>
    <row r="389" spans="18:18">
      <c r="R389" s="142"/>
    </row>
    <row r="390" spans="18:18">
      <c r="R390" s="142"/>
    </row>
    <row r="391" spans="18:18">
      <c r="R391" s="142"/>
    </row>
    <row r="392" spans="18:18">
      <c r="R392" s="142"/>
    </row>
    <row r="393" spans="18:18">
      <c r="R393" s="142"/>
    </row>
    <row r="394" spans="18:18">
      <c r="R394" s="142"/>
    </row>
    <row r="395" spans="18:18">
      <c r="R395" s="142"/>
    </row>
    <row r="396" spans="18:18">
      <c r="R396" s="142"/>
    </row>
    <row r="397" spans="18:18">
      <c r="R397" s="142"/>
    </row>
    <row r="398" spans="18:18">
      <c r="R398" s="142"/>
    </row>
    <row r="399" spans="18:18">
      <c r="R399" s="142"/>
    </row>
    <row r="400" spans="18:18">
      <c r="R400" s="142"/>
    </row>
    <row r="401" spans="18:18">
      <c r="R401" s="142"/>
    </row>
    <row r="402" spans="18:18">
      <c r="R402" s="142"/>
    </row>
    <row r="403" spans="18:18">
      <c r="R403" s="142"/>
    </row>
    <row r="404" spans="18:18">
      <c r="R404" s="142"/>
    </row>
    <row r="405" spans="18:18">
      <c r="R405" s="142"/>
    </row>
    <row r="406" spans="18:18">
      <c r="R406" s="142"/>
    </row>
    <row r="407" spans="18:18">
      <c r="R407" s="142"/>
    </row>
    <row r="408" spans="18:18">
      <c r="R408" s="142"/>
    </row>
    <row r="409" spans="18:18">
      <c r="R409" s="142"/>
    </row>
    <row r="410" spans="18:18">
      <c r="R410" s="142"/>
    </row>
    <row r="411" spans="18:18">
      <c r="R411" s="142"/>
    </row>
    <row r="412" spans="18:18">
      <c r="R412" s="142"/>
    </row>
    <row r="413" spans="18:18">
      <c r="R413" s="142"/>
    </row>
    <row r="414" spans="18:18">
      <c r="R414" s="142"/>
    </row>
    <row r="415" spans="18:18">
      <c r="R415" s="142"/>
    </row>
    <row r="416" spans="18:18">
      <c r="R416" s="142"/>
    </row>
    <row r="417" spans="18:18">
      <c r="R417" s="142"/>
    </row>
    <row r="418" spans="18:18">
      <c r="R418" s="142"/>
    </row>
    <row r="419" spans="18:18">
      <c r="R419" s="142"/>
    </row>
    <row r="420" spans="18:18">
      <c r="R420" s="142"/>
    </row>
    <row r="421" spans="18:18">
      <c r="R421" s="142"/>
    </row>
    <row r="422" spans="18:18">
      <c r="R422" s="142"/>
    </row>
    <row r="423" spans="18:18">
      <c r="R423" s="142"/>
    </row>
    <row r="424" spans="18:18">
      <c r="R424" s="142"/>
    </row>
    <row r="425" spans="18:18">
      <c r="R425" s="142"/>
    </row>
    <row r="426" spans="18:18">
      <c r="R426" s="142"/>
    </row>
    <row r="427" spans="18:18">
      <c r="R427" s="142"/>
    </row>
    <row r="428" spans="18:18">
      <c r="R428" s="142"/>
    </row>
    <row r="429" spans="18:18">
      <c r="R429" s="142"/>
    </row>
    <row r="430" spans="18:18">
      <c r="R430" s="142"/>
    </row>
    <row r="431" spans="18:18">
      <c r="R431" s="142"/>
    </row>
    <row r="432" spans="18:18">
      <c r="R432" s="142"/>
    </row>
    <row r="433" spans="18:18">
      <c r="R433" s="142"/>
    </row>
    <row r="434" spans="18:18">
      <c r="R434" s="142"/>
    </row>
    <row r="435" spans="18:18">
      <c r="R435" s="142"/>
    </row>
    <row r="436" spans="18:18">
      <c r="R436" s="142"/>
    </row>
    <row r="437" spans="18:18">
      <c r="R437" s="142"/>
    </row>
    <row r="438" spans="18:18">
      <c r="R438" s="142"/>
    </row>
    <row r="439" spans="18:18">
      <c r="R439" s="142"/>
    </row>
    <row r="440" spans="18:18">
      <c r="R440" s="142"/>
    </row>
    <row r="441" spans="18:18">
      <c r="R441" s="142"/>
    </row>
    <row r="442" spans="18:18">
      <c r="R442" s="142"/>
    </row>
    <row r="443" spans="18:18">
      <c r="R443" s="142"/>
    </row>
    <row r="444" spans="18:18">
      <c r="R444" s="142"/>
    </row>
    <row r="445" spans="18:18">
      <c r="R445" s="142"/>
    </row>
    <row r="446" spans="18:18">
      <c r="R446" s="142"/>
    </row>
    <row r="447" spans="18:18">
      <c r="R447" s="142"/>
    </row>
    <row r="448" spans="18:18">
      <c r="R448" s="142"/>
    </row>
    <row r="449" spans="18:18">
      <c r="R449" s="142"/>
    </row>
    <row r="450" spans="18:18">
      <c r="R450" s="142"/>
    </row>
    <row r="451" spans="18:18">
      <c r="R451" s="142"/>
    </row>
    <row r="452" spans="18:18">
      <c r="R452" s="142"/>
    </row>
    <row r="453" spans="18:18">
      <c r="R453" s="142"/>
    </row>
    <row r="454" spans="18:18">
      <c r="R454" s="142"/>
    </row>
    <row r="455" spans="18:18">
      <c r="R455" s="142"/>
    </row>
    <row r="456" spans="18:18">
      <c r="R456" s="142"/>
    </row>
    <row r="457" spans="18:18">
      <c r="R457" s="142"/>
    </row>
    <row r="458" spans="18:18">
      <c r="R458" s="142"/>
    </row>
    <row r="459" spans="18:18">
      <c r="R459" s="142"/>
    </row>
    <row r="460" spans="18:18">
      <c r="R460" s="142"/>
    </row>
    <row r="461" spans="18:18">
      <c r="R461" s="142"/>
    </row>
    <row r="462" spans="18:18">
      <c r="R462" s="142"/>
    </row>
    <row r="463" spans="18:18">
      <c r="R463" s="142"/>
    </row>
    <row r="464" spans="18:18">
      <c r="R464" s="142"/>
    </row>
    <row r="465" spans="18:18">
      <c r="R465" s="142"/>
    </row>
    <row r="466" spans="18:18">
      <c r="R466" s="142"/>
    </row>
    <row r="467" spans="18:18">
      <c r="R467" s="142"/>
    </row>
    <row r="468" spans="18:18">
      <c r="R468" s="142"/>
    </row>
    <row r="469" spans="18:18">
      <c r="R469" s="142"/>
    </row>
    <row r="470" spans="18:18">
      <c r="R470" s="142"/>
    </row>
    <row r="471" spans="18:18">
      <c r="R471" s="142"/>
    </row>
    <row r="472" spans="18:18">
      <c r="R472" s="142"/>
    </row>
    <row r="473" spans="18:18">
      <c r="R473" s="142"/>
    </row>
    <row r="474" spans="18:18">
      <c r="R474" s="142"/>
    </row>
    <row r="475" spans="18:18">
      <c r="R475" s="142"/>
    </row>
    <row r="476" spans="18:18">
      <c r="R476" s="142"/>
    </row>
    <row r="477" spans="18:18">
      <c r="R477" s="142"/>
    </row>
    <row r="478" spans="18:18">
      <c r="R478" s="142"/>
    </row>
    <row r="479" spans="18:18">
      <c r="R479" s="142"/>
    </row>
    <row r="480" spans="18:18">
      <c r="R480" s="142"/>
    </row>
    <row r="481" spans="18:18">
      <c r="R481" s="142"/>
    </row>
    <row r="482" spans="18:18">
      <c r="R482" s="142"/>
    </row>
    <row r="483" spans="18:18">
      <c r="R483" s="142"/>
    </row>
    <row r="484" spans="18:18">
      <c r="R484" s="142"/>
    </row>
    <row r="485" spans="18:18">
      <c r="R485" s="142"/>
    </row>
    <row r="486" spans="18:18">
      <c r="R486" s="142"/>
    </row>
    <row r="487" spans="18:18">
      <c r="R487" s="142"/>
    </row>
    <row r="488" spans="18:18">
      <c r="R488" s="142"/>
    </row>
    <row r="489" spans="18:18">
      <c r="R489" s="142"/>
    </row>
    <row r="490" spans="18:18">
      <c r="R490" s="142"/>
    </row>
    <row r="491" spans="18:18">
      <c r="R491" s="142"/>
    </row>
    <row r="492" spans="18:18">
      <c r="R492" s="142"/>
    </row>
    <row r="493" spans="18:18">
      <c r="R493" s="142"/>
    </row>
    <row r="494" spans="18:18">
      <c r="R494" s="142"/>
    </row>
    <row r="495" spans="18:18">
      <c r="R495" s="142"/>
    </row>
    <row r="496" spans="18:18">
      <c r="R496" s="142"/>
    </row>
    <row r="497" spans="18:18">
      <c r="R497" s="142"/>
    </row>
    <row r="498" spans="18:18">
      <c r="R498" s="142"/>
    </row>
    <row r="499" spans="18:18">
      <c r="R499" s="142"/>
    </row>
    <row r="500" spans="18:18">
      <c r="R500" s="142"/>
    </row>
    <row r="501" spans="18:18">
      <c r="R501" s="142"/>
    </row>
    <row r="502" spans="18:18">
      <c r="R502" s="142"/>
    </row>
    <row r="503" spans="18:18">
      <c r="R503" s="142"/>
    </row>
    <row r="504" spans="18:18">
      <c r="R504" s="142"/>
    </row>
    <row r="505" spans="18:18">
      <c r="R505" s="142"/>
    </row>
    <row r="506" spans="18:18">
      <c r="R506" s="142"/>
    </row>
    <row r="507" spans="18:18">
      <c r="R507" s="142"/>
    </row>
    <row r="508" spans="18:18">
      <c r="R508" s="142"/>
    </row>
    <row r="509" spans="18:18">
      <c r="R509" s="142"/>
    </row>
    <row r="510" spans="18:18">
      <c r="R510" s="142"/>
    </row>
    <row r="511" spans="18:18">
      <c r="R511" s="142"/>
    </row>
    <row r="512" spans="18:18">
      <c r="R512" s="142"/>
    </row>
    <row r="513" spans="18:18">
      <c r="R513" s="142"/>
    </row>
    <row r="514" spans="18:18">
      <c r="R514" s="142"/>
    </row>
    <row r="515" spans="18:18">
      <c r="R515" s="142"/>
    </row>
    <row r="516" spans="18:18">
      <c r="R516" s="142"/>
    </row>
    <row r="517" spans="18:18">
      <c r="R517" s="142"/>
    </row>
    <row r="518" spans="18:18">
      <c r="R518" s="142"/>
    </row>
    <row r="519" spans="18:18">
      <c r="R519" s="142"/>
    </row>
    <row r="520" spans="18:18">
      <c r="R520" s="142"/>
    </row>
    <row r="521" spans="18:18">
      <c r="R521" s="142"/>
    </row>
    <row r="522" spans="18:18">
      <c r="R522" s="142"/>
    </row>
    <row r="523" spans="18:18">
      <c r="R523" s="142"/>
    </row>
    <row r="524" spans="18:18">
      <c r="R524" s="142"/>
    </row>
    <row r="525" spans="18:18">
      <c r="R525" s="142"/>
    </row>
    <row r="526" spans="18:18">
      <c r="R526" s="142"/>
    </row>
    <row r="527" spans="18:18">
      <c r="R527" s="142"/>
    </row>
    <row r="528" spans="18:18">
      <c r="R528" s="142"/>
    </row>
    <row r="529" spans="18:18">
      <c r="R529" s="142"/>
    </row>
    <row r="530" spans="18:18">
      <c r="R530" s="142"/>
    </row>
    <row r="531" spans="18:18">
      <c r="R531" s="142"/>
    </row>
    <row r="532" spans="18:18">
      <c r="R532" s="142"/>
    </row>
    <row r="533" spans="18:18">
      <c r="R533" s="142"/>
    </row>
    <row r="534" spans="18:18">
      <c r="R534" s="142"/>
    </row>
    <row r="535" spans="18:18">
      <c r="R535" s="142"/>
    </row>
    <row r="536" spans="18:18">
      <c r="R536" s="142"/>
    </row>
    <row r="537" spans="18:18">
      <c r="R537" s="142"/>
    </row>
    <row r="538" spans="18:18">
      <c r="R538" s="142"/>
    </row>
    <row r="539" spans="18:18">
      <c r="R539" s="142"/>
    </row>
    <row r="540" spans="18:18">
      <c r="R540" s="142"/>
    </row>
    <row r="541" spans="18:18">
      <c r="R541" s="142"/>
    </row>
    <row r="542" spans="18:18">
      <c r="R542" s="142"/>
    </row>
    <row r="543" spans="18:18">
      <c r="R543" s="142"/>
    </row>
    <row r="544" spans="18:18">
      <c r="R544" s="142"/>
    </row>
    <row r="545" spans="18:18">
      <c r="R545" s="142"/>
    </row>
    <row r="546" spans="18:18">
      <c r="R546" s="142"/>
    </row>
    <row r="547" spans="18:18">
      <c r="R547" s="142"/>
    </row>
    <row r="548" spans="18:18">
      <c r="R548" s="142"/>
    </row>
    <row r="549" spans="18:18">
      <c r="R549" s="142"/>
    </row>
    <row r="550" spans="18:18">
      <c r="R550" s="142"/>
    </row>
    <row r="551" spans="18:18">
      <c r="R551" s="142"/>
    </row>
    <row r="552" spans="18:18">
      <c r="R552" s="142"/>
    </row>
    <row r="553" spans="18:18">
      <c r="R553" s="142"/>
    </row>
    <row r="554" spans="18:18">
      <c r="R554" s="142"/>
    </row>
    <row r="555" spans="18:18">
      <c r="R555" s="142"/>
    </row>
    <row r="556" spans="18:18">
      <c r="R556" s="142"/>
    </row>
    <row r="557" spans="18:18">
      <c r="R557" s="142"/>
    </row>
    <row r="558" spans="18:18">
      <c r="R558" s="142"/>
    </row>
    <row r="559" spans="18:18">
      <c r="R559" s="142"/>
    </row>
    <row r="560" spans="18:18">
      <c r="R560" s="142"/>
    </row>
    <row r="561" spans="18:18">
      <c r="R561" s="142"/>
    </row>
    <row r="562" spans="18:18">
      <c r="R562" s="142"/>
    </row>
    <row r="563" spans="18:18">
      <c r="R563" s="142"/>
    </row>
    <row r="564" spans="18:18">
      <c r="R564" s="142"/>
    </row>
    <row r="565" spans="18:18">
      <c r="R565" s="142"/>
    </row>
    <row r="566" spans="18:18">
      <c r="R566" s="142"/>
    </row>
    <row r="567" spans="18:18">
      <c r="R567" s="142"/>
    </row>
    <row r="568" spans="18:18">
      <c r="R568" s="142"/>
    </row>
    <row r="569" spans="18:18">
      <c r="R569" s="142"/>
    </row>
    <row r="570" spans="18:18">
      <c r="R570" s="142"/>
    </row>
    <row r="571" spans="18:18">
      <c r="R571" s="142"/>
    </row>
    <row r="572" spans="18:18">
      <c r="R572" s="142"/>
    </row>
    <row r="573" spans="18:18">
      <c r="R573" s="142"/>
    </row>
    <row r="574" spans="18:18">
      <c r="R574" s="142"/>
    </row>
    <row r="575" spans="18:18">
      <c r="R575" s="142"/>
    </row>
    <row r="576" spans="18:18">
      <c r="R576" s="142"/>
    </row>
    <row r="577" spans="18:18">
      <c r="R577" s="142"/>
    </row>
    <row r="578" spans="18:18">
      <c r="R578" s="142"/>
    </row>
    <row r="579" spans="18:18">
      <c r="R579" s="142"/>
    </row>
    <row r="580" spans="18:18">
      <c r="R580" s="142"/>
    </row>
    <row r="581" spans="18:18">
      <c r="R581" s="142"/>
    </row>
    <row r="582" spans="18:18">
      <c r="R582" s="142"/>
    </row>
    <row r="583" spans="18:18">
      <c r="R583" s="142"/>
    </row>
    <row r="584" spans="18:18">
      <c r="R584" s="142"/>
    </row>
    <row r="585" spans="18:18">
      <c r="R585" s="142"/>
    </row>
    <row r="586" spans="18:18">
      <c r="R586" s="142"/>
    </row>
    <row r="587" spans="18:18">
      <c r="R587" s="142"/>
    </row>
    <row r="588" spans="18:18">
      <c r="R588" s="142"/>
    </row>
    <row r="589" spans="18:18">
      <c r="R589" s="142"/>
    </row>
    <row r="590" spans="18:18">
      <c r="R590" s="142"/>
    </row>
    <row r="591" spans="18:18">
      <c r="R591" s="142"/>
    </row>
    <row r="592" spans="18:18">
      <c r="R592" s="142"/>
    </row>
    <row r="593" spans="18:18">
      <c r="R593" s="142"/>
    </row>
    <row r="594" spans="18:18">
      <c r="R594" s="142"/>
    </row>
    <row r="595" spans="18:18">
      <c r="R595" s="142"/>
    </row>
    <row r="596" spans="18:18">
      <c r="R596" s="142"/>
    </row>
    <row r="597" spans="18:18">
      <c r="R597" s="142"/>
    </row>
    <row r="598" spans="18:18">
      <c r="R598" s="142"/>
    </row>
    <row r="599" spans="18:18">
      <c r="R599" s="142"/>
    </row>
    <row r="600" spans="18:18">
      <c r="R600" s="142"/>
    </row>
    <row r="601" spans="18:18">
      <c r="R601" s="142"/>
    </row>
    <row r="602" spans="18:18">
      <c r="R602" s="142"/>
    </row>
    <row r="603" spans="18:18">
      <c r="R603" s="142"/>
    </row>
    <row r="604" spans="18:18">
      <c r="R604" s="142"/>
    </row>
    <row r="605" spans="18:18">
      <c r="R605" s="142"/>
    </row>
    <row r="606" spans="18:18">
      <c r="R606" s="142"/>
    </row>
    <row r="607" spans="18:18">
      <c r="R607" s="142"/>
    </row>
    <row r="608" spans="18:18">
      <c r="R608" s="142"/>
    </row>
    <row r="609" spans="18:18">
      <c r="R609" s="142"/>
    </row>
    <row r="610" spans="18:18">
      <c r="R610" s="142"/>
    </row>
    <row r="611" spans="18:18">
      <c r="R611" s="142"/>
    </row>
    <row r="612" spans="18:18">
      <c r="R612" s="142"/>
    </row>
    <row r="613" spans="18:18">
      <c r="R613" s="142"/>
    </row>
  </sheetData>
  <mergeCells count="15">
    <mergeCell ref="A1:V1"/>
    <mergeCell ref="A2:A3"/>
    <mergeCell ref="B2:B3"/>
    <mergeCell ref="C2:J2"/>
    <mergeCell ref="K2:K3"/>
    <mergeCell ref="L2:Q2"/>
    <mergeCell ref="R2:S2"/>
    <mergeCell ref="T2:U2"/>
    <mergeCell ref="V2:V3"/>
    <mergeCell ref="T42:V42"/>
    <mergeCell ref="B37:V37"/>
    <mergeCell ref="B38:V38"/>
    <mergeCell ref="B39:V39"/>
    <mergeCell ref="B40:V40"/>
    <mergeCell ref="B41:V41"/>
  </mergeCells>
  <hyperlinks>
    <hyperlink ref="T42" location="Content!A1" display="Back to Content Page" xr:uid="{F7733D8E-075D-46B0-944A-544F4BC419B3}"/>
  </hyperlinks>
  <printOptions horizontalCentered="1" verticalCentered="1"/>
  <pageMargins left="0.5" right="0.5" top="0" bottom="0" header="0" footer="0"/>
  <headerFooter alignWithMargins="0"/>
  <rowBreaks count="1" manualBreakCount="1">
    <brk id="42" max="21"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20"/>
  <sheetViews>
    <sheetView showGridLines="0" zoomScaleNormal="100" zoomScaleSheetLayoutView="100" workbookViewId="0">
      <selection sqref="A1:M1"/>
    </sheetView>
  </sheetViews>
  <sheetFormatPr defaultColWidth="8.85546875" defaultRowHeight="12.75"/>
  <cols>
    <col min="1" max="1" width="8.5703125" style="33" customWidth="1"/>
    <col min="2" max="2" width="7.140625" style="33" customWidth="1"/>
    <col min="3" max="5" width="12.140625" style="33" customWidth="1"/>
    <col min="6" max="6" width="14.140625" style="33" customWidth="1"/>
    <col min="7" max="13" width="12.140625" style="33" customWidth="1"/>
    <col min="14" max="19" width="8.85546875" style="33" customWidth="1"/>
    <col min="20" max="20" width="9.85546875" style="33" customWidth="1"/>
    <col min="21" max="21" width="12.42578125" style="33" bestFit="1" customWidth="1"/>
    <col min="22" max="22" width="17" style="33" bestFit="1" customWidth="1"/>
    <col min="23" max="23" width="10.85546875" style="33" bestFit="1" customWidth="1"/>
    <col min="24" max="24" width="17.5703125" style="33" bestFit="1" customWidth="1"/>
    <col min="25" max="25" width="10.140625" style="33" bestFit="1" customWidth="1"/>
    <col min="26" max="16384" width="8.85546875" style="33"/>
  </cols>
  <sheetData>
    <row r="1" spans="1:26" ht="22.5" customHeight="1">
      <c r="A1" s="1842" t="s">
        <v>448</v>
      </c>
      <c r="B1" s="1843"/>
      <c r="C1" s="1843"/>
      <c r="D1" s="1843"/>
      <c r="E1" s="1843"/>
      <c r="F1" s="1843"/>
      <c r="G1" s="1843"/>
      <c r="H1" s="1843"/>
      <c r="I1" s="1843"/>
      <c r="J1" s="1843"/>
      <c r="K1" s="1843"/>
      <c r="L1" s="1843"/>
      <c r="M1" s="1844"/>
    </row>
    <row r="2" spans="1:26" s="34" customFormat="1" ht="45" customHeight="1">
      <c r="A2" s="1882" t="s">
        <v>449</v>
      </c>
      <c r="B2" s="1883"/>
      <c r="C2" s="353" t="s">
        <v>450</v>
      </c>
      <c r="D2" s="353" t="s">
        <v>90</v>
      </c>
      <c r="E2" s="354" t="s">
        <v>91</v>
      </c>
      <c r="F2" s="354" t="s">
        <v>97</v>
      </c>
      <c r="G2" s="354" t="s">
        <v>451</v>
      </c>
      <c r="H2" s="354" t="s">
        <v>452</v>
      </c>
      <c r="I2" s="354" t="s">
        <v>453</v>
      </c>
      <c r="J2" s="354" t="s">
        <v>454</v>
      </c>
      <c r="K2" s="354" t="s">
        <v>455</v>
      </c>
      <c r="L2" s="353" t="s">
        <v>456</v>
      </c>
      <c r="M2" s="1008" t="s">
        <v>98</v>
      </c>
      <c r="N2" s="256"/>
      <c r="O2" s="256"/>
      <c r="P2" s="256"/>
      <c r="Q2" s="256"/>
      <c r="R2" s="256"/>
      <c r="S2" s="256"/>
      <c r="T2" s="256"/>
      <c r="U2" s="256"/>
      <c r="V2" s="256"/>
      <c r="W2" s="256"/>
      <c r="X2" s="256"/>
      <c r="Y2" s="256"/>
      <c r="Z2" s="256"/>
    </row>
    <row r="3" spans="1:26" s="35" customFormat="1" ht="20.100000000000001" customHeight="1">
      <c r="A3" s="1297" t="s">
        <v>457</v>
      </c>
      <c r="B3" s="1298"/>
      <c r="C3" s="355">
        <v>69595</v>
      </c>
      <c r="D3" s="356">
        <v>267672</v>
      </c>
      <c r="E3" s="355">
        <v>212062</v>
      </c>
      <c r="F3" s="355">
        <v>3161</v>
      </c>
      <c r="G3" s="355">
        <v>7666</v>
      </c>
      <c r="H3" s="355">
        <v>42076</v>
      </c>
      <c r="I3" s="355">
        <v>958</v>
      </c>
      <c r="J3" s="355">
        <v>118307</v>
      </c>
      <c r="K3" s="355">
        <v>29204</v>
      </c>
      <c r="L3" s="355">
        <v>2472</v>
      </c>
      <c r="M3" s="355">
        <f t="shared" ref="M3:M9" si="0">SUM(C3:L3)</f>
        <v>753173</v>
      </c>
    </row>
    <row r="4" spans="1:26" s="35" customFormat="1" ht="20.100000000000001" customHeight="1">
      <c r="A4" s="1297" t="s">
        <v>458</v>
      </c>
      <c r="B4" s="1298"/>
      <c r="C4" s="355">
        <v>74776</v>
      </c>
      <c r="D4" s="356">
        <v>214235</v>
      </c>
      <c r="E4" s="355">
        <v>275916</v>
      </c>
      <c r="F4" s="355">
        <v>4020</v>
      </c>
      <c r="G4" s="355">
        <v>11510</v>
      </c>
      <c r="H4" s="355">
        <v>62297</v>
      </c>
      <c r="I4" s="355">
        <v>9417</v>
      </c>
      <c r="J4" s="355">
        <v>163371</v>
      </c>
      <c r="K4" s="355">
        <v>27721</v>
      </c>
      <c r="L4" s="355">
        <v>3884</v>
      </c>
      <c r="M4" s="355">
        <f t="shared" si="0"/>
        <v>847147</v>
      </c>
    </row>
    <row r="5" spans="1:26" s="35" customFormat="1" ht="20.100000000000001" customHeight="1">
      <c r="A5" s="1297" t="s">
        <v>459</v>
      </c>
      <c r="B5" s="1298"/>
      <c r="C5" s="355">
        <v>104467</v>
      </c>
      <c r="D5" s="356">
        <v>151204</v>
      </c>
      <c r="E5" s="355">
        <v>153719</v>
      </c>
      <c r="F5" s="355">
        <v>12910</v>
      </c>
      <c r="G5" s="355">
        <v>142006</v>
      </c>
      <c r="H5" s="355">
        <v>71379</v>
      </c>
      <c r="I5" s="355">
        <v>1298</v>
      </c>
      <c r="J5" s="355">
        <v>224661</v>
      </c>
      <c r="K5" s="355">
        <v>14048</v>
      </c>
      <c r="L5" s="355">
        <v>1044</v>
      </c>
      <c r="M5" s="355">
        <f t="shared" si="0"/>
        <v>876736</v>
      </c>
    </row>
    <row r="6" spans="1:26" s="35" customFormat="1" ht="20.100000000000001" customHeight="1">
      <c r="A6" s="1297" t="s">
        <v>460</v>
      </c>
      <c r="B6" s="1298"/>
      <c r="C6" s="357">
        <v>82970</v>
      </c>
      <c r="D6" s="358">
        <v>354602</v>
      </c>
      <c r="E6" s="357">
        <v>137802</v>
      </c>
      <c r="F6" s="357">
        <v>4081</v>
      </c>
      <c r="G6" s="357">
        <v>255687</v>
      </c>
      <c r="H6" s="357">
        <v>20417</v>
      </c>
      <c r="I6" s="357">
        <v>0</v>
      </c>
      <c r="J6" s="357">
        <v>168610</v>
      </c>
      <c r="K6" s="357">
        <v>17899</v>
      </c>
      <c r="L6" s="357">
        <v>389</v>
      </c>
      <c r="M6" s="357">
        <f t="shared" si="0"/>
        <v>1042457</v>
      </c>
    </row>
    <row r="7" spans="1:26" s="35" customFormat="1" ht="20.100000000000001" customHeight="1">
      <c r="A7" s="1297" t="s">
        <v>461</v>
      </c>
      <c r="B7" s="1298"/>
      <c r="C7" s="359">
        <v>31521</v>
      </c>
      <c r="D7" s="360">
        <v>335973</v>
      </c>
      <c r="E7" s="359">
        <v>82431</v>
      </c>
      <c r="F7" s="359">
        <v>1003</v>
      </c>
      <c r="G7" s="359">
        <v>122940</v>
      </c>
      <c r="H7" s="359">
        <v>90434</v>
      </c>
      <c r="I7" s="359">
        <v>0</v>
      </c>
      <c r="J7" s="359">
        <v>191961</v>
      </c>
      <c r="K7" s="359">
        <v>3336</v>
      </c>
      <c r="L7" s="359">
        <v>0</v>
      </c>
      <c r="M7" s="359">
        <f t="shared" si="0"/>
        <v>859599</v>
      </c>
    </row>
    <row r="8" spans="1:26" s="35" customFormat="1" ht="20.100000000000001" customHeight="1">
      <c r="A8" s="1297" t="s">
        <v>462</v>
      </c>
      <c r="B8" s="1298"/>
      <c r="C8" s="1009">
        <v>45810</v>
      </c>
      <c r="D8" s="1010">
        <v>280695</v>
      </c>
      <c r="E8" s="1009">
        <v>58199</v>
      </c>
      <c r="F8" s="1009">
        <v>1883</v>
      </c>
      <c r="G8" s="1009">
        <v>20780</v>
      </c>
      <c r="H8" s="1009">
        <v>211214</v>
      </c>
      <c r="I8" s="1009">
        <v>0</v>
      </c>
      <c r="J8" s="1009">
        <v>352817</v>
      </c>
      <c r="K8" s="1009">
        <v>1609</v>
      </c>
      <c r="L8" s="1009">
        <v>438</v>
      </c>
      <c r="M8" s="1009">
        <f t="shared" si="0"/>
        <v>973445</v>
      </c>
    </row>
    <row r="9" spans="1:26" s="35" customFormat="1" ht="20.100000000000001" customHeight="1">
      <c r="A9" s="1297" t="s">
        <v>463</v>
      </c>
      <c r="B9" s="1298"/>
      <c r="C9" s="1009">
        <v>46671</v>
      </c>
      <c r="D9" s="1010">
        <v>372492</v>
      </c>
      <c r="E9" s="1009">
        <v>69847</v>
      </c>
      <c r="F9" s="1009">
        <v>1921</v>
      </c>
      <c r="G9" s="1009">
        <v>6774</v>
      </c>
      <c r="H9" s="1009">
        <v>135099</v>
      </c>
      <c r="I9" s="1009">
        <v>0</v>
      </c>
      <c r="J9" s="1009">
        <v>251570</v>
      </c>
      <c r="K9" s="1009">
        <v>76</v>
      </c>
      <c r="L9" s="1009">
        <v>1563</v>
      </c>
      <c r="M9" s="1009">
        <f t="shared" si="0"/>
        <v>886013</v>
      </c>
    </row>
    <row r="10" spans="1:26" s="35" customFormat="1" ht="18" customHeight="1">
      <c r="A10" s="1297" t="s">
        <v>464</v>
      </c>
      <c r="B10" s="1298"/>
      <c r="C10" s="1009">
        <v>23304</v>
      </c>
      <c r="D10" s="1010">
        <v>345975</v>
      </c>
      <c r="E10" s="1009">
        <v>59858</v>
      </c>
      <c r="F10" s="1009">
        <v>4176</v>
      </c>
      <c r="G10" s="1009">
        <v>535</v>
      </c>
      <c r="H10" s="1009">
        <v>79498</v>
      </c>
      <c r="I10" s="1009">
        <v>0</v>
      </c>
      <c r="J10" s="1009">
        <v>185668</v>
      </c>
      <c r="K10" s="1009">
        <v>201</v>
      </c>
      <c r="L10" s="1009">
        <v>0</v>
      </c>
      <c r="M10" s="1009">
        <f t="shared" ref="M10:M14" si="1">SUM(C10:L10)</f>
        <v>699215</v>
      </c>
    </row>
    <row r="11" spans="1:26" s="35" customFormat="1" ht="18" customHeight="1">
      <c r="A11" s="1297" t="s">
        <v>465</v>
      </c>
      <c r="B11" s="1298"/>
      <c r="C11" s="1011">
        <v>56060</v>
      </c>
      <c r="D11" s="1012">
        <v>391398</v>
      </c>
      <c r="E11" s="1011">
        <v>86206</v>
      </c>
      <c r="F11" s="1011">
        <v>23933</v>
      </c>
      <c r="G11" s="1011">
        <v>0</v>
      </c>
      <c r="H11" s="1011">
        <v>24518</v>
      </c>
      <c r="I11" s="1011">
        <v>0</v>
      </c>
      <c r="J11" s="1011">
        <v>71553</v>
      </c>
      <c r="K11" s="1011">
        <v>2992</v>
      </c>
      <c r="L11" s="1011">
        <v>0</v>
      </c>
      <c r="M11" s="1009">
        <f t="shared" si="1"/>
        <v>656660</v>
      </c>
    </row>
    <row r="12" spans="1:26" s="35" customFormat="1" ht="18" customHeight="1">
      <c r="A12" s="1297" t="s">
        <v>466</v>
      </c>
      <c r="B12" s="1298"/>
      <c r="C12" s="1009">
        <v>115226</v>
      </c>
      <c r="D12" s="1010">
        <v>299273</v>
      </c>
      <c r="E12" s="1009">
        <v>68799</v>
      </c>
      <c r="F12" s="1009">
        <v>32939</v>
      </c>
      <c r="G12" s="1009">
        <v>0</v>
      </c>
      <c r="H12" s="1009">
        <v>9027</v>
      </c>
      <c r="I12" s="1009">
        <v>0</v>
      </c>
      <c r="J12" s="1009">
        <v>80237</v>
      </c>
      <c r="K12" s="1009">
        <v>3271</v>
      </c>
      <c r="L12" s="1009">
        <v>2320</v>
      </c>
      <c r="M12" s="1009">
        <f t="shared" si="1"/>
        <v>611092</v>
      </c>
    </row>
    <row r="13" spans="1:26" s="35" customFormat="1" ht="18" customHeight="1">
      <c r="A13" s="1297" t="s">
        <v>467</v>
      </c>
      <c r="B13" s="1298"/>
      <c r="C13" s="1013">
        <v>66742</v>
      </c>
      <c r="D13" s="1014">
        <v>210453</v>
      </c>
      <c r="E13" s="1013">
        <v>69608</v>
      </c>
      <c r="F13" s="1013">
        <v>44342</v>
      </c>
      <c r="G13" s="1013">
        <v>0</v>
      </c>
      <c r="H13" s="1013">
        <v>14044</v>
      </c>
      <c r="I13" s="1013">
        <v>0</v>
      </c>
      <c r="J13" s="1013">
        <v>22959</v>
      </c>
      <c r="K13" s="1013">
        <v>668</v>
      </c>
      <c r="L13" s="1013">
        <v>18170</v>
      </c>
      <c r="M13" s="1013">
        <f t="shared" si="1"/>
        <v>446986</v>
      </c>
    </row>
    <row r="14" spans="1:26" s="35" customFormat="1" ht="18" customHeight="1">
      <c r="A14" s="1297" t="s">
        <v>468</v>
      </c>
      <c r="B14" s="1298"/>
      <c r="C14" s="1013">
        <v>55972</v>
      </c>
      <c r="D14" s="1014">
        <v>261397</v>
      </c>
      <c r="E14" s="1013">
        <v>73005</v>
      </c>
      <c r="F14" s="1013">
        <v>38835</v>
      </c>
      <c r="G14" s="1013">
        <v>0</v>
      </c>
      <c r="H14" s="1013">
        <v>20412</v>
      </c>
      <c r="I14" s="1013">
        <v>0</v>
      </c>
      <c r="J14" s="1013">
        <v>305469</v>
      </c>
      <c r="K14" s="1013">
        <v>5364</v>
      </c>
      <c r="L14" s="1013">
        <v>30645</v>
      </c>
      <c r="M14" s="1013">
        <f t="shared" si="1"/>
        <v>791099</v>
      </c>
    </row>
    <row r="15" spans="1:26" s="35" customFormat="1" ht="18" customHeight="1">
      <c r="A15" s="1297" t="s">
        <v>469</v>
      </c>
      <c r="B15" s="1298"/>
      <c r="C15" s="1013">
        <v>35959</v>
      </c>
      <c r="D15" s="1014">
        <v>147053</v>
      </c>
      <c r="E15" s="1013">
        <v>40439</v>
      </c>
      <c r="F15" s="1013">
        <v>8148</v>
      </c>
      <c r="G15" s="1013">
        <v>0</v>
      </c>
      <c r="H15" s="1013">
        <v>9949</v>
      </c>
      <c r="I15" s="1013">
        <v>0</v>
      </c>
      <c r="J15" s="1013">
        <v>187894</v>
      </c>
      <c r="K15" s="1013">
        <v>18424</v>
      </c>
      <c r="L15" s="1013">
        <v>45134</v>
      </c>
      <c r="M15" s="1013">
        <v>493000</v>
      </c>
      <c r="O15" s="223"/>
    </row>
    <row r="16" spans="1:26" s="35" customFormat="1" ht="18" customHeight="1">
      <c r="A16" s="1297" t="s">
        <v>470</v>
      </c>
      <c r="B16" s="1298"/>
      <c r="C16" s="1013">
        <v>42981</v>
      </c>
      <c r="D16" s="1014">
        <v>102237</v>
      </c>
      <c r="E16" s="1013">
        <v>15603</v>
      </c>
      <c r="F16" s="1013">
        <v>5176</v>
      </c>
      <c r="G16" s="1013">
        <v>0</v>
      </c>
      <c r="H16" s="1013">
        <v>23222</v>
      </c>
      <c r="I16" s="1013">
        <v>0</v>
      </c>
      <c r="J16" s="1013">
        <v>85526</v>
      </c>
      <c r="K16" s="1013">
        <v>20363</v>
      </c>
      <c r="L16" s="1015">
        <v>10023</v>
      </c>
      <c r="M16" s="1013">
        <v>305131</v>
      </c>
      <c r="O16" s="223"/>
    </row>
    <row r="17" spans="1:15" s="35" customFormat="1" ht="18" customHeight="1">
      <c r="A17" s="1299" t="s">
        <v>471</v>
      </c>
      <c r="B17" s="1300"/>
      <c r="C17" s="1884">
        <v>57287</v>
      </c>
      <c r="D17" s="1885">
        <v>65104</v>
      </c>
      <c r="E17" s="1884">
        <v>15844</v>
      </c>
      <c r="F17" s="1884">
        <v>6399</v>
      </c>
      <c r="G17" s="1884">
        <v>0</v>
      </c>
      <c r="H17" s="1884">
        <v>15171</v>
      </c>
      <c r="I17" s="1884">
        <v>0</v>
      </c>
      <c r="J17" s="1884">
        <v>12834</v>
      </c>
      <c r="K17" s="1884">
        <v>12478</v>
      </c>
      <c r="L17" s="1884">
        <v>23883</v>
      </c>
      <c r="M17" s="1884">
        <v>209000</v>
      </c>
      <c r="O17" s="223"/>
    </row>
    <row r="18" spans="1:15" s="35" customFormat="1" ht="13.5" customHeight="1">
      <c r="A18" s="1016" t="s">
        <v>75</v>
      </c>
      <c r="B18" s="1301" t="s">
        <v>472</v>
      </c>
      <c r="C18" s="1301"/>
      <c r="D18" s="1301"/>
      <c r="E18" s="1301"/>
      <c r="F18" s="1301"/>
      <c r="G18" s="1301"/>
      <c r="H18" s="1301"/>
      <c r="I18" s="1301"/>
      <c r="J18" s="1301"/>
      <c r="K18" s="1301"/>
      <c r="L18" s="1301"/>
      <c r="M18" s="1302"/>
    </row>
    <row r="19" spans="1:15" s="35" customFormat="1" ht="27.75" customHeight="1">
      <c r="A19" s="1017" t="s">
        <v>77</v>
      </c>
      <c r="B19" s="1303" t="s">
        <v>473</v>
      </c>
      <c r="C19" s="1303"/>
      <c r="D19" s="1303"/>
      <c r="E19" s="1303"/>
      <c r="F19" s="1303"/>
      <c r="G19" s="1303"/>
      <c r="H19" s="1303"/>
      <c r="I19" s="1303"/>
      <c r="J19" s="1303"/>
      <c r="K19" s="1303"/>
      <c r="L19" s="1303"/>
      <c r="M19" s="1304"/>
    </row>
    <row r="20" spans="1:15" s="35" customFormat="1">
      <c r="A20" s="1018"/>
      <c r="B20" s="1019"/>
      <c r="C20" s="1020"/>
      <c r="D20" s="1021"/>
      <c r="E20" s="1021"/>
      <c r="F20" s="1021"/>
      <c r="G20" s="1021"/>
      <c r="H20" s="1021"/>
      <c r="I20" s="1021"/>
      <c r="J20" s="1021"/>
      <c r="K20" s="1021"/>
      <c r="L20" s="1077" t="s">
        <v>87</v>
      </c>
      <c r="M20" s="1078"/>
    </row>
  </sheetData>
  <sheetProtection selectLockedCells="1" selectUnlockedCells="1"/>
  <customSheetViews>
    <customSheetView guid="{81E5D7E7-16ED-4014-84DC-4F821D3604F8}" scale="102" showPageBreaks="1" showGridLines="0" printArea="1" view="pageBreakPreview">
      <selection activeCell="C20" sqref="C20"/>
      <rowBreaks count="1" manualBreakCount="1">
        <brk id="21" min="1" max="12" man="1"/>
      </rowBreaks>
      <pageMargins left="0" right="0" top="0" bottom="0" header="0" footer="0"/>
      <headerFooter alignWithMargins="0"/>
    </customSheetView>
  </customSheetViews>
  <mergeCells count="20">
    <mergeCell ref="A11:B11"/>
    <mergeCell ref="A12:B12"/>
    <mergeCell ref="A13:B13"/>
    <mergeCell ref="A14:B14"/>
    <mergeCell ref="A6:B6"/>
    <mergeCell ref="A7:B7"/>
    <mergeCell ref="A8:B8"/>
    <mergeCell ref="A9:B9"/>
    <mergeCell ref="A10:B10"/>
    <mergeCell ref="A1:M1"/>
    <mergeCell ref="A2:B2"/>
    <mergeCell ref="A3:B3"/>
    <mergeCell ref="A4:B4"/>
    <mergeCell ref="A5:B5"/>
    <mergeCell ref="A15:B15"/>
    <mergeCell ref="A17:B17"/>
    <mergeCell ref="A16:B16"/>
    <mergeCell ref="L20:M20"/>
    <mergeCell ref="B18:M18"/>
    <mergeCell ref="B19:M19"/>
  </mergeCells>
  <phoneticPr fontId="13" type="noConversion"/>
  <hyperlinks>
    <hyperlink ref="L20" location="Content!A1" display="Back to Content Page" xr:uid="{8DCBE85C-7463-41C7-8527-02246C9F320C}"/>
  </hyperlinks>
  <printOptions horizontalCentered="1" verticalCentered="1"/>
  <pageMargins left="0.5" right="0.5" top="0" bottom="0" header="0" footer="0"/>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8681B-166B-414A-9644-049B689FCE8C}">
  <dimension ref="A1:Z20"/>
  <sheetViews>
    <sheetView showGridLines="0" zoomScaleNormal="100" zoomScaleSheetLayoutView="100" workbookViewId="0">
      <selection sqref="A1:M1"/>
    </sheetView>
  </sheetViews>
  <sheetFormatPr defaultColWidth="8.85546875" defaultRowHeight="12.75"/>
  <cols>
    <col min="1" max="1" width="8.5703125" style="33" customWidth="1"/>
    <col min="2" max="2" width="7.140625" style="33" customWidth="1"/>
    <col min="3" max="5" width="12.140625" style="33" customWidth="1"/>
    <col min="6" max="6" width="14.140625" style="33" customWidth="1"/>
    <col min="7" max="13" width="12.140625" style="33" customWidth="1"/>
    <col min="14" max="19" width="8.85546875" style="33" customWidth="1"/>
    <col min="20" max="20" width="9.85546875" style="33" customWidth="1"/>
    <col min="21" max="21" width="12.42578125" style="33" bestFit="1" customWidth="1"/>
    <col min="22" max="22" width="17" style="33" bestFit="1" customWidth="1"/>
    <col min="23" max="23" width="10.85546875" style="33" bestFit="1" customWidth="1"/>
    <col min="24" max="24" width="17.5703125" style="33" bestFit="1" customWidth="1"/>
    <col min="25" max="25" width="10.140625" style="33" bestFit="1" customWidth="1"/>
    <col min="26" max="16384" width="8.85546875" style="33"/>
  </cols>
  <sheetData>
    <row r="1" spans="1:26" ht="22.5" customHeight="1">
      <c r="A1" s="1842" t="s">
        <v>474</v>
      </c>
      <c r="B1" s="1843"/>
      <c r="C1" s="1843"/>
      <c r="D1" s="1843"/>
      <c r="E1" s="1843"/>
      <c r="F1" s="1843"/>
      <c r="G1" s="1843"/>
      <c r="H1" s="1843"/>
      <c r="I1" s="1843"/>
      <c r="J1" s="1843"/>
      <c r="K1" s="1843"/>
      <c r="L1" s="1843"/>
      <c r="M1" s="1844"/>
    </row>
    <row r="2" spans="1:26" s="34" customFormat="1" ht="45" customHeight="1">
      <c r="A2" s="1882" t="s">
        <v>449</v>
      </c>
      <c r="B2" s="1883"/>
      <c r="C2" s="353" t="s">
        <v>450</v>
      </c>
      <c r="D2" s="353" t="s">
        <v>90</v>
      </c>
      <c r="E2" s="354" t="s">
        <v>91</v>
      </c>
      <c r="F2" s="354" t="s">
        <v>97</v>
      </c>
      <c r="G2" s="354" t="s">
        <v>451</v>
      </c>
      <c r="H2" s="354" t="s">
        <v>452</v>
      </c>
      <c r="I2" s="354" t="s">
        <v>453</v>
      </c>
      <c r="J2" s="354" t="s">
        <v>454</v>
      </c>
      <c r="K2" s="354" t="s">
        <v>455</v>
      </c>
      <c r="L2" s="353" t="s">
        <v>456</v>
      </c>
      <c r="M2" s="1008" t="s">
        <v>98</v>
      </c>
      <c r="N2" s="256"/>
      <c r="O2" s="256"/>
      <c r="P2" s="256"/>
      <c r="Q2" s="256"/>
      <c r="R2" s="256"/>
      <c r="S2" s="256"/>
      <c r="T2" s="256"/>
      <c r="U2" s="256"/>
      <c r="V2" s="256"/>
      <c r="W2" s="256"/>
      <c r="X2" s="256"/>
      <c r="Y2" s="256"/>
      <c r="Z2" s="256"/>
    </row>
    <row r="3" spans="1:26" s="35" customFormat="1" ht="20.100000000000001" customHeight="1">
      <c r="A3" s="1297" t="s">
        <v>457</v>
      </c>
      <c r="B3" s="1298"/>
      <c r="C3" s="355">
        <v>439480</v>
      </c>
      <c r="D3" s="356">
        <v>1553535</v>
      </c>
      <c r="E3" s="355">
        <v>1859599</v>
      </c>
      <c r="F3" s="355">
        <v>316184</v>
      </c>
      <c r="G3" s="355">
        <v>281262</v>
      </c>
      <c r="H3" s="355">
        <v>946113</v>
      </c>
      <c r="I3" s="355">
        <v>110378</v>
      </c>
      <c r="J3" s="355">
        <v>1808987</v>
      </c>
      <c r="K3" s="355">
        <v>73594</v>
      </c>
      <c r="L3" s="355">
        <v>87389</v>
      </c>
      <c r="M3" s="355">
        <v>7476521</v>
      </c>
    </row>
    <row r="4" spans="1:26" s="35" customFormat="1" ht="20.100000000000001" customHeight="1">
      <c r="A4" s="1297" t="s">
        <v>458</v>
      </c>
      <c r="B4" s="1298"/>
      <c r="C4" s="355">
        <v>503277</v>
      </c>
      <c r="D4" s="356">
        <v>1573321</v>
      </c>
      <c r="E4" s="355">
        <v>1924142</v>
      </c>
      <c r="F4" s="355">
        <v>311770</v>
      </c>
      <c r="G4" s="355">
        <v>262509</v>
      </c>
      <c r="H4" s="355">
        <v>944810</v>
      </c>
      <c r="I4" s="355">
        <v>112474</v>
      </c>
      <c r="J4" s="355">
        <v>2014807</v>
      </c>
      <c r="K4" s="355">
        <v>95937</v>
      </c>
      <c r="L4" s="355">
        <v>94862</v>
      </c>
      <c r="M4" s="355">
        <v>7837909</v>
      </c>
    </row>
    <row r="5" spans="1:26" s="35" customFormat="1" ht="20.100000000000001" customHeight="1">
      <c r="A5" s="1297" t="s">
        <v>459</v>
      </c>
      <c r="B5" s="1298"/>
      <c r="C5" s="355">
        <v>517043</v>
      </c>
      <c r="D5" s="356">
        <v>1839190</v>
      </c>
      <c r="E5" s="355">
        <v>2220430</v>
      </c>
      <c r="F5" s="355">
        <v>348039</v>
      </c>
      <c r="G5" s="355">
        <v>328067</v>
      </c>
      <c r="H5" s="355">
        <v>1124873</v>
      </c>
      <c r="I5" s="355">
        <v>123625</v>
      </c>
      <c r="J5" s="355">
        <v>2305921</v>
      </c>
      <c r="K5" s="355">
        <v>84943</v>
      </c>
      <c r="L5" s="355">
        <v>106578</v>
      </c>
      <c r="M5" s="355">
        <v>8998709</v>
      </c>
    </row>
    <row r="6" spans="1:26" s="35" customFormat="1" ht="20.100000000000001" customHeight="1">
      <c r="A6" s="1297" t="s">
        <v>460</v>
      </c>
      <c r="B6" s="1298"/>
      <c r="C6" s="357">
        <v>532136</v>
      </c>
      <c r="D6" s="358">
        <v>1820988</v>
      </c>
      <c r="E6" s="357">
        <v>2181167</v>
      </c>
      <c r="F6" s="357">
        <v>336063</v>
      </c>
      <c r="G6" s="357">
        <v>346106</v>
      </c>
      <c r="H6" s="357">
        <v>1180981</v>
      </c>
      <c r="I6" s="357">
        <v>119266</v>
      </c>
      <c r="J6" s="357">
        <v>2973812</v>
      </c>
      <c r="K6" s="357">
        <v>96127</v>
      </c>
      <c r="L6" s="357">
        <v>111147</v>
      </c>
      <c r="M6" s="357">
        <v>9697793</v>
      </c>
    </row>
    <row r="7" spans="1:26" s="35" customFormat="1" ht="20.100000000000001" customHeight="1">
      <c r="A7" s="1297" t="s">
        <v>461</v>
      </c>
      <c r="B7" s="1298"/>
      <c r="C7" s="359">
        <v>591814</v>
      </c>
      <c r="D7" s="360">
        <v>1946159</v>
      </c>
      <c r="E7" s="359">
        <v>2314237</v>
      </c>
      <c r="F7" s="359">
        <v>365825</v>
      </c>
      <c r="G7" s="359">
        <v>351658</v>
      </c>
      <c r="H7" s="359">
        <v>1196035</v>
      </c>
      <c r="I7" s="359">
        <v>113312</v>
      </c>
      <c r="J7" s="359">
        <v>2536971</v>
      </c>
      <c r="K7" s="359">
        <v>106219</v>
      </c>
      <c r="L7" s="359">
        <v>115082</v>
      </c>
      <c r="M7" s="359">
        <v>9637312</v>
      </c>
    </row>
    <row r="8" spans="1:26" s="35" customFormat="1" ht="20.100000000000001" customHeight="1">
      <c r="A8" s="1297" t="s">
        <v>462</v>
      </c>
      <c r="B8" s="1298"/>
      <c r="C8" s="1009">
        <v>587903</v>
      </c>
      <c r="D8" s="1010">
        <v>2185580</v>
      </c>
      <c r="E8" s="1009">
        <v>2523528</v>
      </c>
      <c r="F8" s="1009">
        <v>389037</v>
      </c>
      <c r="G8" s="1009">
        <v>376896</v>
      </c>
      <c r="H8" s="1009">
        <v>1297647</v>
      </c>
      <c r="I8" s="1009">
        <v>99668</v>
      </c>
      <c r="J8" s="1009">
        <v>2969921</v>
      </c>
      <c r="K8" s="1009">
        <v>125117</v>
      </c>
      <c r="L8" s="1009">
        <v>109571</v>
      </c>
      <c r="M8" s="1009">
        <v>10664868</v>
      </c>
    </row>
    <row r="9" spans="1:26" s="35" customFormat="1" ht="20.100000000000001" customHeight="1">
      <c r="A9" s="1297" t="s">
        <v>463</v>
      </c>
      <c r="B9" s="1298"/>
      <c r="C9" s="1009">
        <v>623461</v>
      </c>
      <c r="D9" s="1010">
        <v>2263510</v>
      </c>
      <c r="E9" s="1009">
        <v>2607555</v>
      </c>
      <c r="F9" s="1009">
        <v>394321</v>
      </c>
      <c r="G9" s="1009">
        <v>399949</v>
      </c>
      <c r="H9" s="1009">
        <v>1339298</v>
      </c>
      <c r="I9" s="1009">
        <v>94941</v>
      </c>
      <c r="J9" s="1009">
        <v>2736642</v>
      </c>
      <c r="K9" s="1009">
        <v>135510</v>
      </c>
      <c r="L9" s="1009">
        <v>117258</v>
      </c>
      <c r="M9" s="1009">
        <v>10712445</v>
      </c>
    </row>
    <row r="10" spans="1:26" s="35" customFormat="1" ht="18" customHeight="1">
      <c r="A10" s="1297" t="s">
        <v>464</v>
      </c>
      <c r="B10" s="1298"/>
      <c r="C10" s="1009">
        <v>628918</v>
      </c>
      <c r="D10" s="1010">
        <v>2457901</v>
      </c>
      <c r="E10" s="1009">
        <v>2705620</v>
      </c>
      <c r="F10" s="1009">
        <v>401335</v>
      </c>
      <c r="G10" s="1009">
        <v>432961</v>
      </c>
      <c r="H10" s="1009">
        <v>1317875</v>
      </c>
      <c r="I10" s="1009">
        <v>86526</v>
      </c>
      <c r="J10" s="1009">
        <v>2897770</v>
      </c>
      <c r="K10" s="1009">
        <v>154060</v>
      </c>
      <c r="L10" s="1009">
        <v>152775</v>
      </c>
      <c r="M10" s="1009">
        <v>11235741</v>
      </c>
    </row>
    <row r="11" spans="1:26" s="35" customFormat="1" ht="18" customHeight="1">
      <c r="A11" s="1297" t="s">
        <v>465</v>
      </c>
      <c r="B11" s="1298"/>
      <c r="C11" s="1011">
        <v>678891</v>
      </c>
      <c r="D11" s="1012">
        <v>2563211</v>
      </c>
      <c r="E11" s="1011">
        <v>2764946</v>
      </c>
      <c r="F11" s="1011">
        <v>412032</v>
      </c>
      <c r="G11" s="1011">
        <v>459931</v>
      </c>
      <c r="H11" s="1011">
        <v>1350672</v>
      </c>
      <c r="I11" s="1011">
        <v>80290</v>
      </c>
      <c r="J11" s="1011">
        <v>3138310</v>
      </c>
      <c r="K11" s="1011">
        <v>161189</v>
      </c>
      <c r="L11" s="1011">
        <v>202722</v>
      </c>
      <c r="M11" s="1009">
        <v>11812194</v>
      </c>
    </row>
    <row r="12" spans="1:26" s="35" customFormat="1" ht="18" customHeight="1">
      <c r="A12" s="1297" t="s">
        <v>466</v>
      </c>
      <c r="B12" s="1298"/>
      <c r="C12" s="1009">
        <v>741706</v>
      </c>
      <c r="D12" s="1010">
        <v>2731770</v>
      </c>
      <c r="E12" s="1009">
        <v>2791373</v>
      </c>
      <c r="F12" s="1009">
        <v>414581</v>
      </c>
      <c r="G12" s="1009">
        <v>471088</v>
      </c>
      <c r="H12" s="1009">
        <v>1305602</v>
      </c>
      <c r="I12" s="1009">
        <v>74774</v>
      </c>
      <c r="J12" s="1009">
        <v>3046680</v>
      </c>
      <c r="K12" s="1009">
        <v>177638</v>
      </c>
      <c r="L12" s="1009">
        <v>324326</v>
      </c>
      <c r="M12" s="1009">
        <v>12079538</v>
      </c>
    </row>
    <row r="13" spans="1:26" s="35" customFormat="1" ht="18" customHeight="1">
      <c r="A13" s="1297" t="s">
        <v>467</v>
      </c>
      <c r="B13" s="1298"/>
      <c r="C13" s="1013">
        <v>768071</v>
      </c>
      <c r="D13" s="1014">
        <v>2823567</v>
      </c>
      <c r="E13" s="1013">
        <v>2787630</v>
      </c>
      <c r="F13" s="1013">
        <v>389060</v>
      </c>
      <c r="G13" s="1013">
        <v>489278</v>
      </c>
      <c r="H13" s="1013">
        <v>1259567</v>
      </c>
      <c r="I13" s="1013">
        <v>105071</v>
      </c>
      <c r="J13" s="1013">
        <v>3243605</v>
      </c>
      <c r="K13" s="1013">
        <v>182967</v>
      </c>
      <c r="L13" s="1013">
        <v>380190</v>
      </c>
      <c r="M13" s="1013">
        <v>12429006</v>
      </c>
    </row>
    <row r="14" spans="1:26" s="35" customFormat="1" ht="18" customHeight="1">
      <c r="A14" s="1297" t="s">
        <v>468</v>
      </c>
      <c r="B14" s="1298"/>
      <c r="C14" s="1013">
        <v>782429</v>
      </c>
      <c r="D14" s="1014">
        <v>2738444</v>
      </c>
      <c r="E14" s="1013">
        <v>2714153</v>
      </c>
      <c r="F14" s="1013">
        <v>340088</v>
      </c>
      <c r="G14" s="1013">
        <v>473598.52</v>
      </c>
      <c r="H14" s="1013">
        <v>1174459.443</v>
      </c>
      <c r="I14" s="1013">
        <v>124176.352</v>
      </c>
      <c r="J14" s="1013">
        <v>3008763.5</v>
      </c>
      <c r="K14" s="1013">
        <v>194595</v>
      </c>
      <c r="L14" s="1013">
        <v>381470</v>
      </c>
      <c r="M14" s="1013">
        <v>11932176.814999999</v>
      </c>
    </row>
    <row r="15" spans="1:26" s="35" customFormat="1" ht="18" customHeight="1">
      <c r="A15" s="1297" t="s">
        <v>469</v>
      </c>
      <c r="B15" s="1298"/>
      <c r="C15" s="1013">
        <v>781825</v>
      </c>
      <c r="D15" s="1014">
        <v>2674257</v>
      </c>
      <c r="E15" s="1013">
        <v>2560404</v>
      </c>
      <c r="F15" s="1013">
        <v>320254</v>
      </c>
      <c r="G15" s="1013">
        <v>470521</v>
      </c>
      <c r="H15" s="1013">
        <v>1127018</v>
      </c>
      <c r="I15" s="1013">
        <v>122227</v>
      </c>
      <c r="J15" s="1013">
        <v>2906300</v>
      </c>
      <c r="K15" s="1013">
        <v>204565</v>
      </c>
      <c r="L15" s="1013">
        <v>599482</v>
      </c>
      <c r="M15" s="1013">
        <v>11766853</v>
      </c>
      <c r="O15" s="223"/>
    </row>
    <row r="16" spans="1:26" s="35" customFormat="1" ht="18" customHeight="1">
      <c r="A16" s="1297" t="s">
        <v>470</v>
      </c>
      <c r="B16" s="1298"/>
      <c r="C16" s="1013">
        <v>860552</v>
      </c>
      <c r="D16" s="1014">
        <v>2944535</v>
      </c>
      <c r="E16" s="1013">
        <v>2755277</v>
      </c>
      <c r="F16" s="1013">
        <v>328885</v>
      </c>
      <c r="G16" s="1013">
        <v>498915</v>
      </c>
      <c r="H16" s="1013">
        <v>1162665</v>
      </c>
      <c r="I16" s="1013">
        <v>123306</v>
      </c>
      <c r="J16" s="1013">
        <v>2939737</v>
      </c>
      <c r="K16" s="1013">
        <v>232267</v>
      </c>
      <c r="L16" s="1015">
        <v>758638</v>
      </c>
      <c r="M16" s="1013">
        <v>12604777</v>
      </c>
      <c r="O16" s="223"/>
    </row>
    <row r="17" spans="1:15" s="35" customFormat="1" ht="18" customHeight="1">
      <c r="A17" s="1299" t="s">
        <v>471</v>
      </c>
      <c r="B17" s="1300"/>
      <c r="C17" s="1884">
        <v>970081</v>
      </c>
      <c r="D17" s="1885">
        <v>3165939</v>
      </c>
      <c r="E17" s="1884">
        <v>2914142</v>
      </c>
      <c r="F17" s="1884">
        <v>356534</v>
      </c>
      <c r="G17" s="1884">
        <v>499499</v>
      </c>
      <c r="H17" s="1884">
        <v>1153483</v>
      </c>
      <c r="I17" s="1884">
        <v>124908</v>
      </c>
      <c r="J17" s="1884">
        <v>3007388</v>
      </c>
      <c r="K17" s="1884">
        <v>251505</v>
      </c>
      <c r="L17" s="1884">
        <v>594521</v>
      </c>
      <c r="M17" s="1884">
        <v>13038000</v>
      </c>
      <c r="O17" s="223"/>
    </row>
    <row r="18" spans="1:15" s="35" customFormat="1" ht="13.5" customHeight="1">
      <c r="A18" s="1016" t="s">
        <v>75</v>
      </c>
      <c r="B18" s="1301" t="s">
        <v>472</v>
      </c>
      <c r="C18" s="1301"/>
      <c r="D18" s="1301"/>
      <c r="E18" s="1301"/>
      <c r="F18" s="1301"/>
      <c r="G18" s="1301"/>
      <c r="H18" s="1301"/>
      <c r="I18" s="1301"/>
      <c r="J18" s="1301"/>
      <c r="K18" s="1301"/>
      <c r="L18" s="1301"/>
      <c r="M18" s="1302"/>
    </row>
    <row r="19" spans="1:15" s="35" customFormat="1" ht="27.75" customHeight="1">
      <c r="A19" s="1017" t="s">
        <v>77</v>
      </c>
      <c r="B19" s="1303" t="s">
        <v>473</v>
      </c>
      <c r="C19" s="1303"/>
      <c r="D19" s="1303"/>
      <c r="E19" s="1303"/>
      <c r="F19" s="1303"/>
      <c r="G19" s="1303"/>
      <c r="H19" s="1303"/>
      <c r="I19" s="1303"/>
      <c r="J19" s="1303"/>
      <c r="K19" s="1303"/>
      <c r="L19" s="1303"/>
      <c r="M19" s="1304"/>
    </row>
    <row r="20" spans="1:15" s="35" customFormat="1">
      <c r="A20" s="1018"/>
      <c r="B20" s="1019"/>
      <c r="C20" s="1020"/>
      <c r="D20" s="1021"/>
      <c r="E20" s="1021"/>
      <c r="F20" s="1021"/>
      <c r="G20" s="1021"/>
      <c r="H20" s="1021"/>
      <c r="I20" s="1021"/>
      <c r="J20" s="1021"/>
      <c r="K20" s="1021"/>
      <c r="L20" s="1077" t="s">
        <v>87</v>
      </c>
      <c r="M20" s="1078"/>
    </row>
  </sheetData>
  <sheetProtection selectLockedCells="1" selectUnlockedCells="1"/>
  <mergeCells count="20">
    <mergeCell ref="A14:B14"/>
    <mergeCell ref="A15:B15"/>
    <mergeCell ref="A16:B16"/>
    <mergeCell ref="A17:B17"/>
    <mergeCell ref="L20:M20"/>
    <mergeCell ref="B18:M18"/>
    <mergeCell ref="B19:M19"/>
    <mergeCell ref="A12:B12"/>
    <mergeCell ref="A13:B13"/>
    <mergeCell ref="A11:B11"/>
    <mergeCell ref="A1:M1"/>
    <mergeCell ref="A2:B2"/>
    <mergeCell ref="A3:B3"/>
    <mergeCell ref="A4:B4"/>
    <mergeCell ref="A5:B5"/>
    <mergeCell ref="A6:B6"/>
    <mergeCell ref="A7:B7"/>
    <mergeCell ref="A8:B8"/>
    <mergeCell ref="A9:B9"/>
    <mergeCell ref="A10:B10"/>
  </mergeCells>
  <phoneticPr fontId="13" type="noConversion"/>
  <hyperlinks>
    <hyperlink ref="L20" location="Content!A1" display="Back to Content Page" xr:uid="{3C695F74-622A-4009-9BBE-2116C2BA6837}"/>
  </hyperlinks>
  <printOptions horizontalCentered="1" verticalCentered="1"/>
  <pageMargins left="0.5" right="0.5" top="0" bottom="0" header="0" footer="0"/>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25"/>
  <sheetViews>
    <sheetView showGridLines="0" zoomScaleNormal="100" zoomScaleSheetLayoutView="100" workbookViewId="0">
      <selection sqref="A1:H1"/>
    </sheetView>
  </sheetViews>
  <sheetFormatPr defaultColWidth="8.85546875" defaultRowHeight="12.75"/>
  <cols>
    <col min="1" max="1" width="8.5703125" style="157" customWidth="1"/>
    <col min="2" max="2" width="7.140625" style="157" customWidth="1"/>
    <col min="3" max="8" width="22.85546875" style="157" customWidth="1"/>
    <col min="9" max="9" width="5.42578125" style="157" customWidth="1"/>
    <col min="10" max="10" width="16.5703125" style="157" customWidth="1"/>
    <col min="11" max="11" width="13.85546875" style="157" customWidth="1"/>
    <col min="12" max="13" width="8.5703125" style="157" customWidth="1"/>
    <col min="14" max="14" width="22.140625" style="157" customWidth="1"/>
    <col min="15" max="15" width="21.5703125" style="157" customWidth="1"/>
    <col min="16" max="16" width="12.85546875" style="157" customWidth="1"/>
    <col min="17" max="17" width="6.140625" style="157" customWidth="1"/>
    <col min="18" max="98" width="8.85546875" style="157" customWidth="1"/>
    <col min="99" max="16384" width="8.85546875" style="157"/>
  </cols>
  <sheetData>
    <row r="1" spans="1:15" ht="22.5" customHeight="1">
      <c r="A1" s="1842" t="s">
        <v>475</v>
      </c>
      <c r="B1" s="1843"/>
      <c r="C1" s="1843"/>
      <c r="D1" s="1843"/>
      <c r="E1" s="1843"/>
      <c r="F1" s="1843"/>
      <c r="G1" s="1843"/>
      <c r="H1" s="1844"/>
      <c r="I1" s="100"/>
      <c r="J1" s="100"/>
    </row>
    <row r="2" spans="1:15" ht="33.75" customHeight="1">
      <c r="A2" s="1886" t="s">
        <v>449</v>
      </c>
      <c r="B2" s="1887"/>
      <c r="C2" s="1888" t="s">
        <v>90</v>
      </c>
      <c r="D2" s="1888" t="s">
        <v>476</v>
      </c>
      <c r="E2" s="1889" t="s">
        <v>97</v>
      </c>
      <c r="F2" s="1889" t="s">
        <v>451</v>
      </c>
      <c r="G2" s="1888" t="s">
        <v>452</v>
      </c>
      <c r="H2" s="1888" t="s">
        <v>477</v>
      </c>
      <c r="O2" s="74"/>
    </row>
    <row r="3" spans="1:15" ht="15" customHeight="1">
      <c r="A3" s="1890" t="s">
        <v>457</v>
      </c>
      <c r="B3" s="1891"/>
      <c r="C3" s="1022">
        <v>5397</v>
      </c>
      <c r="D3" s="1022">
        <v>7551</v>
      </c>
      <c r="E3" s="1022">
        <v>11094</v>
      </c>
      <c r="F3" s="1022">
        <v>11106</v>
      </c>
      <c r="G3" s="1022">
        <v>13479</v>
      </c>
      <c r="H3" s="1022">
        <v>19664</v>
      </c>
    </row>
    <row r="4" spans="1:15" ht="15" customHeight="1">
      <c r="A4" s="1305" t="s">
        <v>458</v>
      </c>
      <c r="B4" s="1306"/>
      <c r="C4" s="1022">
        <v>5537</v>
      </c>
      <c r="D4" s="1022">
        <v>7736</v>
      </c>
      <c r="E4" s="1022">
        <v>10772</v>
      </c>
      <c r="F4" s="1022">
        <v>10129</v>
      </c>
      <c r="G4" s="1022">
        <v>12598</v>
      </c>
      <c r="H4" s="1022">
        <v>18868</v>
      </c>
    </row>
    <row r="5" spans="1:15" ht="15" customHeight="1">
      <c r="A5" s="1305" t="s">
        <v>459</v>
      </c>
      <c r="B5" s="1306"/>
      <c r="C5" s="1022">
        <v>6624</v>
      </c>
      <c r="D5" s="1022">
        <v>9008</v>
      </c>
      <c r="E5" s="1022">
        <v>12331</v>
      </c>
      <c r="F5" s="1022">
        <v>11839</v>
      </c>
      <c r="G5" s="1022">
        <v>14552</v>
      </c>
      <c r="H5" s="1022">
        <v>20630</v>
      </c>
    </row>
    <row r="6" spans="1:15" ht="15" customHeight="1">
      <c r="A6" s="1305" t="s">
        <v>460</v>
      </c>
      <c r="B6" s="1306"/>
      <c r="C6" s="1023">
        <v>6712</v>
      </c>
      <c r="D6" s="1023">
        <v>9022</v>
      </c>
      <c r="E6" s="1023">
        <v>11830</v>
      </c>
      <c r="F6" s="1023">
        <v>11898</v>
      </c>
      <c r="G6" s="1023">
        <v>14687</v>
      </c>
      <c r="H6" s="1023">
        <v>20505</v>
      </c>
    </row>
    <row r="7" spans="1:15" ht="33.75" customHeight="1">
      <c r="A7" s="1305"/>
      <c r="B7" s="1306"/>
      <c r="C7" s="1892" t="s">
        <v>90</v>
      </c>
      <c r="D7" s="1892" t="s">
        <v>476</v>
      </c>
      <c r="E7" s="1893" t="s">
        <v>97</v>
      </c>
      <c r="F7" s="1893" t="s">
        <v>478</v>
      </c>
      <c r="G7" s="1893" t="s">
        <v>479</v>
      </c>
      <c r="H7" s="1893" t="s">
        <v>480</v>
      </c>
      <c r="J7" s="158"/>
    </row>
    <row r="8" spans="1:15" ht="15" customHeight="1">
      <c r="A8" s="1305" t="s">
        <v>461</v>
      </c>
      <c r="B8" s="1306"/>
      <c r="C8" s="1023">
        <v>7396</v>
      </c>
      <c r="D8" s="1023">
        <v>9940</v>
      </c>
      <c r="E8" s="1023">
        <v>12806</v>
      </c>
      <c r="F8" s="1023">
        <v>11837</v>
      </c>
      <c r="G8" s="1023">
        <v>14487</v>
      </c>
      <c r="H8" s="1023">
        <v>20777</v>
      </c>
      <c r="J8" s="158"/>
    </row>
    <row r="9" spans="1:15" ht="15" customHeight="1">
      <c r="A9" s="1305" t="s">
        <v>462</v>
      </c>
      <c r="B9" s="1306"/>
      <c r="C9" s="1023">
        <v>8549</v>
      </c>
      <c r="D9" s="1023">
        <v>11434</v>
      </c>
      <c r="E9" s="1023">
        <v>13942</v>
      </c>
      <c r="F9" s="1023">
        <v>12491</v>
      </c>
      <c r="G9" s="1023">
        <v>15304</v>
      </c>
      <c r="H9" s="1023">
        <v>21870</v>
      </c>
      <c r="J9" s="158"/>
    </row>
    <row r="10" spans="1:15" ht="15" customHeight="1">
      <c r="A10" s="1305" t="s">
        <v>463</v>
      </c>
      <c r="B10" s="1306"/>
      <c r="C10" s="1023">
        <v>9123</v>
      </c>
      <c r="D10" s="1023">
        <v>12261</v>
      </c>
      <c r="E10" s="1023">
        <v>14379</v>
      </c>
      <c r="F10" s="1023">
        <v>12650</v>
      </c>
      <c r="G10" s="1023">
        <v>15681</v>
      </c>
      <c r="H10" s="1023">
        <v>22181</v>
      </c>
      <c r="J10" s="158"/>
    </row>
    <row r="11" spans="1:15" ht="15" customHeight="1">
      <c r="A11" s="1305" t="s">
        <v>464</v>
      </c>
      <c r="B11" s="1306"/>
      <c r="C11" s="1023">
        <v>10081</v>
      </c>
      <c r="D11" s="1023">
        <v>13213</v>
      </c>
      <c r="E11" s="1023">
        <v>15326</v>
      </c>
      <c r="F11" s="1023">
        <v>13619</v>
      </c>
      <c r="G11" s="1023">
        <v>16118</v>
      </c>
      <c r="H11" s="1023">
        <v>21988</v>
      </c>
      <c r="J11" s="158"/>
    </row>
    <row r="12" spans="1:15" ht="15" customHeight="1">
      <c r="A12" s="1305" t="s">
        <v>465</v>
      </c>
      <c r="B12" s="1306"/>
      <c r="C12" s="1023">
        <v>10596</v>
      </c>
      <c r="D12" s="1023">
        <v>13869</v>
      </c>
      <c r="E12" s="1023">
        <v>16602</v>
      </c>
      <c r="F12" s="1023">
        <v>13968</v>
      </c>
      <c r="G12" s="1023">
        <v>15934</v>
      </c>
      <c r="H12" s="1023">
        <v>21757</v>
      </c>
      <c r="J12" s="158"/>
    </row>
    <row r="13" spans="1:15" ht="15" customHeight="1">
      <c r="A13" s="1305" t="s">
        <v>466</v>
      </c>
      <c r="B13" s="1306"/>
      <c r="C13" s="1023">
        <v>11338</v>
      </c>
      <c r="D13" s="1023">
        <v>14527</v>
      </c>
      <c r="E13" s="1023">
        <v>17440</v>
      </c>
      <c r="F13" s="1023">
        <v>14582</v>
      </c>
      <c r="G13" s="1023">
        <v>16561</v>
      </c>
      <c r="H13" s="1023">
        <v>21624</v>
      </c>
      <c r="J13" s="158"/>
    </row>
    <row r="14" spans="1:15" ht="15" customHeight="1">
      <c r="A14" s="1305" t="s">
        <v>467</v>
      </c>
      <c r="B14" s="1306"/>
      <c r="C14" s="1023">
        <v>11835</v>
      </c>
      <c r="D14" s="1023">
        <v>14973</v>
      </c>
      <c r="E14" s="1023">
        <v>16760</v>
      </c>
      <c r="F14" s="1023">
        <v>14758</v>
      </c>
      <c r="G14" s="1023">
        <v>16375</v>
      </c>
      <c r="H14" s="1023">
        <v>22186</v>
      </c>
      <c r="J14" s="158"/>
    </row>
    <row r="15" spans="1:15" ht="15" customHeight="1">
      <c r="A15" s="1305" t="s">
        <v>468</v>
      </c>
      <c r="B15" s="1306"/>
      <c r="C15" s="1022">
        <v>11526</v>
      </c>
      <c r="D15" s="1022">
        <v>15076</v>
      </c>
      <c r="E15" s="1022">
        <v>15592</v>
      </c>
      <c r="F15" s="1022">
        <v>14282</v>
      </c>
      <c r="G15" s="1022">
        <v>16070</v>
      </c>
      <c r="H15" s="1022">
        <v>22022</v>
      </c>
      <c r="J15" s="36"/>
    </row>
    <row r="16" spans="1:15" ht="15" customHeight="1">
      <c r="A16" s="1305" t="s">
        <v>469</v>
      </c>
      <c r="B16" s="1306"/>
      <c r="C16" s="1023">
        <v>11310</v>
      </c>
      <c r="D16" s="1023">
        <v>14456</v>
      </c>
      <c r="E16" s="1023">
        <v>15448</v>
      </c>
      <c r="F16" s="1023">
        <v>14069</v>
      </c>
      <c r="G16" s="1023">
        <v>15882</v>
      </c>
      <c r="H16" s="1023">
        <v>21619</v>
      </c>
      <c r="J16" s="36"/>
    </row>
    <row r="17" spans="1:10" ht="15" customHeight="1">
      <c r="A17" s="1305" t="s">
        <v>470</v>
      </c>
      <c r="B17" s="1306"/>
      <c r="C17" s="1023">
        <v>12472</v>
      </c>
      <c r="D17" s="1023">
        <v>15928</v>
      </c>
      <c r="E17" s="1023">
        <v>16457</v>
      </c>
      <c r="F17" s="1023">
        <v>15253</v>
      </c>
      <c r="G17" s="1023">
        <v>17379</v>
      </c>
      <c r="H17" s="1023">
        <v>21430</v>
      </c>
      <c r="J17" s="36"/>
    </row>
    <row r="18" spans="1:10" ht="15" customHeight="1">
      <c r="A18" s="1311" t="s">
        <v>471</v>
      </c>
      <c r="B18" s="1312"/>
      <c r="C18" s="1894">
        <v>13345</v>
      </c>
      <c r="D18" s="1894">
        <v>17001</v>
      </c>
      <c r="E18" s="1894">
        <v>18396</v>
      </c>
      <c r="F18" s="1894">
        <v>15643</v>
      </c>
      <c r="G18" s="1894">
        <v>17618</v>
      </c>
      <c r="H18" s="1894">
        <v>21065</v>
      </c>
    </row>
    <row r="19" spans="1:10" ht="12.75" customHeight="1">
      <c r="A19" s="1024" t="s">
        <v>75</v>
      </c>
      <c r="B19" s="1307" t="s">
        <v>472</v>
      </c>
      <c r="C19" s="1307"/>
      <c r="D19" s="1307"/>
      <c r="E19" s="1307"/>
      <c r="F19" s="1307"/>
      <c r="G19" s="1307"/>
      <c r="H19" s="1308"/>
    </row>
    <row r="20" spans="1:10" ht="12.75" customHeight="1">
      <c r="A20" s="1025" t="s">
        <v>77</v>
      </c>
      <c r="B20" s="1307" t="s">
        <v>481</v>
      </c>
      <c r="C20" s="1307"/>
      <c r="D20" s="1307"/>
      <c r="E20" s="1307"/>
      <c r="F20" s="1307"/>
      <c r="G20" s="1307"/>
      <c r="H20" s="1308"/>
    </row>
    <row r="21" spans="1:10" ht="40.5" customHeight="1">
      <c r="A21" s="1026" t="s">
        <v>79</v>
      </c>
      <c r="B21" s="1309" t="s">
        <v>482</v>
      </c>
      <c r="C21" s="1309"/>
      <c r="D21" s="1309"/>
      <c r="E21" s="1309"/>
      <c r="F21" s="1309"/>
      <c r="G21" s="1309"/>
      <c r="H21" s="1310"/>
    </row>
    <row r="22" spans="1:10" ht="40.5" customHeight="1">
      <c r="A22" s="1027" t="s">
        <v>81</v>
      </c>
      <c r="B22" s="1309" t="s">
        <v>483</v>
      </c>
      <c r="C22" s="1309"/>
      <c r="D22" s="1309"/>
      <c r="E22" s="1309"/>
      <c r="F22" s="1309"/>
      <c r="G22" s="1309"/>
      <c r="H22" s="1310"/>
    </row>
    <row r="23" spans="1:10" ht="40.5" customHeight="1">
      <c r="A23" s="1025" t="s">
        <v>83</v>
      </c>
      <c r="B23" s="1307" t="s">
        <v>484</v>
      </c>
      <c r="C23" s="1307"/>
      <c r="D23" s="1307"/>
      <c r="E23" s="1307"/>
      <c r="F23" s="1307"/>
      <c r="G23" s="1307"/>
      <c r="H23" s="1308"/>
    </row>
    <row r="24" spans="1:10">
      <c r="A24" s="1028"/>
      <c r="B24" s="1029"/>
      <c r="C24" s="1030"/>
      <c r="D24" s="1030"/>
      <c r="E24" s="1030"/>
      <c r="F24" s="1030"/>
      <c r="G24" s="1030"/>
      <c r="H24" s="596" t="s">
        <v>87</v>
      </c>
    </row>
    <row r="25" spans="1:10" ht="22.5" customHeight="1">
      <c r="A25" s="97"/>
      <c r="B25" s="97"/>
      <c r="C25" s="97"/>
      <c r="D25" s="97"/>
      <c r="E25" s="97"/>
      <c r="F25" s="97"/>
      <c r="G25" s="97"/>
      <c r="H25" s="97"/>
    </row>
  </sheetData>
  <customSheetViews>
    <customSheetView guid="{81E5D7E7-16ED-4014-84DC-4F821D3604F8}" showPageBreaks="1" showGridLines="0" printArea="1" view="pageBreakPreview" topLeftCell="A45">
      <selection activeCell="B31" sqref="B31"/>
      <rowBreaks count="1" manualBreakCount="1">
        <brk id="31" max="16383" man="1"/>
      </rowBreaks>
      <colBreaks count="1" manualBreakCount="1">
        <brk id="15" max="1048575" man="1"/>
      </colBreaks>
      <pageMargins left="0" right="0" top="0" bottom="0" header="0" footer="0"/>
      <headerFooter alignWithMargins="0"/>
    </customSheetView>
  </customSheetViews>
  <mergeCells count="23">
    <mergeCell ref="A1:H1"/>
    <mergeCell ref="A2:B2"/>
    <mergeCell ref="A3:B3"/>
    <mergeCell ref="A4:B4"/>
    <mergeCell ref="A5:B5"/>
    <mergeCell ref="A6:B6"/>
    <mergeCell ref="A7:B7"/>
    <mergeCell ref="A8:B8"/>
    <mergeCell ref="A9:B9"/>
    <mergeCell ref="A10:B10"/>
    <mergeCell ref="A11:B11"/>
    <mergeCell ref="A12:B12"/>
    <mergeCell ref="B23:H23"/>
    <mergeCell ref="A13:B13"/>
    <mergeCell ref="A14:B14"/>
    <mergeCell ref="B20:H20"/>
    <mergeCell ref="B21:H21"/>
    <mergeCell ref="B22:H22"/>
    <mergeCell ref="A15:B15"/>
    <mergeCell ref="A16:B16"/>
    <mergeCell ref="A17:B17"/>
    <mergeCell ref="A18:B18"/>
    <mergeCell ref="B19:H19"/>
  </mergeCells>
  <phoneticPr fontId="13" type="noConversion"/>
  <hyperlinks>
    <hyperlink ref="H24" location="Content!A1" display="Back to Content Page" xr:uid="{48D22209-4F7F-4A4D-9D0E-302B05CBB5C6}"/>
  </hyperlinks>
  <printOptions horizontalCentered="1" verticalCentered="1"/>
  <pageMargins left="0.5" right="0.5" top="0" bottom="0" header="0" footer="0"/>
  <headerFooter alignWithMargins="0"/>
  <colBreaks count="1" manualBreakCount="1">
    <brk id="15"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8E4E9-C82E-4185-983C-FD3E6AEB6C9F}">
  <dimension ref="A1:L10"/>
  <sheetViews>
    <sheetView showGridLines="0" zoomScaleNormal="100" zoomScaleSheetLayoutView="90" workbookViewId="0">
      <selection sqref="A1:L1"/>
    </sheetView>
  </sheetViews>
  <sheetFormatPr defaultRowHeight="12.75"/>
  <cols>
    <col min="1" max="1" width="8.5703125" customWidth="1"/>
    <col min="2" max="2" width="7.140625" customWidth="1"/>
    <col min="3" max="12" width="8.5703125" customWidth="1"/>
  </cols>
  <sheetData>
    <row r="1" spans="1:12" ht="22.5" customHeight="1">
      <c r="A1" s="1072" t="s">
        <v>94</v>
      </c>
      <c r="B1" s="1073"/>
      <c r="C1" s="1073"/>
      <c r="D1" s="1073"/>
      <c r="E1" s="1073"/>
      <c r="F1" s="1073"/>
      <c r="G1" s="1073"/>
      <c r="H1" s="1073"/>
      <c r="I1" s="1073"/>
      <c r="J1" s="1073"/>
      <c r="K1" s="1073"/>
      <c r="L1" s="1074"/>
    </row>
    <row r="2" spans="1:12" ht="45" customHeight="1">
      <c r="A2" s="1096" t="s">
        <v>95</v>
      </c>
      <c r="B2" s="1097"/>
      <c r="C2" s="1098" t="s">
        <v>90</v>
      </c>
      <c r="D2" s="1098"/>
      <c r="E2" s="1098" t="s">
        <v>91</v>
      </c>
      <c r="F2" s="1098"/>
      <c r="G2" s="1098" t="s">
        <v>96</v>
      </c>
      <c r="H2" s="1098"/>
      <c r="I2" s="1098" t="s">
        <v>97</v>
      </c>
      <c r="J2" s="1098"/>
      <c r="K2" s="1098" t="s">
        <v>98</v>
      </c>
      <c r="L2" s="1098"/>
    </row>
    <row r="3" spans="1:12" ht="22.5" customHeight="1">
      <c r="A3" s="1105" t="s">
        <v>98</v>
      </c>
      <c r="B3" s="1106"/>
      <c r="C3" s="1099">
        <f>SUM(C4:D8)</f>
        <v>180</v>
      </c>
      <c r="D3" s="1099"/>
      <c r="E3" s="1099">
        <f>SUM(E4:F8)</f>
        <v>136</v>
      </c>
      <c r="F3" s="1099"/>
      <c r="G3" s="1099">
        <f>SUM(G4:H8)</f>
        <v>16</v>
      </c>
      <c r="H3" s="1099"/>
      <c r="I3" s="1099">
        <f>SUM(I4:J8)</f>
        <v>11</v>
      </c>
      <c r="J3" s="1099"/>
      <c r="K3" s="1099">
        <f>SUM(K4:L8)</f>
        <v>343</v>
      </c>
      <c r="L3" s="1100"/>
    </row>
    <row r="4" spans="1:12" ht="22.5" customHeight="1">
      <c r="A4" s="1101" t="s">
        <v>99</v>
      </c>
      <c r="B4" s="1102"/>
      <c r="C4" s="1103">
        <v>139</v>
      </c>
      <c r="D4" s="1103"/>
      <c r="E4" s="1103">
        <v>101</v>
      </c>
      <c r="F4" s="1103"/>
      <c r="G4" s="1103">
        <v>4</v>
      </c>
      <c r="H4" s="1103"/>
      <c r="I4" s="1103">
        <v>7</v>
      </c>
      <c r="J4" s="1103"/>
      <c r="K4" s="1103">
        <f>SUM(C4:J4)</f>
        <v>251</v>
      </c>
      <c r="L4" s="1104"/>
    </row>
    <row r="5" spans="1:12" ht="22.5" customHeight="1">
      <c r="A5" s="1108" t="s">
        <v>100</v>
      </c>
      <c r="B5" s="1109"/>
      <c r="C5" s="1095">
        <v>41</v>
      </c>
      <c r="D5" s="1095"/>
      <c r="E5" s="1095">
        <v>28</v>
      </c>
      <c r="F5" s="1095"/>
      <c r="G5" s="1095">
        <v>3</v>
      </c>
      <c r="H5" s="1095"/>
      <c r="I5" s="1095">
        <v>4</v>
      </c>
      <c r="J5" s="1095"/>
      <c r="K5" s="1095">
        <f>SUM(C5:J5)</f>
        <v>76</v>
      </c>
      <c r="L5" s="1107"/>
    </row>
    <row r="6" spans="1:12" ht="22.5" customHeight="1">
      <c r="A6" s="1108" t="s">
        <v>101</v>
      </c>
      <c r="B6" s="1109"/>
      <c r="C6" s="1095">
        <v>0</v>
      </c>
      <c r="D6" s="1095"/>
      <c r="E6" s="1095">
        <v>2</v>
      </c>
      <c r="F6" s="1095"/>
      <c r="G6" s="1095">
        <v>6</v>
      </c>
      <c r="H6" s="1095"/>
      <c r="I6" s="1095">
        <v>0</v>
      </c>
      <c r="J6" s="1095"/>
      <c r="K6" s="1095">
        <f>SUM(C6:J6)</f>
        <v>8</v>
      </c>
      <c r="L6" s="1107"/>
    </row>
    <row r="7" spans="1:12" ht="33.75" customHeight="1">
      <c r="A7" s="1110" t="s">
        <v>102</v>
      </c>
      <c r="B7" s="1111"/>
      <c r="C7" s="1095">
        <v>0</v>
      </c>
      <c r="D7" s="1095"/>
      <c r="E7" s="1095">
        <v>1</v>
      </c>
      <c r="F7" s="1095"/>
      <c r="G7" s="1095">
        <v>3</v>
      </c>
      <c r="H7" s="1095"/>
      <c r="I7" s="1095">
        <v>0</v>
      </c>
      <c r="J7" s="1095"/>
      <c r="K7" s="1095">
        <f>SUM(C7:J7)</f>
        <v>4</v>
      </c>
      <c r="L7" s="1107"/>
    </row>
    <row r="8" spans="1:12" ht="22.5" customHeight="1">
      <c r="A8" s="1114" t="s">
        <v>103</v>
      </c>
      <c r="B8" s="1115"/>
      <c r="C8" s="1116">
        <v>0</v>
      </c>
      <c r="D8" s="1116"/>
      <c r="E8" s="1116">
        <v>4</v>
      </c>
      <c r="F8" s="1116"/>
      <c r="G8" s="1116">
        <v>0</v>
      </c>
      <c r="H8" s="1116"/>
      <c r="I8" s="1116">
        <v>0</v>
      </c>
      <c r="J8" s="1116"/>
      <c r="K8" s="1116">
        <v>4</v>
      </c>
      <c r="L8" s="1117"/>
    </row>
    <row r="9" spans="1:12" ht="53.25" customHeight="1">
      <c r="A9" s="618" t="s">
        <v>75</v>
      </c>
      <c r="B9" s="1112" t="s">
        <v>104</v>
      </c>
      <c r="C9" s="1112"/>
      <c r="D9" s="1112"/>
      <c r="E9" s="1112"/>
      <c r="F9" s="1112"/>
      <c r="G9" s="1112"/>
      <c r="H9" s="1112"/>
      <c r="I9" s="1112"/>
      <c r="J9" s="1112"/>
      <c r="K9" s="1112"/>
      <c r="L9" s="1113"/>
    </row>
    <row r="10" spans="1:12" ht="22.5" customHeight="1">
      <c r="A10" s="1058" t="s">
        <v>105</v>
      </c>
      <c r="B10" s="621"/>
      <c r="C10" s="621"/>
      <c r="D10" s="621"/>
      <c r="E10" s="621"/>
      <c r="F10" s="621"/>
      <c r="G10" s="621"/>
      <c r="H10" s="621"/>
      <c r="I10" s="621"/>
      <c r="J10" s="1077" t="s">
        <v>87</v>
      </c>
      <c r="K10" s="1077"/>
      <c r="L10" s="1078"/>
    </row>
  </sheetData>
  <sheetProtection selectLockedCells="1" selectUnlockedCells="1"/>
  <mergeCells count="45">
    <mergeCell ref="B9:L9"/>
    <mergeCell ref="A8:B8"/>
    <mergeCell ref="C8:D8"/>
    <mergeCell ref="E8:F8"/>
    <mergeCell ref="G8:H8"/>
    <mergeCell ref="I8:J8"/>
    <mergeCell ref="K8:L8"/>
    <mergeCell ref="G5:H5"/>
    <mergeCell ref="I5:J5"/>
    <mergeCell ref="K7:L7"/>
    <mergeCell ref="A6:B6"/>
    <mergeCell ref="C6:D6"/>
    <mergeCell ref="E6:F6"/>
    <mergeCell ref="G6:H6"/>
    <mergeCell ref="I6:J6"/>
    <mergeCell ref="K6:L6"/>
    <mergeCell ref="A7:B7"/>
    <mergeCell ref="C7:D7"/>
    <mergeCell ref="E7:F7"/>
    <mergeCell ref="G7:H7"/>
    <mergeCell ref="I7:J7"/>
    <mergeCell ref="K5:L5"/>
    <mergeCell ref="A5:B5"/>
    <mergeCell ref="K4:L4"/>
    <mergeCell ref="A3:B3"/>
    <mergeCell ref="C3:D3"/>
    <mergeCell ref="E3:F3"/>
    <mergeCell ref="G3:H3"/>
    <mergeCell ref="I3:J3"/>
    <mergeCell ref="J10:L10"/>
    <mergeCell ref="C5:D5"/>
    <mergeCell ref="E5:F5"/>
    <mergeCell ref="A1:L1"/>
    <mergeCell ref="A2:B2"/>
    <mergeCell ref="C2:D2"/>
    <mergeCell ref="E2:F2"/>
    <mergeCell ref="G2:H2"/>
    <mergeCell ref="I2:J2"/>
    <mergeCell ref="K2:L2"/>
    <mergeCell ref="K3:L3"/>
    <mergeCell ref="A4:B4"/>
    <mergeCell ref="C4:D4"/>
    <mergeCell ref="E4:F4"/>
    <mergeCell ref="G4:H4"/>
    <mergeCell ref="I4:J4"/>
  </mergeCells>
  <hyperlinks>
    <hyperlink ref="J10" location="Content!A1" display="Back to Content Page" xr:uid="{2F440C37-349D-48DC-A7EF-66487BE9C035}"/>
  </hyperlinks>
  <printOptions horizontalCentered="1"/>
  <pageMargins left="0.25" right="0.25" top="1" bottom="0.5" header="0.25" footer="0.2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28"/>
  <sheetViews>
    <sheetView showGridLines="0" zoomScaleNormal="100" zoomScaleSheetLayoutView="80" workbookViewId="0">
      <selection sqref="A1:L1"/>
    </sheetView>
  </sheetViews>
  <sheetFormatPr defaultRowHeight="12.75"/>
  <cols>
    <col min="1" max="1" width="8.5703125" style="43" customWidth="1"/>
    <col min="2" max="12" width="12.85546875" style="43" customWidth="1"/>
    <col min="13" max="13" width="3.42578125" style="43" customWidth="1"/>
    <col min="14" max="14" width="8.85546875" style="43" customWidth="1"/>
  </cols>
  <sheetData>
    <row r="1" spans="1:14" ht="22.5" customHeight="1">
      <c r="A1" s="1842" t="s">
        <v>485</v>
      </c>
      <c r="B1" s="1843"/>
      <c r="C1" s="1843"/>
      <c r="D1" s="1843"/>
      <c r="E1" s="1843"/>
      <c r="F1" s="1843"/>
      <c r="G1" s="1843"/>
      <c r="H1" s="1843"/>
      <c r="I1" s="1843"/>
      <c r="J1" s="1843"/>
      <c r="K1" s="1843"/>
      <c r="L1" s="1844"/>
    </row>
    <row r="2" spans="1:14" s="391" customFormat="1" ht="18.75" customHeight="1">
      <c r="A2" s="1895" t="s">
        <v>486</v>
      </c>
      <c r="B2" s="389" t="s">
        <v>487</v>
      </c>
      <c r="C2" s="1896">
        <v>2013</v>
      </c>
      <c r="D2" s="1896">
        <v>2014</v>
      </c>
      <c r="E2" s="1896">
        <v>2015</v>
      </c>
      <c r="F2" s="1896">
        <v>2016</v>
      </c>
      <c r="G2" s="1896">
        <v>2017</v>
      </c>
      <c r="H2" s="1896">
        <v>2018</v>
      </c>
      <c r="I2" s="1896">
        <v>2019</v>
      </c>
      <c r="J2" s="1896">
        <v>2020</v>
      </c>
      <c r="K2" s="1896">
        <v>2021</v>
      </c>
      <c r="L2" s="390">
        <v>2022</v>
      </c>
      <c r="M2" s="45"/>
    </row>
    <row r="3" spans="1:14" s="391" customFormat="1" ht="18.75" customHeight="1">
      <c r="A3" s="1897"/>
      <c r="B3" s="389" t="s">
        <v>488</v>
      </c>
      <c r="C3" s="390">
        <v>2003</v>
      </c>
      <c r="D3" s="390">
        <v>2004</v>
      </c>
      <c r="E3" s="1896">
        <v>2005</v>
      </c>
      <c r="F3" s="1896">
        <v>2006</v>
      </c>
      <c r="G3" s="1896">
        <v>2007</v>
      </c>
      <c r="H3" s="1896">
        <v>2008</v>
      </c>
      <c r="I3" s="1896">
        <v>2009</v>
      </c>
      <c r="J3" s="1896">
        <v>2010</v>
      </c>
      <c r="K3" s="1896">
        <v>2011</v>
      </c>
      <c r="L3" s="390">
        <v>2012</v>
      </c>
      <c r="M3" s="45"/>
    </row>
    <row r="4" spans="1:14" s="391" customFormat="1" ht="18.75" customHeight="1">
      <c r="A4" s="1031" t="s">
        <v>489</v>
      </c>
      <c r="B4" s="1032" t="s">
        <v>490</v>
      </c>
      <c r="C4" s="1033">
        <v>91.7</v>
      </c>
      <c r="D4" s="1033">
        <v>93.5</v>
      </c>
      <c r="E4" s="1033">
        <v>93.4</v>
      </c>
      <c r="F4" s="1033">
        <v>93.1</v>
      </c>
      <c r="G4" s="1033">
        <v>92.9</v>
      </c>
      <c r="H4" s="1033">
        <v>92.8</v>
      </c>
      <c r="I4" s="1033">
        <v>93.4</v>
      </c>
      <c r="J4" s="1033">
        <v>93.7</v>
      </c>
      <c r="K4" s="1033">
        <v>93.4</v>
      </c>
      <c r="L4" s="1034">
        <v>93.6</v>
      </c>
      <c r="M4" s="122"/>
    </row>
    <row r="5" spans="1:14" s="391" customFormat="1" ht="18.75" customHeight="1">
      <c r="A5" s="1031" t="s">
        <v>491</v>
      </c>
      <c r="B5" s="1032" t="s">
        <v>490</v>
      </c>
      <c r="C5" s="1033">
        <v>97.2</v>
      </c>
      <c r="D5" s="1033">
        <v>97.5</v>
      </c>
      <c r="E5" s="1033">
        <v>97.7</v>
      </c>
      <c r="F5" s="1033">
        <v>98.1</v>
      </c>
      <c r="G5" s="1033">
        <v>98.2</v>
      </c>
      <c r="H5" s="1033">
        <v>98</v>
      </c>
      <c r="I5" s="1033">
        <v>98.3</v>
      </c>
      <c r="J5" s="1033">
        <v>98.3</v>
      </c>
      <c r="K5" s="1033">
        <v>98.5</v>
      </c>
      <c r="L5" s="1034">
        <v>98.5</v>
      </c>
      <c r="M5" s="122"/>
    </row>
    <row r="6" spans="1:14" s="391" customFormat="1" ht="18.75" customHeight="1">
      <c r="A6" s="1031" t="s">
        <v>492</v>
      </c>
      <c r="B6" s="1032" t="s">
        <v>490</v>
      </c>
      <c r="C6" s="1033">
        <v>92.3</v>
      </c>
      <c r="D6" s="1033">
        <v>93.2</v>
      </c>
      <c r="E6" s="1033">
        <v>93.9</v>
      </c>
      <c r="F6" s="1033">
        <v>94.3</v>
      </c>
      <c r="G6" s="1033">
        <v>93.9</v>
      </c>
      <c r="H6" s="1033">
        <v>94.2</v>
      </c>
      <c r="I6" s="1033">
        <v>94</v>
      </c>
      <c r="J6" s="1033">
        <v>95.1</v>
      </c>
      <c r="K6" s="1033">
        <v>95.6</v>
      </c>
      <c r="L6" s="1034">
        <v>95.8</v>
      </c>
      <c r="M6" s="122"/>
    </row>
    <row r="7" spans="1:14" s="391" customFormat="1" ht="18.75" customHeight="1">
      <c r="A7" s="1031" t="s">
        <v>493</v>
      </c>
      <c r="B7" s="1032" t="s">
        <v>490</v>
      </c>
      <c r="C7" s="1033">
        <v>93.6</v>
      </c>
      <c r="D7" s="1033">
        <v>93.5</v>
      </c>
      <c r="E7" s="1033">
        <v>94.1</v>
      </c>
      <c r="F7" s="1033">
        <v>93.9</v>
      </c>
      <c r="G7" s="1033">
        <v>92.1</v>
      </c>
      <c r="H7" s="1033">
        <v>92.4</v>
      </c>
      <c r="I7" s="1033">
        <v>92.7</v>
      </c>
      <c r="J7" s="1033">
        <v>92.8</v>
      </c>
      <c r="K7" s="1033">
        <v>94</v>
      </c>
      <c r="L7" s="1034">
        <v>93.6</v>
      </c>
      <c r="M7" s="122"/>
    </row>
    <row r="8" spans="1:14" s="391" customFormat="1" ht="18.75" customHeight="1">
      <c r="A8" s="1898" t="s">
        <v>494</v>
      </c>
      <c r="B8" s="1899" t="s">
        <v>490</v>
      </c>
      <c r="C8" s="1900">
        <v>95.7</v>
      </c>
      <c r="D8" s="1900">
        <v>96.3</v>
      </c>
      <c r="E8" s="1900">
        <v>96.4</v>
      </c>
      <c r="F8" s="1900">
        <v>96.7</v>
      </c>
      <c r="G8" s="1900">
        <v>96.7</v>
      </c>
      <c r="H8" s="1900">
        <v>96.5</v>
      </c>
      <c r="I8" s="1900">
        <v>96.7</v>
      </c>
      <c r="J8" s="1900">
        <v>96.9</v>
      </c>
      <c r="K8" s="1900">
        <v>97.1</v>
      </c>
      <c r="L8" s="1901">
        <v>97.1</v>
      </c>
      <c r="M8" s="46"/>
    </row>
    <row r="9" spans="1:14" s="180" customFormat="1" ht="15" customHeight="1">
      <c r="A9" s="1035" t="s">
        <v>75</v>
      </c>
      <c r="B9" s="1075" t="s">
        <v>495</v>
      </c>
      <c r="C9" s="1075"/>
      <c r="D9" s="1075"/>
      <c r="E9" s="1075"/>
      <c r="F9" s="1075"/>
      <c r="G9" s="1075"/>
      <c r="H9" s="1075"/>
      <c r="I9" s="1075"/>
      <c r="J9" s="1075"/>
      <c r="K9" s="1075"/>
      <c r="L9" s="1076"/>
      <c r="M9" s="134"/>
      <c r="N9" s="134"/>
    </row>
    <row r="10" spans="1:14" s="180" customFormat="1" ht="15" customHeight="1">
      <c r="A10" s="1036" t="s">
        <v>77</v>
      </c>
      <c r="B10" s="1075" t="s">
        <v>496</v>
      </c>
      <c r="C10" s="1075"/>
      <c r="D10" s="1075"/>
      <c r="E10" s="1075"/>
      <c r="F10" s="1075"/>
      <c r="G10" s="1075"/>
      <c r="H10" s="1075"/>
      <c r="I10" s="1075"/>
      <c r="J10" s="1075"/>
      <c r="K10" s="1075"/>
      <c r="L10" s="1076"/>
      <c r="M10" s="134"/>
      <c r="N10" s="134"/>
    </row>
    <row r="11" spans="1:14" s="180" customFormat="1" ht="40.5" customHeight="1">
      <c r="A11" s="1036" t="s">
        <v>79</v>
      </c>
      <c r="B11" s="1075" t="s">
        <v>497</v>
      </c>
      <c r="C11" s="1075"/>
      <c r="D11" s="1075"/>
      <c r="E11" s="1075"/>
      <c r="F11" s="1075"/>
      <c r="G11" s="1075"/>
      <c r="H11" s="1075"/>
      <c r="I11" s="1075"/>
      <c r="J11" s="1075"/>
      <c r="K11" s="1075"/>
      <c r="L11" s="1076"/>
      <c r="M11" s="134"/>
      <c r="N11" s="134"/>
    </row>
    <row r="12" spans="1:14" ht="15" customHeight="1">
      <c r="A12" s="1036" t="s">
        <v>81</v>
      </c>
      <c r="B12" s="1112" t="s">
        <v>498</v>
      </c>
      <c r="C12" s="1112"/>
      <c r="D12" s="1112"/>
      <c r="E12" s="1112"/>
      <c r="F12" s="1112"/>
      <c r="G12" s="1112"/>
      <c r="H12" s="1112"/>
      <c r="I12" s="1112"/>
      <c r="J12" s="1112"/>
      <c r="K12" s="1112"/>
      <c r="L12" s="1113"/>
    </row>
    <row r="13" spans="1:14">
      <c r="A13" s="1037"/>
      <c r="B13" s="1038"/>
      <c r="C13" s="1039"/>
      <c r="D13" s="1039"/>
      <c r="E13" s="1039"/>
      <c r="F13" s="1039"/>
      <c r="G13" s="1039"/>
      <c r="H13" s="1039"/>
      <c r="I13" s="1039"/>
      <c r="J13" s="1039"/>
      <c r="K13" s="1077" t="s">
        <v>87</v>
      </c>
      <c r="L13" s="1078"/>
    </row>
    <row r="14" spans="1:14" ht="15">
      <c r="B14" s="270"/>
      <c r="J14" s="47"/>
      <c r="K14" s="47"/>
      <c r="L14" s="47"/>
    </row>
    <row r="15" spans="1:14" ht="15">
      <c r="B15" s="269"/>
      <c r="J15" s="37"/>
      <c r="K15" s="37"/>
      <c r="L15" s="37"/>
    </row>
    <row r="16" spans="1:14" ht="15">
      <c r="B16" s="270"/>
    </row>
    <row r="17" spans="2:11" ht="15">
      <c r="B17" s="270"/>
    </row>
    <row r="18" spans="2:11" ht="15">
      <c r="B18" s="270"/>
    </row>
    <row r="19" spans="2:11" ht="15">
      <c r="B19" s="270"/>
    </row>
    <row r="20" spans="2:11" ht="15">
      <c r="B20" s="269"/>
      <c r="F20" s="44"/>
    </row>
    <row r="21" spans="2:11" ht="15">
      <c r="B21" s="269"/>
      <c r="F21" s="148"/>
    </row>
    <row r="22" spans="2:11" ht="15">
      <c r="B22" s="270"/>
    </row>
    <row r="23" spans="2:11">
      <c r="B23" s="44"/>
      <c r="C23" s="44"/>
      <c r="D23" s="44"/>
      <c r="E23" s="44"/>
      <c r="F23" s="44"/>
      <c r="G23" s="44"/>
      <c r="H23" s="44"/>
      <c r="I23" s="44"/>
      <c r="J23" s="44"/>
      <c r="K23" s="44"/>
    </row>
    <row r="24" spans="2:11">
      <c r="B24" s="44"/>
      <c r="C24" s="44"/>
      <c r="D24" s="44"/>
      <c r="E24" s="44"/>
      <c r="F24" s="44"/>
      <c r="G24" s="44"/>
      <c r="H24" s="44"/>
      <c r="I24" s="44"/>
      <c r="J24" s="44"/>
      <c r="K24" s="44"/>
    </row>
    <row r="25" spans="2:11">
      <c r="B25" s="44"/>
      <c r="C25" s="44"/>
      <c r="D25" s="44"/>
      <c r="E25" s="44"/>
      <c r="F25" s="44"/>
      <c r="G25" s="44"/>
      <c r="H25" s="44"/>
      <c r="I25" s="44"/>
      <c r="J25" s="44"/>
      <c r="K25" s="44"/>
    </row>
    <row r="26" spans="2:11">
      <c r="B26" s="44"/>
      <c r="C26" s="44"/>
      <c r="D26" s="44"/>
      <c r="E26" s="44"/>
      <c r="F26" s="44"/>
      <c r="G26" s="44"/>
      <c r="H26" s="44"/>
      <c r="I26" s="44"/>
      <c r="J26" s="44"/>
      <c r="K26" s="44"/>
    </row>
    <row r="27" spans="2:11">
      <c r="B27" s="44"/>
      <c r="C27" s="44"/>
      <c r="D27" s="44"/>
      <c r="E27" s="44"/>
      <c r="F27" s="44"/>
      <c r="G27" s="44"/>
      <c r="H27" s="44"/>
      <c r="I27" s="44"/>
      <c r="J27" s="44"/>
      <c r="K27" s="44"/>
    </row>
    <row r="28" spans="2:11">
      <c r="B28" s="44"/>
      <c r="C28" s="44"/>
      <c r="D28" s="44"/>
      <c r="E28" s="44"/>
      <c r="F28" s="44"/>
      <c r="G28" s="44"/>
      <c r="H28" s="44"/>
      <c r="I28" s="44"/>
      <c r="J28" s="44"/>
      <c r="K28" s="44"/>
    </row>
  </sheetData>
  <customSheetViews>
    <customSheetView guid="{81E5D7E7-16ED-4014-84DC-4F821D3604F8}" showPageBreaks="1" showGridLines="0" printArea="1" view="pageBreakPreview" topLeftCell="A12">
      <selection activeCell="L28" sqref="L28"/>
      <colBreaks count="1" manualBreakCount="1">
        <brk id="13" max="33" man="1"/>
      </colBreaks>
      <pageMargins left="0" right="0" top="0" bottom="0" header="0" footer="0"/>
      <headerFooter alignWithMargins="0"/>
    </customSheetView>
  </customSheetViews>
  <mergeCells count="7">
    <mergeCell ref="K13:L13"/>
    <mergeCell ref="B12:L12"/>
    <mergeCell ref="A2:A3"/>
    <mergeCell ref="A1:L1"/>
    <mergeCell ref="B9:L9"/>
    <mergeCell ref="B10:L10"/>
    <mergeCell ref="B11:L11"/>
  </mergeCells>
  <hyperlinks>
    <hyperlink ref="K13" location="Content!A1" display="Back to Content Page" xr:uid="{2310B8DA-BF17-42CD-8FB3-DF4D8E4BC980}"/>
  </hyperlinks>
  <printOptions horizontalCentered="1" verticalCentered="1"/>
  <pageMargins left="0" right="0" top="0" bottom="0" header="0" footer="0"/>
  <headerFooter alignWithMargins="0"/>
  <colBreaks count="1" manualBreakCount="1">
    <brk id="12" max="33" man="1"/>
  </col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F605B-3031-4CB8-AF8F-4C95BA5E35CF}">
  <dimension ref="A1:M24"/>
  <sheetViews>
    <sheetView showGridLines="0" zoomScaleNormal="100" zoomScaleSheetLayoutView="90" workbookViewId="0">
      <selection sqref="A1:M1"/>
    </sheetView>
  </sheetViews>
  <sheetFormatPr defaultColWidth="8.85546875" defaultRowHeight="12.75"/>
  <cols>
    <col min="1" max="1" width="8.5703125" style="39" customWidth="1"/>
    <col min="2" max="2" width="2.85546875" style="39" customWidth="1"/>
    <col min="3" max="13" width="12.140625" style="39" customWidth="1"/>
    <col min="14" max="14" width="8.85546875" style="39" customWidth="1"/>
    <col min="15" max="16384" width="8.85546875" style="39"/>
  </cols>
  <sheetData>
    <row r="1" spans="1:13" s="38" customFormat="1" ht="22.5" customHeight="1">
      <c r="A1" s="1842" t="s">
        <v>499</v>
      </c>
      <c r="B1" s="1843"/>
      <c r="C1" s="1843"/>
      <c r="D1" s="1843"/>
      <c r="E1" s="1843"/>
      <c r="F1" s="1843"/>
      <c r="G1" s="1843"/>
      <c r="H1" s="1843"/>
      <c r="I1" s="1843"/>
      <c r="J1" s="1843"/>
      <c r="K1" s="1843"/>
      <c r="L1" s="1843"/>
      <c r="M1" s="1844"/>
    </row>
    <row r="2" spans="1:13" s="41" customFormat="1" ht="18.75" customHeight="1">
      <c r="A2" s="1902" t="s">
        <v>486</v>
      </c>
      <c r="B2" s="1903"/>
      <c r="C2" s="1903"/>
      <c r="D2" s="1904"/>
      <c r="E2" s="1904"/>
      <c r="F2" s="1904"/>
      <c r="G2" s="1905">
        <v>2021</v>
      </c>
      <c r="H2" s="1904"/>
      <c r="I2" s="1906">
        <v>2022</v>
      </c>
      <c r="J2" s="1906"/>
      <c r="K2" s="1904"/>
      <c r="L2" s="1904"/>
      <c r="M2" s="1907"/>
    </row>
    <row r="3" spans="1:13" s="137" customFormat="1" ht="18.75" customHeight="1">
      <c r="A3" s="1040" t="s">
        <v>489</v>
      </c>
      <c r="B3" s="137" t="s">
        <v>500</v>
      </c>
      <c r="D3" s="1041"/>
      <c r="E3" s="1041"/>
      <c r="F3" s="1041"/>
      <c r="G3" s="1042">
        <v>81.3</v>
      </c>
      <c r="H3" s="1043"/>
      <c r="I3" s="1908">
        <v>82.7</v>
      </c>
      <c r="J3" s="1908"/>
      <c r="K3" s="1041"/>
      <c r="L3" s="1041"/>
      <c r="M3" s="1044"/>
    </row>
    <row r="4" spans="1:13" s="137" customFormat="1" ht="18.75" customHeight="1">
      <c r="A4" s="1040" t="s">
        <v>491</v>
      </c>
      <c r="B4" s="137" t="s">
        <v>500</v>
      </c>
      <c r="D4" s="1041"/>
      <c r="E4" s="1041"/>
      <c r="F4" s="1041"/>
      <c r="G4" s="1042">
        <v>95.9</v>
      </c>
      <c r="H4" s="1043"/>
      <c r="I4" s="1315">
        <v>95.8</v>
      </c>
      <c r="J4" s="1315"/>
      <c r="K4" s="1041"/>
      <c r="L4" s="1041"/>
      <c r="M4" s="1044"/>
    </row>
    <row r="5" spans="1:13" s="137" customFormat="1" ht="18.75" customHeight="1">
      <c r="A5" s="1040" t="s">
        <v>492</v>
      </c>
      <c r="B5" s="137" t="s">
        <v>500</v>
      </c>
      <c r="D5" s="1041"/>
      <c r="E5" s="1041"/>
      <c r="F5" s="1041"/>
      <c r="G5" s="1042">
        <v>94.8</v>
      </c>
      <c r="H5" s="1043"/>
      <c r="I5" s="1315">
        <v>95</v>
      </c>
      <c r="J5" s="1315"/>
      <c r="K5" s="1041"/>
      <c r="L5" s="1041"/>
      <c r="M5" s="1044"/>
    </row>
    <row r="6" spans="1:13" s="137" customFormat="1" ht="18.75" customHeight="1">
      <c r="A6" s="1040" t="s">
        <v>493</v>
      </c>
      <c r="B6" s="137" t="s">
        <v>500</v>
      </c>
      <c r="D6" s="1043"/>
      <c r="E6" s="1043"/>
      <c r="F6" s="1043"/>
      <c r="G6" s="1042">
        <v>96.9</v>
      </c>
      <c r="H6" s="1043"/>
      <c r="I6" s="1316">
        <v>95.8</v>
      </c>
      <c r="J6" s="1316"/>
      <c r="K6" s="1043"/>
      <c r="L6" s="1043"/>
      <c r="M6" s="1044"/>
    </row>
    <row r="7" spans="1:13" s="137" customFormat="1" ht="18" customHeight="1">
      <c r="A7" s="1902" t="s">
        <v>494</v>
      </c>
      <c r="B7" s="1903" t="s">
        <v>500</v>
      </c>
      <c r="C7" s="1903"/>
      <c r="D7" s="1904"/>
      <c r="E7" s="1909"/>
      <c r="F7" s="1909"/>
      <c r="G7" s="1905">
        <v>93.8</v>
      </c>
      <c r="H7" s="1904"/>
      <c r="I7" s="1910">
        <v>93.9</v>
      </c>
      <c r="J7" s="1910"/>
      <c r="K7" s="1909"/>
      <c r="L7" s="1909"/>
      <c r="M7" s="1907"/>
    </row>
    <row r="8" spans="1:13" ht="43.35" customHeight="1">
      <c r="A8" s="1045" t="s">
        <v>75</v>
      </c>
      <c r="B8" s="1313" t="s">
        <v>501</v>
      </c>
      <c r="C8" s="1313"/>
      <c r="D8" s="1313"/>
      <c r="E8" s="1313"/>
      <c r="F8" s="1313"/>
      <c r="G8" s="1313"/>
      <c r="H8" s="1313"/>
      <c r="I8" s="1313"/>
      <c r="J8" s="1313"/>
      <c r="K8" s="1313"/>
      <c r="L8" s="1313"/>
      <c r="M8" s="1314"/>
    </row>
    <row r="9" spans="1:13">
      <c r="A9" s="1046"/>
      <c r="B9" s="1047"/>
      <c r="C9" s="1047"/>
      <c r="D9" s="1047"/>
      <c r="E9" s="1047"/>
      <c r="F9" s="1047"/>
      <c r="G9" s="1047"/>
      <c r="H9" s="1047"/>
      <c r="I9" s="1047"/>
      <c r="J9" s="1047"/>
      <c r="K9" s="1047"/>
      <c r="L9" s="1077" t="s">
        <v>87</v>
      </c>
      <c r="M9" s="1078"/>
    </row>
    <row r="10" spans="1:13">
      <c r="C10" s="123"/>
    </row>
    <row r="11" spans="1:13">
      <c r="A11" s="138"/>
      <c r="B11" s="138"/>
    </row>
    <row r="12" spans="1:13">
      <c r="A12" s="42"/>
      <c r="B12" s="42"/>
    </row>
    <row r="20" spans="3:12">
      <c r="C20" s="40"/>
      <c r="D20" s="40"/>
      <c r="E20" s="40"/>
      <c r="F20" s="40"/>
      <c r="G20" s="40"/>
      <c r="H20" s="40"/>
      <c r="I20" s="40"/>
      <c r="J20" s="40"/>
      <c r="K20" s="40"/>
      <c r="L20" s="40"/>
    </row>
    <row r="21" spans="3:12">
      <c r="C21" s="40"/>
      <c r="D21" s="40"/>
      <c r="E21" s="40"/>
      <c r="F21" s="40"/>
      <c r="G21" s="40"/>
      <c r="H21" s="40"/>
      <c r="I21" s="40"/>
      <c r="J21" s="40"/>
      <c r="K21" s="40"/>
      <c r="L21" s="40"/>
    </row>
    <row r="22" spans="3:12">
      <c r="C22" s="40"/>
      <c r="D22" s="40"/>
      <c r="E22" s="40"/>
      <c r="F22" s="40"/>
      <c r="G22" s="40"/>
      <c r="H22" s="40"/>
      <c r="I22" s="40"/>
      <c r="J22" s="40"/>
      <c r="K22" s="40"/>
      <c r="L22" s="40"/>
    </row>
    <row r="23" spans="3:12">
      <c r="C23" s="40"/>
      <c r="D23" s="40"/>
      <c r="E23" s="40"/>
      <c r="F23" s="40"/>
      <c r="G23" s="40"/>
      <c r="H23" s="40"/>
      <c r="I23" s="40"/>
      <c r="J23" s="40"/>
      <c r="K23" s="40"/>
      <c r="L23" s="40"/>
    </row>
    <row r="24" spans="3:12">
      <c r="C24" s="40"/>
      <c r="D24" s="40"/>
      <c r="E24" s="40"/>
      <c r="F24" s="40"/>
      <c r="G24" s="40"/>
      <c r="H24" s="40"/>
      <c r="I24" s="40"/>
      <c r="J24" s="40"/>
      <c r="K24" s="40"/>
      <c r="L24" s="40"/>
    </row>
  </sheetData>
  <mergeCells count="9">
    <mergeCell ref="L9:M9"/>
    <mergeCell ref="A1:M1"/>
    <mergeCell ref="B8:M8"/>
    <mergeCell ref="I2:J2"/>
    <mergeCell ref="I3:J3"/>
    <mergeCell ref="I4:J4"/>
    <mergeCell ref="I5:J5"/>
    <mergeCell ref="I6:J6"/>
    <mergeCell ref="I7:J7"/>
  </mergeCells>
  <hyperlinks>
    <hyperlink ref="L9" location="Content!A1" display="Back to Content Page" xr:uid="{BB95D7BD-2DE1-4803-AE47-F51D6AA6ACDF}"/>
  </hyperlinks>
  <printOptions horizontalCentered="1" verticalCentered="1"/>
  <pageMargins left="0" right="0" top="0" bottom="0" header="0" footer="0"/>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EE61-62F5-4374-84F9-247E1C1BE5BB}">
  <dimension ref="A1:M24"/>
  <sheetViews>
    <sheetView showGridLines="0" zoomScaleNormal="100" zoomScaleSheetLayoutView="100" workbookViewId="0">
      <selection sqref="A1:M1"/>
    </sheetView>
  </sheetViews>
  <sheetFormatPr defaultColWidth="8.85546875" defaultRowHeight="12.75"/>
  <cols>
    <col min="1" max="1" width="8.5703125" style="39" customWidth="1"/>
    <col min="2" max="2" width="2.85546875" style="39" customWidth="1"/>
    <col min="3" max="13" width="12.140625" style="39" customWidth="1"/>
    <col min="14" max="14" width="8.85546875" style="39" customWidth="1"/>
    <col min="15" max="16384" width="8.85546875" style="39"/>
  </cols>
  <sheetData>
    <row r="1" spans="1:13" s="38" customFormat="1" ht="22.5" customHeight="1">
      <c r="A1" s="1842" t="s">
        <v>502</v>
      </c>
      <c r="B1" s="1843"/>
      <c r="C1" s="1843"/>
      <c r="D1" s="1843"/>
      <c r="E1" s="1843"/>
      <c r="F1" s="1843"/>
      <c r="G1" s="1843"/>
      <c r="H1" s="1843"/>
      <c r="I1" s="1843"/>
      <c r="J1" s="1843"/>
      <c r="K1" s="1843"/>
      <c r="L1" s="1843"/>
      <c r="M1" s="1844"/>
    </row>
    <row r="2" spans="1:13" s="41" customFormat="1" ht="18.75" customHeight="1">
      <c r="A2" s="1902" t="s">
        <v>486</v>
      </c>
      <c r="B2" s="1903"/>
      <c r="C2" s="1903"/>
      <c r="D2" s="1904"/>
      <c r="E2" s="1904"/>
      <c r="F2" s="1904"/>
      <c r="G2" s="1905">
        <v>2021</v>
      </c>
      <c r="H2" s="1904"/>
      <c r="I2" s="1906">
        <v>2022</v>
      </c>
      <c r="J2" s="1906"/>
      <c r="K2" s="1904"/>
      <c r="L2" s="1904"/>
      <c r="M2" s="1907"/>
    </row>
    <row r="3" spans="1:13" s="137" customFormat="1" ht="18.75" customHeight="1">
      <c r="A3" s="1040" t="s">
        <v>489</v>
      </c>
      <c r="B3" s="137" t="s">
        <v>500</v>
      </c>
      <c r="D3" s="1041"/>
      <c r="E3" s="1041"/>
      <c r="F3" s="1041"/>
      <c r="G3" s="1048">
        <v>98</v>
      </c>
      <c r="H3" s="1043"/>
      <c r="I3" s="1911">
        <v>97.9</v>
      </c>
      <c r="J3" s="1911"/>
      <c r="K3" s="1041"/>
      <c r="L3" s="1041"/>
      <c r="M3" s="1044"/>
    </row>
    <row r="4" spans="1:13" s="137" customFormat="1" ht="18.75" customHeight="1">
      <c r="A4" s="1040" t="s">
        <v>491</v>
      </c>
      <c r="B4" s="137" t="s">
        <v>500</v>
      </c>
      <c r="D4" s="1041"/>
      <c r="E4" s="1041"/>
      <c r="F4" s="1041"/>
      <c r="G4" s="1042">
        <v>94.3</v>
      </c>
      <c r="H4" s="1043"/>
      <c r="I4" s="1317">
        <v>94.2</v>
      </c>
      <c r="J4" s="1317"/>
      <c r="K4" s="1041"/>
      <c r="L4" s="1041"/>
      <c r="M4" s="1044"/>
    </row>
    <row r="5" spans="1:13" s="137" customFormat="1" ht="18.75" customHeight="1">
      <c r="A5" s="1040" t="s">
        <v>492</v>
      </c>
      <c r="B5" s="137" t="s">
        <v>500</v>
      </c>
      <c r="D5" s="1041"/>
      <c r="E5" s="1041"/>
      <c r="F5" s="1041"/>
      <c r="G5" s="1042">
        <v>95.1</v>
      </c>
      <c r="H5" s="1043"/>
      <c r="I5" s="1317">
        <v>94.4</v>
      </c>
      <c r="J5" s="1317"/>
      <c r="K5" s="1041"/>
      <c r="L5" s="1041"/>
      <c r="M5" s="1044"/>
    </row>
    <row r="6" spans="1:13" s="137" customFormat="1" ht="18.75" customHeight="1">
      <c r="A6" s="1040" t="s">
        <v>493</v>
      </c>
      <c r="B6" s="137" t="s">
        <v>500</v>
      </c>
      <c r="D6" s="1043"/>
      <c r="E6" s="1043"/>
      <c r="F6" s="1043"/>
      <c r="G6" s="1042">
        <v>86.9</v>
      </c>
      <c r="H6" s="1043"/>
      <c r="I6" s="1318">
        <v>87.9</v>
      </c>
      <c r="J6" s="1318"/>
      <c r="K6" s="1043"/>
      <c r="L6" s="1043"/>
      <c r="M6" s="1044"/>
    </row>
    <row r="7" spans="1:13" s="137" customFormat="1" ht="18" customHeight="1">
      <c r="A7" s="1902" t="s">
        <v>494</v>
      </c>
      <c r="B7" s="1903" t="s">
        <v>500</v>
      </c>
      <c r="C7" s="1903"/>
      <c r="D7" s="1904"/>
      <c r="E7" s="1909"/>
      <c r="F7" s="1909"/>
      <c r="G7" s="1905">
        <v>94.7</v>
      </c>
      <c r="H7" s="1904"/>
      <c r="I7" s="1906">
        <v>94.6</v>
      </c>
      <c r="J7" s="1906"/>
      <c r="K7" s="1909"/>
      <c r="L7" s="1909"/>
      <c r="M7" s="1907"/>
    </row>
    <row r="8" spans="1:13" ht="43.35" customHeight="1">
      <c r="A8" s="1045" t="s">
        <v>75</v>
      </c>
      <c r="B8" s="1313" t="s">
        <v>501</v>
      </c>
      <c r="C8" s="1313"/>
      <c r="D8" s="1313"/>
      <c r="E8" s="1313"/>
      <c r="F8" s="1313"/>
      <c r="G8" s="1313"/>
      <c r="H8" s="1313"/>
      <c r="I8" s="1313"/>
      <c r="J8" s="1313"/>
      <c r="K8" s="1313"/>
      <c r="L8" s="1313"/>
      <c r="M8" s="1314"/>
    </row>
    <row r="9" spans="1:13">
      <c r="A9" s="1046"/>
      <c r="B9" s="1047"/>
      <c r="C9" s="1047"/>
      <c r="D9" s="1047"/>
      <c r="E9" s="1047"/>
      <c r="F9" s="1047"/>
      <c r="G9" s="1047"/>
      <c r="H9" s="1047"/>
      <c r="I9" s="1047"/>
      <c r="J9" s="1047"/>
      <c r="K9" s="1047"/>
      <c r="L9" s="1077" t="s">
        <v>87</v>
      </c>
      <c r="M9" s="1078"/>
    </row>
    <row r="10" spans="1:13">
      <c r="C10" s="123"/>
    </row>
    <row r="11" spans="1:13">
      <c r="A11" s="138"/>
      <c r="B11" s="138"/>
    </row>
    <row r="12" spans="1:13">
      <c r="A12" s="42"/>
      <c r="B12" s="42"/>
    </row>
    <row r="20" spans="3:12">
      <c r="C20" s="40"/>
      <c r="D20" s="40"/>
      <c r="E20" s="40"/>
      <c r="F20" s="40"/>
      <c r="G20" s="40"/>
      <c r="H20" s="40"/>
      <c r="I20" s="40"/>
      <c r="J20" s="40"/>
      <c r="K20" s="40"/>
      <c r="L20" s="40"/>
    </row>
    <row r="21" spans="3:12">
      <c r="C21" s="40"/>
      <c r="D21" s="40"/>
      <c r="E21" s="40"/>
      <c r="F21" s="40"/>
      <c r="G21" s="40"/>
      <c r="H21" s="40"/>
      <c r="I21" s="40"/>
      <c r="J21" s="40"/>
      <c r="K21" s="40"/>
      <c r="L21" s="40"/>
    </row>
    <row r="22" spans="3:12">
      <c r="C22" s="40"/>
      <c r="D22" s="40"/>
      <c r="E22" s="40"/>
      <c r="F22" s="40"/>
      <c r="G22" s="40"/>
      <c r="H22" s="40"/>
      <c r="I22" s="40"/>
      <c r="J22" s="40"/>
      <c r="K22" s="40"/>
      <c r="L22" s="40"/>
    </row>
    <row r="23" spans="3:12">
      <c r="C23" s="40"/>
      <c r="D23" s="40"/>
      <c r="E23" s="40"/>
      <c r="F23" s="40"/>
      <c r="G23" s="40"/>
      <c r="H23" s="40"/>
      <c r="I23" s="40"/>
      <c r="J23" s="40"/>
      <c r="K23" s="40"/>
      <c r="L23" s="40"/>
    </row>
    <row r="24" spans="3:12">
      <c r="C24" s="40"/>
      <c r="D24" s="40"/>
      <c r="E24" s="40"/>
      <c r="F24" s="40"/>
      <c r="G24" s="40"/>
      <c r="H24" s="40"/>
      <c r="I24" s="40"/>
      <c r="J24" s="40"/>
      <c r="K24" s="40"/>
      <c r="L24" s="40"/>
    </row>
  </sheetData>
  <mergeCells count="9">
    <mergeCell ref="L9:M9"/>
    <mergeCell ref="I7:J7"/>
    <mergeCell ref="B8:M8"/>
    <mergeCell ref="A1:M1"/>
    <mergeCell ref="I2:J2"/>
    <mergeCell ref="I3:J3"/>
    <mergeCell ref="I4:J4"/>
    <mergeCell ref="I5:J5"/>
    <mergeCell ref="I6:J6"/>
  </mergeCells>
  <hyperlinks>
    <hyperlink ref="L9" location="Content!A1" display="Back to Content Page" xr:uid="{7A9ABFCB-7E48-4157-98C0-E1828F17D9D2}"/>
  </hyperlinks>
  <printOptions horizontalCentered="1" verticalCentered="1"/>
  <pageMargins left="0" right="0" top="0" bottom="0" header="0" footer="0"/>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AA48F-8FFF-4D3F-8F5C-5B805EAAEFAB}">
  <dimension ref="A1:M24"/>
  <sheetViews>
    <sheetView showGridLines="0" zoomScaleNormal="100" zoomScaleSheetLayoutView="100" workbookViewId="0">
      <selection sqref="A1:M1"/>
    </sheetView>
  </sheetViews>
  <sheetFormatPr defaultColWidth="8.85546875" defaultRowHeight="12.75"/>
  <cols>
    <col min="1" max="1" width="8.5703125" style="39" customWidth="1"/>
    <col min="2" max="2" width="2.85546875" style="39" customWidth="1"/>
    <col min="3" max="13" width="12.140625" style="39" customWidth="1"/>
    <col min="14" max="14" width="8.85546875" style="39" customWidth="1"/>
    <col min="15" max="16384" width="8.85546875" style="39"/>
  </cols>
  <sheetData>
    <row r="1" spans="1:13" s="38" customFormat="1" ht="22.5" customHeight="1">
      <c r="A1" s="1842" t="s">
        <v>503</v>
      </c>
      <c r="B1" s="1843"/>
      <c r="C1" s="1843"/>
      <c r="D1" s="1843"/>
      <c r="E1" s="1843"/>
      <c r="F1" s="1843"/>
      <c r="G1" s="1843"/>
      <c r="H1" s="1843"/>
      <c r="I1" s="1843"/>
      <c r="J1" s="1843"/>
      <c r="K1" s="1843"/>
      <c r="L1" s="1843"/>
      <c r="M1" s="1844"/>
    </row>
    <row r="2" spans="1:13" s="41" customFormat="1" ht="18.75" customHeight="1">
      <c r="A2" s="1902" t="s">
        <v>486</v>
      </c>
      <c r="B2" s="1903"/>
      <c r="C2" s="1903"/>
      <c r="D2" s="1904"/>
      <c r="E2" s="1904"/>
      <c r="F2" s="1904"/>
      <c r="G2" s="1905">
        <v>2021</v>
      </c>
      <c r="H2" s="1904"/>
      <c r="I2" s="1906">
        <v>2022</v>
      </c>
      <c r="J2" s="1906"/>
      <c r="K2" s="1904"/>
      <c r="L2" s="1904"/>
      <c r="M2" s="1907"/>
    </row>
    <row r="3" spans="1:13" s="137" customFormat="1" ht="18.75" customHeight="1">
      <c r="A3" s="1040" t="s">
        <v>489</v>
      </c>
      <c r="B3" s="137" t="s">
        <v>500</v>
      </c>
      <c r="D3" s="1041"/>
      <c r="E3" s="1041"/>
      <c r="F3" s="1041"/>
      <c r="G3" s="1042">
        <v>67.2</v>
      </c>
      <c r="H3" s="1043"/>
      <c r="I3" s="1908">
        <v>68.400000000000006</v>
      </c>
      <c r="J3" s="1908"/>
      <c r="K3" s="1041"/>
      <c r="L3" s="1041"/>
      <c r="M3" s="1044"/>
    </row>
    <row r="4" spans="1:13" s="137" customFormat="1" ht="18.75" customHeight="1">
      <c r="A4" s="1040" t="s">
        <v>491</v>
      </c>
      <c r="B4" s="137" t="s">
        <v>500</v>
      </c>
      <c r="D4" s="1041"/>
      <c r="E4" s="1041"/>
      <c r="F4" s="1041"/>
      <c r="G4" s="1042">
        <v>92.4</v>
      </c>
      <c r="H4" s="1043"/>
      <c r="I4" s="1315">
        <v>92.8</v>
      </c>
      <c r="J4" s="1315"/>
      <c r="K4" s="1041"/>
      <c r="L4" s="1041"/>
      <c r="M4" s="1044"/>
    </row>
    <row r="5" spans="1:13" s="137" customFormat="1" ht="18.75" customHeight="1">
      <c r="A5" s="1040" t="s">
        <v>492</v>
      </c>
      <c r="B5" s="137" t="s">
        <v>500</v>
      </c>
      <c r="D5" s="1041"/>
      <c r="E5" s="1041"/>
      <c r="F5" s="1041"/>
      <c r="G5" s="1042">
        <v>87.7</v>
      </c>
      <c r="H5" s="1043"/>
      <c r="I5" s="1315">
        <v>89</v>
      </c>
      <c r="J5" s="1315"/>
      <c r="K5" s="1041"/>
      <c r="L5" s="1041"/>
      <c r="M5" s="1044"/>
    </row>
    <row r="6" spans="1:13" s="137" customFormat="1" ht="18.75" customHeight="1">
      <c r="A6" s="1040" t="s">
        <v>493</v>
      </c>
      <c r="B6" s="137" t="s">
        <v>500</v>
      </c>
      <c r="D6" s="1043"/>
      <c r="E6" s="1043"/>
      <c r="F6" s="1043"/>
      <c r="G6" s="1042">
        <v>90.8</v>
      </c>
      <c r="H6" s="1043"/>
      <c r="I6" s="1316">
        <v>89.6</v>
      </c>
      <c r="J6" s="1316"/>
      <c r="K6" s="1043"/>
      <c r="L6" s="1043"/>
      <c r="M6" s="1044"/>
    </row>
    <row r="7" spans="1:13" s="137" customFormat="1" ht="18" customHeight="1">
      <c r="A7" s="1902" t="s">
        <v>494</v>
      </c>
      <c r="B7" s="1903" t="s">
        <v>500</v>
      </c>
      <c r="C7" s="1903"/>
      <c r="D7" s="1904"/>
      <c r="E7" s="1909"/>
      <c r="F7" s="1909"/>
      <c r="G7" s="1905">
        <v>89.1</v>
      </c>
      <c r="H7" s="1904"/>
      <c r="I7" s="1910">
        <v>89.6</v>
      </c>
      <c r="J7" s="1910"/>
      <c r="K7" s="1909"/>
      <c r="L7" s="1909"/>
      <c r="M7" s="1907"/>
    </row>
    <row r="8" spans="1:13" ht="43.35" customHeight="1">
      <c r="A8" s="1045" t="s">
        <v>75</v>
      </c>
      <c r="B8" s="1313" t="s">
        <v>501</v>
      </c>
      <c r="C8" s="1313"/>
      <c r="D8" s="1313"/>
      <c r="E8" s="1313"/>
      <c r="F8" s="1313"/>
      <c r="G8" s="1313"/>
      <c r="H8" s="1313"/>
      <c r="I8" s="1313"/>
      <c r="J8" s="1313"/>
      <c r="K8" s="1313"/>
      <c r="L8" s="1313"/>
      <c r="M8" s="1314"/>
    </row>
    <row r="9" spans="1:13">
      <c r="A9" s="1046"/>
      <c r="B9" s="1047"/>
      <c r="C9" s="1047"/>
      <c r="D9" s="1047"/>
      <c r="E9" s="1047"/>
      <c r="F9" s="1047"/>
      <c r="G9" s="1047"/>
      <c r="H9" s="1047"/>
      <c r="I9" s="1047"/>
      <c r="J9" s="1047"/>
      <c r="K9" s="1047"/>
      <c r="L9" s="1077" t="s">
        <v>87</v>
      </c>
      <c r="M9" s="1078"/>
    </row>
    <row r="10" spans="1:13">
      <c r="C10" s="123"/>
    </row>
    <row r="11" spans="1:13">
      <c r="A11" s="138"/>
      <c r="B11" s="138"/>
    </row>
    <row r="12" spans="1:13">
      <c r="A12" s="42"/>
      <c r="B12" s="42"/>
    </row>
    <row r="20" spans="3:12">
      <c r="C20" s="40"/>
      <c r="D20" s="40"/>
      <c r="E20" s="40"/>
      <c r="F20" s="40"/>
      <c r="G20" s="40"/>
      <c r="H20" s="40"/>
      <c r="I20" s="40"/>
      <c r="J20" s="40"/>
      <c r="K20" s="40"/>
      <c r="L20" s="40"/>
    </row>
    <row r="21" spans="3:12">
      <c r="C21" s="40"/>
      <c r="D21" s="40"/>
      <c r="E21" s="40"/>
      <c r="F21" s="40"/>
      <c r="G21" s="40"/>
      <c r="H21" s="40"/>
      <c r="I21" s="40"/>
      <c r="J21" s="40"/>
      <c r="K21" s="40"/>
      <c r="L21" s="40"/>
    </row>
    <row r="22" spans="3:12">
      <c r="C22" s="40"/>
      <c r="D22" s="40"/>
      <c r="E22" s="40"/>
      <c r="F22" s="40"/>
      <c r="G22" s="40"/>
      <c r="H22" s="40"/>
      <c r="I22" s="40"/>
      <c r="J22" s="40"/>
      <c r="K22" s="40"/>
      <c r="L22" s="40"/>
    </row>
    <row r="23" spans="3:12">
      <c r="C23" s="40"/>
      <c r="D23" s="40"/>
      <c r="E23" s="40"/>
      <c r="F23" s="40"/>
      <c r="G23" s="40"/>
      <c r="H23" s="40"/>
      <c r="I23" s="40"/>
      <c r="J23" s="40"/>
      <c r="K23" s="40"/>
      <c r="L23" s="40"/>
    </row>
    <row r="24" spans="3:12">
      <c r="C24" s="40"/>
      <c r="D24" s="40"/>
      <c r="E24" s="40"/>
      <c r="F24" s="40"/>
      <c r="G24" s="40"/>
      <c r="H24" s="40"/>
      <c r="I24" s="40"/>
      <c r="J24" s="40"/>
      <c r="K24" s="40"/>
      <c r="L24" s="40"/>
    </row>
  </sheetData>
  <mergeCells count="9">
    <mergeCell ref="L9:M9"/>
    <mergeCell ref="I7:J7"/>
    <mergeCell ref="B8:M8"/>
    <mergeCell ref="A1:M1"/>
    <mergeCell ref="I2:J2"/>
    <mergeCell ref="I3:J3"/>
    <mergeCell ref="I4:J4"/>
    <mergeCell ref="I5:J5"/>
    <mergeCell ref="I6:J6"/>
  </mergeCells>
  <hyperlinks>
    <hyperlink ref="L9" location="Content!A1" display="Back to Content Page" xr:uid="{3EFFFB7A-0D3F-4B95-8CD3-63F20DD7C130}"/>
  </hyperlinks>
  <printOptions horizontalCentered="1" verticalCentered="1"/>
  <pageMargins left="0" right="0" top="0" bottom="0" header="0" footer="0"/>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602D3-C6CA-4392-92FA-64DB8CA6CC29}">
  <dimension ref="A1:M24"/>
  <sheetViews>
    <sheetView showGridLines="0" zoomScaleNormal="100" zoomScaleSheetLayoutView="100" workbookViewId="0">
      <selection sqref="A1:M1"/>
    </sheetView>
  </sheetViews>
  <sheetFormatPr defaultColWidth="8.85546875" defaultRowHeight="12.75"/>
  <cols>
    <col min="1" max="1" width="8.5703125" style="39" customWidth="1"/>
    <col min="2" max="2" width="2.85546875" style="39" customWidth="1"/>
    <col min="3" max="13" width="12.140625" style="39" customWidth="1"/>
    <col min="14" max="14" width="8.85546875" style="39" customWidth="1"/>
    <col min="15" max="16384" width="8.85546875" style="39"/>
  </cols>
  <sheetData>
    <row r="1" spans="1:13" s="38" customFormat="1" ht="22.5" customHeight="1">
      <c r="A1" s="1842" t="s">
        <v>504</v>
      </c>
      <c r="B1" s="1843"/>
      <c r="C1" s="1843"/>
      <c r="D1" s="1843"/>
      <c r="E1" s="1843"/>
      <c r="F1" s="1843"/>
      <c r="G1" s="1843"/>
      <c r="H1" s="1843"/>
      <c r="I1" s="1843"/>
      <c r="J1" s="1843"/>
      <c r="K1" s="1843"/>
      <c r="L1" s="1843"/>
      <c r="M1" s="1844"/>
    </row>
    <row r="2" spans="1:13" s="41" customFormat="1" ht="18.75" customHeight="1">
      <c r="A2" s="1902" t="s">
        <v>486</v>
      </c>
      <c r="B2" s="1903"/>
      <c r="C2" s="1903"/>
      <c r="D2" s="1904"/>
      <c r="E2" s="1904"/>
      <c r="F2" s="1904"/>
      <c r="G2" s="1905">
        <v>2021</v>
      </c>
      <c r="H2" s="1904"/>
      <c r="I2" s="1906">
        <v>2022</v>
      </c>
      <c r="J2" s="1906"/>
      <c r="K2" s="1904"/>
      <c r="L2" s="1904"/>
      <c r="M2" s="1907"/>
    </row>
    <row r="3" spans="1:13" s="137" customFormat="1" ht="18.75" customHeight="1">
      <c r="A3" s="1040" t="s">
        <v>489</v>
      </c>
      <c r="B3" s="137" t="s">
        <v>500</v>
      </c>
      <c r="D3" s="1041"/>
      <c r="E3" s="1041"/>
      <c r="F3" s="1041"/>
      <c r="G3" s="1042">
        <v>70.599999999999994</v>
      </c>
      <c r="H3" s="1043"/>
      <c r="I3" s="1908">
        <v>70</v>
      </c>
      <c r="J3" s="1908"/>
      <c r="K3" s="1041"/>
      <c r="L3" s="1041"/>
      <c r="M3" s="1044"/>
    </row>
    <row r="4" spans="1:13" s="137" customFormat="1" ht="18.75" customHeight="1">
      <c r="A4" s="1040" t="s">
        <v>491</v>
      </c>
      <c r="B4" s="137" t="s">
        <v>500</v>
      </c>
      <c r="D4" s="1041"/>
      <c r="E4" s="1041"/>
      <c r="F4" s="1041"/>
      <c r="G4" s="1042">
        <v>93.7</v>
      </c>
      <c r="H4" s="1043"/>
      <c r="I4" s="1315">
        <v>93.9</v>
      </c>
      <c r="J4" s="1315"/>
      <c r="K4" s="1041"/>
      <c r="L4" s="1041"/>
      <c r="M4" s="1044"/>
    </row>
    <row r="5" spans="1:13" s="137" customFormat="1" ht="18.75" customHeight="1">
      <c r="A5" s="1040" t="s">
        <v>492</v>
      </c>
      <c r="B5" s="137" t="s">
        <v>500</v>
      </c>
      <c r="D5" s="1041"/>
      <c r="E5" s="1041"/>
      <c r="F5" s="1041"/>
      <c r="G5" s="1042">
        <v>90.8</v>
      </c>
      <c r="H5" s="1043"/>
      <c r="I5" s="1315">
        <v>91.2</v>
      </c>
      <c r="J5" s="1315"/>
      <c r="K5" s="1041"/>
      <c r="L5" s="1041"/>
      <c r="M5" s="1044"/>
    </row>
    <row r="6" spans="1:13" s="137" customFormat="1" ht="18.75" customHeight="1">
      <c r="A6" s="1040" t="s">
        <v>493</v>
      </c>
      <c r="B6" s="137" t="s">
        <v>500</v>
      </c>
      <c r="D6" s="1043"/>
      <c r="E6" s="1043"/>
      <c r="F6" s="1043"/>
      <c r="G6" s="1042">
        <v>93.3</v>
      </c>
      <c r="H6" s="1043"/>
      <c r="I6" s="1316">
        <v>91.8</v>
      </c>
      <c r="J6" s="1316"/>
      <c r="K6" s="1043"/>
      <c r="L6" s="1043"/>
      <c r="M6" s="1044"/>
    </row>
    <row r="7" spans="1:13" s="137" customFormat="1" ht="18" customHeight="1">
      <c r="A7" s="1902" t="s">
        <v>494</v>
      </c>
      <c r="B7" s="1903" t="s">
        <v>500</v>
      </c>
      <c r="C7" s="1903"/>
      <c r="D7" s="1904"/>
      <c r="E7" s="1909"/>
      <c r="F7" s="1909"/>
      <c r="G7" s="1905">
        <v>90.5</v>
      </c>
      <c r="H7" s="1904"/>
      <c r="I7" s="1910">
        <v>90.5</v>
      </c>
      <c r="J7" s="1910"/>
      <c r="K7" s="1909"/>
      <c r="L7" s="1909"/>
      <c r="M7" s="1907"/>
    </row>
    <row r="8" spans="1:13" ht="43.35" customHeight="1">
      <c r="A8" s="1045" t="s">
        <v>75</v>
      </c>
      <c r="B8" s="1313" t="s">
        <v>501</v>
      </c>
      <c r="C8" s="1313"/>
      <c r="D8" s="1313"/>
      <c r="E8" s="1313"/>
      <c r="F8" s="1313"/>
      <c r="G8" s="1313"/>
      <c r="H8" s="1313"/>
      <c r="I8" s="1313"/>
      <c r="J8" s="1313"/>
      <c r="K8" s="1313"/>
      <c r="L8" s="1313"/>
      <c r="M8" s="1314"/>
    </row>
    <row r="9" spans="1:13">
      <c r="A9" s="1046"/>
      <c r="B9" s="1047"/>
      <c r="C9" s="1047"/>
      <c r="D9" s="1047"/>
      <c r="E9" s="1047"/>
      <c r="F9" s="1047"/>
      <c r="G9" s="1047"/>
      <c r="H9" s="1047"/>
      <c r="I9" s="1047"/>
      <c r="J9" s="1047"/>
      <c r="K9" s="1047"/>
      <c r="L9" s="1077" t="s">
        <v>87</v>
      </c>
      <c r="M9" s="1078"/>
    </row>
    <row r="10" spans="1:13">
      <c r="C10" s="123"/>
    </row>
    <row r="11" spans="1:13">
      <c r="A11" s="138"/>
      <c r="B11" s="138"/>
    </row>
    <row r="12" spans="1:13">
      <c r="A12" s="42"/>
      <c r="B12" s="42"/>
    </row>
    <row r="20" spans="3:12">
      <c r="C20" s="40"/>
      <c r="D20" s="40"/>
      <c r="E20" s="40"/>
      <c r="F20" s="40"/>
      <c r="G20" s="40"/>
      <c r="H20" s="40"/>
      <c r="I20" s="40"/>
      <c r="J20" s="40"/>
      <c r="K20" s="40"/>
      <c r="L20" s="40"/>
    </row>
    <row r="21" spans="3:12">
      <c r="C21" s="40"/>
      <c r="D21" s="40"/>
      <c r="E21" s="40"/>
      <c r="F21" s="40"/>
      <c r="G21" s="40"/>
      <c r="H21" s="40"/>
      <c r="I21" s="40"/>
      <c r="J21" s="40"/>
      <c r="K21" s="40"/>
      <c r="L21" s="40"/>
    </row>
    <row r="22" spans="3:12">
      <c r="C22" s="40"/>
      <c r="D22" s="40"/>
      <c r="E22" s="40"/>
      <c r="F22" s="40"/>
      <c r="G22" s="40"/>
      <c r="H22" s="40"/>
      <c r="I22" s="40"/>
      <c r="J22" s="40"/>
      <c r="K22" s="40"/>
      <c r="L22" s="40"/>
    </row>
    <row r="23" spans="3:12">
      <c r="C23" s="40"/>
      <c r="D23" s="40"/>
      <c r="E23" s="40"/>
      <c r="F23" s="40"/>
      <c r="G23" s="40"/>
      <c r="H23" s="40"/>
      <c r="I23" s="40"/>
      <c r="J23" s="40"/>
      <c r="K23" s="40"/>
      <c r="L23" s="40"/>
    </row>
    <row r="24" spans="3:12">
      <c r="C24" s="40"/>
      <c r="D24" s="40"/>
      <c r="E24" s="40"/>
      <c r="F24" s="40"/>
      <c r="G24" s="40"/>
      <c r="H24" s="40"/>
      <c r="I24" s="40"/>
      <c r="J24" s="40"/>
      <c r="K24" s="40"/>
      <c r="L24" s="40"/>
    </row>
  </sheetData>
  <mergeCells count="9">
    <mergeCell ref="L9:M9"/>
    <mergeCell ref="I7:J7"/>
    <mergeCell ref="B8:M8"/>
    <mergeCell ref="A1:M1"/>
    <mergeCell ref="I2:J2"/>
    <mergeCell ref="I3:J3"/>
    <mergeCell ref="I4:J4"/>
    <mergeCell ref="I5:J5"/>
    <mergeCell ref="I6:J6"/>
  </mergeCells>
  <hyperlinks>
    <hyperlink ref="L9" location="Content!A1" display="Back to Content Page" xr:uid="{BE27BB6D-3F92-4A63-BF77-A2B24AF0BAC6}"/>
  </hyperlinks>
  <printOptions horizontalCentered="1" verticalCentered="1"/>
  <pageMargins left="0" right="0" top="0" bottom="0" header="0" footer="0"/>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9C0B5-7750-4AD7-9F05-1FAE21389D72}">
  <dimension ref="A1:N25"/>
  <sheetViews>
    <sheetView showGridLines="0" zoomScaleNormal="100" zoomScaleSheetLayoutView="100" workbookViewId="0">
      <selection sqref="A1:L1"/>
    </sheetView>
  </sheetViews>
  <sheetFormatPr defaultRowHeight="12.75"/>
  <cols>
    <col min="1" max="1" width="8.5703125" style="43" customWidth="1"/>
    <col min="2" max="12" width="12.85546875" style="43" customWidth="1"/>
    <col min="13" max="13" width="3.42578125" style="43" customWidth="1"/>
    <col min="14" max="14" width="8.85546875" style="43" customWidth="1"/>
  </cols>
  <sheetData>
    <row r="1" spans="1:14" ht="22.5" customHeight="1">
      <c r="A1" s="1842" t="s">
        <v>505</v>
      </c>
      <c r="B1" s="1843"/>
      <c r="C1" s="1843"/>
      <c r="D1" s="1843"/>
      <c r="E1" s="1843"/>
      <c r="F1" s="1843"/>
      <c r="G1" s="1843"/>
      <c r="H1" s="1843"/>
      <c r="I1" s="1843"/>
      <c r="J1" s="1843"/>
      <c r="K1" s="1843"/>
      <c r="L1" s="1844"/>
    </row>
    <row r="2" spans="1:14" s="391" customFormat="1" ht="18.75" customHeight="1">
      <c r="A2" s="1912" t="s">
        <v>486</v>
      </c>
      <c r="B2" s="1913"/>
      <c r="C2" s="1896">
        <v>2012</v>
      </c>
      <c r="D2" s="1896">
        <v>2013</v>
      </c>
      <c r="E2" s="1896">
        <v>2014</v>
      </c>
      <c r="F2" s="1896">
        <v>2015</v>
      </c>
      <c r="G2" s="1896">
        <v>2016</v>
      </c>
      <c r="H2" s="1896">
        <v>2017</v>
      </c>
      <c r="I2" s="1896">
        <v>2018</v>
      </c>
      <c r="J2" s="1896">
        <v>2019</v>
      </c>
      <c r="K2" s="1896">
        <v>2020</v>
      </c>
      <c r="L2" s="390">
        <v>2021</v>
      </c>
      <c r="M2" s="45"/>
    </row>
    <row r="3" spans="1:14" s="391" customFormat="1" ht="18.75" customHeight="1">
      <c r="A3" s="1031" t="s">
        <v>489</v>
      </c>
      <c r="B3" s="1032" t="s">
        <v>490</v>
      </c>
      <c r="C3" s="1033">
        <v>93.4</v>
      </c>
      <c r="D3" s="1033">
        <v>95.4</v>
      </c>
      <c r="E3" s="1033">
        <v>96.1</v>
      </c>
      <c r="F3" s="1033">
        <v>95.9</v>
      </c>
      <c r="G3" s="1033">
        <v>96.4</v>
      </c>
      <c r="H3" s="1033">
        <v>95.8</v>
      </c>
      <c r="I3" s="1033">
        <v>95.8</v>
      </c>
      <c r="J3" s="1033">
        <v>96.5</v>
      </c>
      <c r="K3" s="1033">
        <v>96.5</v>
      </c>
      <c r="L3" s="1034">
        <v>96.9</v>
      </c>
      <c r="M3" s="122"/>
    </row>
    <row r="4" spans="1:14" s="391" customFormat="1" ht="18.75" customHeight="1">
      <c r="A4" s="1031" t="s">
        <v>491</v>
      </c>
      <c r="B4" s="1032" t="s">
        <v>490</v>
      </c>
      <c r="C4" s="1033">
        <v>94.4</v>
      </c>
      <c r="D4" s="1033">
        <v>95.6</v>
      </c>
      <c r="E4" s="1033">
        <v>96.1</v>
      </c>
      <c r="F4" s="1033">
        <v>96.7</v>
      </c>
      <c r="G4" s="1033">
        <v>96.8</v>
      </c>
      <c r="H4" s="1033">
        <v>96.4</v>
      </c>
      <c r="I4" s="1033">
        <v>97</v>
      </c>
      <c r="J4" s="1033">
        <v>97</v>
      </c>
      <c r="K4" s="1033">
        <v>97.6</v>
      </c>
      <c r="L4" s="1034">
        <v>97.8</v>
      </c>
      <c r="M4" s="122"/>
    </row>
    <row r="5" spans="1:14" s="391" customFormat="1" ht="18.75" customHeight="1">
      <c r="A5" s="1031" t="s">
        <v>492</v>
      </c>
      <c r="B5" s="1032" t="s">
        <v>490</v>
      </c>
      <c r="C5" s="1033">
        <v>92.5</v>
      </c>
      <c r="D5" s="1033">
        <v>94.6</v>
      </c>
      <c r="E5" s="1033">
        <v>95</v>
      </c>
      <c r="F5" s="1033">
        <v>95.1</v>
      </c>
      <c r="G5" s="1033">
        <v>95.8</v>
      </c>
      <c r="H5" s="1033">
        <v>94.1</v>
      </c>
      <c r="I5" s="1033">
        <v>94.9</v>
      </c>
      <c r="J5" s="1033">
        <v>96.2</v>
      </c>
      <c r="K5" s="1033">
        <v>96.1</v>
      </c>
      <c r="L5" s="1034">
        <v>96.8</v>
      </c>
      <c r="M5" s="122"/>
    </row>
    <row r="6" spans="1:14" s="391" customFormat="1" ht="18.75" customHeight="1">
      <c r="A6" s="1031" t="s">
        <v>493</v>
      </c>
      <c r="B6" s="1032" t="s">
        <v>490</v>
      </c>
      <c r="C6" s="1033">
        <v>86.2</v>
      </c>
      <c r="D6" s="1033">
        <v>87.3</v>
      </c>
      <c r="E6" s="1033">
        <v>86.5</v>
      </c>
      <c r="F6" s="1033">
        <v>87.9</v>
      </c>
      <c r="G6" s="1033">
        <v>88.4</v>
      </c>
      <c r="H6" s="1033">
        <v>85.5</v>
      </c>
      <c r="I6" s="1033">
        <v>90.5</v>
      </c>
      <c r="J6" s="1033">
        <v>89</v>
      </c>
      <c r="K6" s="1033">
        <v>90.9</v>
      </c>
      <c r="L6" s="1034">
        <v>91.8</v>
      </c>
      <c r="M6" s="122"/>
    </row>
    <row r="7" spans="1:14" s="391" customFormat="1" ht="18.75" customHeight="1">
      <c r="A7" s="1898" t="s">
        <v>494</v>
      </c>
      <c r="B7" s="1899" t="s">
        <v>490</v>
      </c>
      <c r="C7" s="1900">
        <v>93.7</v>
      </c>
      <c r="D7" s="1900">
        <v>95.2</v>
      </c>
      <c r="E7" s="1900">
        <v>95.7</v>
      </c>
      <c r="F7" s="1900">
        <v>95.9</v>
      </c>
      <c r="G7" s="1900">
        <v>96.3</v>
      </c>
      <c r="H7" s="1900">
        <v>95.5</v>
      </c>
      <c r="I7" s="1900">
        <v>96.1</v>
      </c>
      <c r="J7" s="1900">
        <v>96.4</v>
      </c>
      <c r="K7" s="1900">
        <v>96.7</v>
      </c>
      <c r="L7" s="1901">
        <v>97.1</v>
      </c>
      <c r="M7" s="46"/>
    </row>
    <row r="8" spans="1:14" s="180" customFormat="1" ht="40.5" customHeight="1">
      <c r="A8" s="1049" t="s">
        <v>75</v>
      </c>
      <c r="B8" s="1075" t="s">
        <v>506</v>
      </c>
      <c r="C8" s="1075"/>
      <c r="D8" s="1075"/>
      <c r="E8" s="1075"/>
      <c r="F8" s="1075"/>
      <c r="G8" s="1075"/>
      <c r="H8" s="1075"/>
      <c r="I8" s="1075"/>
      <c r="J8" s="1075"/>
      <c r="K8" s="1075"/>
      <c r="L8" s="1076"/>
      <c r="M8" s="134"/>
      <c r="N8" s="134"/>
    </row>
    <row r="9" spans="1:14" s="180" customFormat="1" ht="25.5" customHeight="1">
      <c r="A9" s="1036" t="s">
        <v>77</v>
      </c>
      <c r="B9" s="1075" t="s">
        <v>507</v>
      </c>
      <c r="C9" s="1075"/>
      <c r="D9" s="1075"/>
      <c r="E9" s="1075"/>
      <c r="F9" s="1075"/>
      <c r="G9" s="1075"/>
      <c r="H9" s="1075"/>
      <c r="I9" s="1075"/>
      <c r="J9" s="1075"/>
      <c r="K9" s="1075"/>
      <c r="L9" s="1076"/>
      <c r="M9" s="134"/>
      <c r="N9" s="134"/>
    </row>
    <row r="10" spans="1:14">
      <c r="A10" s="1037"/>
      <c r="B10" s="1038"/>
      <c r="C10" s="1039"/>
      <c r="D10" s="1039"/>
      <c r="E10" s="1039"/>
      <c r="F10" s="1039"/>
      <c r="G10" s="1039"/>
      <c r="H10" s="1039"/>
      <c r="I10" s="1039"/>
      <c r="J10" s="1039"/>
      <c r="K10" s="1077" t="s">
        <v>87</v>
      </c>
      <c r="L10" s="1078"/>
    </row>
    <row r="11" spans="1:14" ht="15">
      <c r="B11" s="270"/>
      <c r="J11" s="47"/>
      <c r="K11" s="47"/>
      <c r="L11" s="47"/>
    </row>
    <row r="12" spans="1:14" ht="15">
      <c r="B12" s="269"/>
      <c r="J12" s="37"/>
      <c r="K12" s="37"/>
      <c r="L12" s="37"/>
    </row>
    <row r="13" spans="1:14" ht="15">
      <c r="B13" s="270"/>
    </row>
    <row r="14" spans="1:14" ht="15">
      <c r="B14" s="270"/>
    </row>
    <row r="15" spans="1:14" ht="15">
      <c r="B15" s="270"/>
    </row>
    <row r="16" spans="1:14" ht="15">
      <c r="B16" s="270"/>
    </row>
    <row r="17" spans="2:11" ht="15">
      <c r="B17" s="269"/>
      <c r="F17" s="44"/>
    </row>
    <row r="18" spans="2:11" ht="15">
      <c r="B18" s="269"/>
      <c r="F18" s="148"/>
    </row>
    <row r="19" spans="2:11" ht="15">
      <c r="B19" s="270"/>
    </row>
    <row r="20" spans="2:11">
      <c r="B20" s="44"/>
      <c r="C20" s="44"/>
      <c r="D20" s="44"/>
      <c r="E20" s="44"/>
      <c r="F20" s="44"/>
      <c r="G20" s="44"/>
      <c r="H20" s="44"/>
      <c r="I20" s="44"/>
      <c r="J20" s="44"/>
      <c r="K20" s="44"/>
    </row>
    <row r="21" spans="2:11">
      <c r="B21" s="44"/>
      <c r="C21" s="44"/>
      <c r="D21" s="44"/>
      <c r="E21" s="44"/>
      <c r="F21" s="44"/>
      <c r="G21" s="44"/>
      <c r="H21" s="44"/>
      <c r="I21" s="44"/>
      <c r="J21" s="44"/>
      <c r="K21" s="44"/>
    </row>
    <row r="22" spans="2:1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B8:L8"/>
    <mergeCell ref="B9:L9"/>
    <mergeCell ref="A2:B2"/>
    <mergeCell ref="K10:L10"/>
  </mergeCells>
  <hyperlinks>
    <hyperlink ref="K10" location="Content!A1" display="Back to Content Page" xr:uid="{39747AC1-E41A-46ED-B0A5-2970C4BBF063}"/>
  </hyperlinks>
  <printOptions horizontalCentered="1" verticalCentered="1"/>
  <pageMargins left="0" right="0" top="0" bottom="0" header="0" footer="0"/>
  <headerFooter alignWithMargins="0"/>
  <colBreaks count="1" manualBreakCount="1">
    <brk id="12" max="33" man="1"/>
  </col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3A951-F04B-4DC2-AD56-F46389F742AF}">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508</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99.2</v>
      </c>
      <c r="D3" s="1033">
        <v>99.1</v>
      </c>
      <c r="E3" s="1033">
        <v>99.2</v>
      </c>
      <c r="F3" s="1033">
        <v>99.7</v>
      </c>
      <c r="G3" s="1033">
        <v>99.3</v>
      </c>
      <c r="H3" s="1033">
        <v>99.5</v>
      </c>
      <c r="I3" s="1033">
        <v>99.5</v>
      </c>
      <c r="J3" s="1033">
        <v>99.7</v>
      </c>
      <c r="K3" s="1033">
        <v>99.1</v>
      </c>
      <c r="L3" s="1034">
        <v>99.4</v>
      </c>
      <c r="M3" s="122"/>
    </row>
    <row r="4" spans="1:14" s="394" customFormat="1" ht="18.75" customHeight="1">
      <c r="A4" s="1031" t="s">
        <v>491</v>
      </c>
      <c r="B4" s="1032" t="s">
        <v>490</v>
      </c>
      <c r="C4" s="1033">
        <v>97.8</v>
      </c>
      <c r="D4" s="1033">
        <v>98.5</v>
      </c>
      <c r="E4" s="1033">
        <v>98.4</v>
      </c>
      <c r="F4" s="1033">
        <v>99.3</v>
      </c>
      <c r="G4" s="1033">
        <v>99.3</v>
      </c>
      <c r="H4" s="1033">
        <v>99</v>
      </c>
      <c r="I4" s="1033">
        <v>99.3</v>
      </c>
      <c r="J4" s="1033">
        <v>99.2</v>
      </c>
      <c r="K4" s="1033">
        <v>99.1</v>
      </c>
      <c r="L4" s="1034">
        <v>99.4</v>
      </c>
      <c r="M4" s="122"/>
    </row>
    <row r="5" spans="1:14" s="394" customFormat="1" ht="18.75" customHeight="1">
      <c r="A5" s="1031" t="s">
        <v>492</v>
      </c>
      <c r="B5" s="1032" t="s">
        <v>490</v>
      </c>
      <c r="C5" s="1033">
        <v>99.8</v>
      </c>
      <c r="D5" s="1033">
        <v>99.3</v>
      </c>
      <c r="E5" s="1033">
        <v>99</v>
      </c>
      <c r="F5" s="1033">
        <v>99.6</v>
      </c>
      <c r="G5" s="1033">
        <v>100</v>
      </c>
      <c r="H5" s="1033">
        <v>99.7</v>
      </c>
      <c r="I5" s="1033">
        <v>99.6</v>
      </c>
      <c r="J5" s="1033">
        <v>100</v>
      </c>
      <c r="K5" s="1033">
        <v>99.5</v>
      </c>
      <c r="L5" s="1034">
        <v>99.6</v>
      </c>
      <c r="M5" s="122"/>
    </row>
    <row r="6" spans="1:14" s="394" customFormat="1" ht="18.75" customHeight="1">
      <c r="A6" s="1031" t="s">
        <v>493</v>
      </c>
      <c r="B6" s="1032" t="s">
        <v>490</v>
      </c>
      <c r="C6" s="1033">
        <v>99.7</v>
      </c>
      <c r="D6" s="1033">
        <v>99.7</v>
      </c>
      <c r="E6" s="1033">
        <v>99.6</v>
      </c>
      <c r="F6" s="1033">
        <v>99.6</v>
      </c>
      <c r="G6" s="1033">
        <v>99.4</v>
      </c>
      <c r="H6" s="1033">
        <v>99.6</v>
      </c>
      <c r="I6" s="1033">
        <v>100</v>
      </c>
      <c r="J6" s="1033">
        <v>99.8</v>
      </c>
      <c r="K6" s="1033">
        <v>99.8</v>
      </c>
      <c r="L6" s="1034">
        <v>99.8</v>
      </c>
      <c r="M6" s="122"/>
    </row>
    <row r="7" spans="1:14" s="394" customFormat="1" ht="18.75" customHeight="1">
      <c r="A7" s="1898" t="s">
        <v>494</v>
      </c>
      <c r="B7" s="1899" t="s">
        <v>490</v>
      </c>
      <c r="C7" s="1900">
        <v>98.4</v>
      </c>
      <c r="D7" s="1900">
        <v>98.8</v>
      </c>
      <c r="E7" s="1900">
        <v>98.8</v>
      </c>
      <c r="F7" s="1900">
        <v>99.4</v>
      </c>
      <c r="G7" s="1900">
        <v>99.4</v>
      </c>
      <c r="H7" s="1900">
        <v>99.2</v>
      </c>
      <c r="I7" s="1900">
        <v>99.4</v>
      </c>
      <c r="J7" s="1900">
        <v>99.5</v>
      </c>
      <c r="K7" s="1900">
        <v>99.1</v>
      </c>
      <c r="L7" s="1901">
        <v>99.4</v>
      </c>
      <c r="M7" s="46"/>
    </row>
    <row r="8" spans="1:14" s="395" customFormat="1" ht="15" customHeight="1">
      <c r="A8" s="1049" t="s">
        <v>75</v>
      </c>
      <c r="B8" s="1075" t="s">
        <v>509</v>
      </c>
      <c r="C8" s="1075"/>
      <c r="D8" s="1075"/>
      <c r="E8" s="1075"/>
      <c r="F8" s="1075"/>
      <c r="G8" s="1075"/>
      <c r="H8" s="1075"/>
      <c r="I8" s="1075"/>
      <c r="J8" s="1075"/>
      <c r="K8" s="1075"/>
      <c r="L8" s="1076"/>
      <c r="M8" s="134"/>
      <c r="N8" s="134"/>
    </row>
    <row r="9" spans="1:14" s="395" customFormat="1" ht="15" customHeight="1">
      <c r="A9" s="1036" t="s">
        <v>77</v>
      </c>
      <c r="B9" s="1075" t="s">
        <v>510</v>
      </c>
      <c r="C9" s="1075"/>
      <c r="D9" s="1075"/>
      <c r="E9" s="1075"/>
      <c r="F9" s="1075"/>
      <c r="G9" s="1075"/>
      <c r="H9" s="1075"/>
      <c r="I9" s="1075"/>
      <c r="J9" s="1075"/>
      <c r="K9" s="1075"/>
      <c r="L9" s="1076"/>
      <c r="M9" s="134"/>
      <c r="N9" s="134"/>
    </row>
    <row r="10" spans="1:14">
      <c r="A10" s="1037"/>
      <c r="B10" s="1050"/>
      <c r="C10" s="1051"/>
      <c r="D10" s="1051"/>
      <c r="E10" s="1051"/>
      <c r="F10" s="1051"/>
      <c r="G10" s="1051"/>
      <c r="H10" s="1051"/>
      <c r="I10" s="1051"/>
      <c r="J10" s="1051"/>
      <c r="K10" s="1077" t="s">
        <v>87</v>
      </c>
      <c r="L10" s="1078"/>
    </row>
    <row r="11" spans="1:14" ht="15">
      <c r="B11" s="392"/>
      <c r="J11" s="47"/>
      <c r="K11" s="47"/>
      <c r="L11" s="47"/>
    </row>
    <row r="12" spans="1:14" ht="15">
      <c r="B12" s="393"/>
      <c r="J12" s="37"/>
      <c r="K12" s="37"/>
      <c r="L12" s="37"/>
    </row>
    <row r="13" spans="1:14" ht="15">
      <c r="B13" s="392"/>
    </row>
    <row r="14" spans="1:14" ht="15">
      <c r="B14" s="392"/>
    </row>
    <row r="15" spans="1:14" ht="15">
      <c r="B15" s="392"/>
    </row>
    <row r="16" spans="1:14" ht="15">
      <c r="B16" s="392"/>
    </row>
    <row r="17" spans="2:11" ht="15">
      <c r="B17" s="393"/>
      <c r="F17" s="44"/>
    </row>
    <row r="18" spans="2:11" ht="15">
      <c r="B18" s="393"/>
      <c r="F18" s="148"/>
    </row>
    <row r="19" spans="2:11" ht="15">
      <c r="B19" s="392"/>
    </row>
    <row r="20" spans="2:11">
      <c r="B20" s="44"/>
      <c r="C20" s="44"/>
      <c r="D20" s="44"/>
      <c r="E20" s="44"/>
      <c r="F20" s="44"/>
      <c r="G20" s="44"/>
      <c r="H20" s="44"/>
      <c r="I20" s="44"/>
      <c r="J20" s="44"/>
      <c r="K20" s="44"/>
    </row>
    <row r="21" spans="2:11">
      <c r="B21" s="44"/>
      <c r="C21" s="44"/>
      <c r="D21" s="44"/>
      <c r="E21" s="44"/>
      <c r="F21" s="44"/>
      <c r="G21" s="44"/>
      <c r="H21" s="44"/>
      <c r="I21" s="44"/>
      <c r="J21" s="44"/>
      <c r="K21" s="44"/>
    </row>
    <row r="22" spans="2:1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A2:B2"/>
    <mergeCell ref="B8:L8"/>
    <mergeCell ref="B9:L9"/>
    <mergeCell ref="K10:L10"/>
  </mergeCells>
  <hyperlinks>
    <hyperlink ref="K10" location="Content!A1" display="Back to Content Page" xr:uid="{98F99480-CF8A-4B92-9CBA-3F64ED924E9D}"/>
  </hyperlinks>
  <printOptions horizontalCentered="1" verticalCentered="1"/>
  <pageMargins left="0" right="0" top="0" bottom="0" header="0" footer="0"/>
  <headerFooter alignWithMargins="0"/>
  <colBreaks count="1" manualBreakCount="1">
    <brk id="12" max="33" man="1"/>
  </col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EDF2A-8BB5-4021-9884-1472689BA6CA}">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511</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99.5</v>
      </c>
      <c r="D3" s="1033">
        <v>99.6</v>
      </c>
      <c r="E3" s="1033">
        <v>99.4</v>
      </c>
      <c r="F3" s="1033">
        <v>99.4</v>
      </c>
      <c r="G3" s="1033">
        <v>99.1</v>
      </c>
      <c r="H3" s="1033">
        <v>99</v>
      </c>
      <c r="I3" s="1033">
        <v>99</v>
      </c>
      <c r="J3" s="1033">
        <v>97.8</v>
      </c>
      <c r="K3" s="1033">
        <v>98.3</v>
      </c>
      <c r="L3" s="1034">
        <v>98.6</v>
      </c>
      <c r="M3" s="122"/>
    </row>
    <row r="4" spans="1:14" s="394" customFormat="1" ht="18.75" customHeight="1">
      <c r="A4" s="1031" t="s">
        <v>491</v>
      </c>
      <c r="B4" s="1032" t="s">
        <v>490</v>
      </c>
      <c r="C4" s="1033">
        <v>94.1</v>
      </c>
      <c r="D4" s="1033">
        <v>94</v>
      </c>
      <c r="E4" s="1033">
        <v>96.6</v>
      </c>
      <c r="F4" s="1033">
        <v>94.5</v>
      </c>
      <c r="G4" s="1033">
        <v>93.2</v>
      </c>
      <c r="H4" s="1033">
        <v>91.6</v>
      </c>
      <c r="I4" s="1033">
        <v>91.5</v>
      </c>
      <c r="J4" s="1033">
        <v>90.4</v>
      </c>
      <c r="K4" s="1033">
        <v>94.4</v>
      </c>
      <c r="L4" s="1034">
        <v>89.4</v>
      </c>
      <c r="M4" s="122"/>
    </row>
    <row r="5" spans="1:14" s="394" customFormat="1" ht="18.75" customHeight="1">
      <c r="A5" s="1031" t="s">
        <v>492</v>
      </c>
      <c r="B5" s="1032" t="s">
        <v>490</v>
      </c>
      <c r="C5" s="1033">
        <v>96.2</v>
      </c>
      <c r="D5" s="1033">
        <v>94.4</v>
      </c>
      <c r="E5" s="1033">
        <v>95.3</v>
      </c>
      <c r="F5" s="1033">
        <v>94.2</v>
      </c>
      <c r="G5" s="1033">
        <v>93.1</v>
      </c>
      <c r="H5" s="1033">
        <v>94.3</v>
      </c>
      <c r="I5" s="1033">
        <v>92.6</v>
      </c>
      <c r="J5" s="1033">
        <v>92</v>
      </c>
      <c r="K5" s="1033">
        <v>93.8</v>
      </c>
      <c r="L5" s="1034">
        <v>91.8</v>
      </c>
      <c r="M5" s="122"/>
    </row>
    <row r="6" spans="1:14" s="394" customFormat="1" ht="18.75" customHeight="1">
      <c r="A6" s="1031" t="s">
        <v>493</v>
      </c>
      <c r="B6" s="1032" t="s">
        <v>490</v>
      </c>
      <c r="C6" s="1033">
        <v>80.599999999999994</v>
      </c>
      <c r="D6" s="1033">
        <v>84.5</v>
      </c>
      <c r="E6" s="1033">
        <v>87.7</v>
      </c>
      <c r="F6" s="1033">
        <v>82.2</v>
      </c>
      <c r="G6" s="1033">
        <v>84.8</v>
      </c>
      <c r="H6" s="1033">
        <v>83.9</v>
      </c>
      <c r="I6" s="1033">
        <v>81.900000000000006</v>
      </c>
      <c r="J6" s="1033">
        <v>78.599999999999994</v>
      </c>
      <c r="K6" s="1033">
        <v>80</v>
      </c>
      <c r="L6" s="1034">
        <v>79.400000000000006</v>
      </c>
      <c r="M6" s="122"/>
    </row>
    <row r="7" spans="1:14" s="394" customFormat="1" ht="18.75" customHeight="1">
      <c r="A7" s="1898" t="s">
        <v>494</v>
      </c>
      <c r="B7" s="1899" t="s">
        <v>490</v>
      </c>
      <c r="C7" s="1900">
        <v>95.6</v>
      </c>
      <c r="D7" s="1900">
        <v>95.6</v>
      </c>
      <c r="E7" s="1900">
        <v>97.2</v>
      </c>
      <c r="F7" s="1900">
        <v>95.7</v>
      </c>
      <c r="G7" s="1900">
        <v>95</v>
      </c>
      <c r="H7" s="1900">
        <v>94</v>
      </c>
      <c r="I7" s="1900">
        <v>93.7</v>
      </c>
      <c r="J7" s="1900">
        <v>92.7</v>
      </c>
      <c r="K7" s="1900">
        <v>95.3</v>
      </c>
      <c r="L7" s="1901">
        <v>92.3</v>
      </c>
      <c r="M7" s="46"/>
    </row>
    <row r="8" spans="1:14" s="395" customFormat="1" ht="15" customHeight="1">
      <c r="A8" s="1049" t="s">
        <v>75</v>
      </c>
      <c r="B8" s="1075" t="s">
        <v>509</v>
      </c>
      <c r="C8" s="1075"/>
      <c r="D8" s="1075"/>
      <c r="E8" s="1075"/>
      <c r="F8" s="1075"/>
      <c r="G8" s="1075"/>
      <c r="H8" s="1075"/>
      <c r="I8" s="1075"/>
      <c r="J8" s="1075"/>
      <c r="K8" s="1075"/>
      <c r="L8" s="1076"/>
      <c r="M8" s="134"/>
      <c r="N8" s="134"/>
    </row>
    <row r="9" spans="1:14" s="395" customFormat="1" ht="15" customHeight="1">
      <c r="A9" s="1036" t="s">
        <v>77</v>
      </c>
      <c r="B9" s="1075" t="s">
        <v>510</v>
      </c>
      <c r="C9" s="1075"/>
      <c r="D9" s="1075"/>
      <c r="E9" s="1075"/>
      <c r="F9" s="1075"/>
      <c r="G9" s="1075"/>
      <c r="H9" s="1075"/>
      <c r="I9" s="1075"/>
      <c r="J9" s="1075"/>
      <c r="K9" s="1075"/>
      <c r="L9" s="1076"/>
      <c r="M9" s="134"/>
      <c r="N9" s="134"/>
    </row>
    <row r="10" spans="1:14" s="43" customFormat="1">
      <c r="A10" s="1037"/>
      <c r="B10" s="1050"/>
      <c r="C10" s="1051"/>
      <c r="D10" s="1051"/>
      <c r="E10" s="1051"/>
      <c r="F10" s="1051"/>
      <c r="G10" s="1051"/>
      <c r="H10" s="1051"/>
      <c r="I10" s="1051"/>
      <c r="J10" s="1051"/>
      <c r="K10" s="1077" t="s">
        <v>87</v>
      </c>
      <c r="L10" s="1078"/>
    </row>
    <row r="11" spans="1:14" s="43" customFormat="1" ht="15">
      <c r="B11" s="392"/>
      <c r="J11" s="47"/>
      <c r="K11" s="47"/>
      <c r="L11" s="47"/>
    </row>
    <row r="12" spans="1:14" s="43" customFormat="1" ht="15">
      <c r="B12" s="393"/>
      <c r="J12" s="37"/>
      <c r="K12" s="37"/>
      <c r="L12" s="37"/>
    </row>
    <row r="13" spans="1:14" s="43" customFormat="1" ht="15">
      <c r="B13" s="392"/>
    </row>
    <row r="14" spans="1:14" s="43" customFormat="1" ht="15">
      <c r="B14" s="392"/>
    </row>
    <row r="15" spans="1:14" s="43" customFormat="1" ht="15">
      <c r="B15" s="392"/>
    </row>
    <row r="16" spans="1:14" s="43" customFormat="1" ht="15">
      <c r="B16" s="392"/>
    </row>
    <row r="17" spans="2:11" s="43" customFormat="1" ht="15">
      <c r="B17" s="393"/>
      <c r="F17" s="44"/>
    </row>
    <row r="18" spans="2:11" s="43" customFormat="1" ht="15">
      <c r="B18" s="393"/>
      <c r="F18" s="148"/>
    </row>
    <row r="19" spans="2:11" s="43" customFormat="1" ht="15">
      <c r="B19" s="392"/>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A2:B2"/>
    <mergeCell ref="B8:L8"/>
    <mergeCell ref="B9:L9"/>
    <mergeCell ref="K10:L10"/>
  </mergeCells>
  <hyperlinks>
    <hyperlink ref="K10" location="Content!A1" display="Back to Content Page" xr:uid="{E83F2969-A92C-4370-B77F-5D4BFFFD5F6A}"/>
  </hyperlinks>
  <printOptions horizontalCentered="1" verticalCentered="1"/>
  <pageMargins left="0" right="0" top="0" bottom="0" header="0" footer="0"/>
  <headerFooter alignWithMargins="0"/>
  <colBreaks count="1" manualBreakCount="1">
    <brk id="12" max="33" man="1"/>
  </col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3E06-1E20-487E-B354-3E89AD898598}">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512</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87.6</v>
      </c>
      <c r="D3" s="1033">
        <v>88.5</v>
      </c>
      <c r="E3" s="1033">
        <v>87.7</v>
      </c>
      <c r="F3" s="1033">
        <v>87.9</v>
      </c>
      <c r="G3" s="1033">
        <v>89.1</v>
      </c>
      <c r="H3" s="1033">
        <v>89.5</v>
      </c>
      <c r="I3" s="1033">
        <v>88.7</v>
      </c>
      <c r="J3" s="1033">
        <v>89.1</v>
      </c>
      <c r="K3" s="1033">
        <v>87.1</v>
      </c>
      <c r="L3" s="1034">
        <v>86.1</v>
      </c>
      <c r="M3" s="122"/>
    </row>
    <row r="4" spans="1:14" s="394" customFormat="1" ht="18.75" customHeight="1">
      <c r="A4" s="1031" t="s">
        <v>491</v>
      </c>
      <c r="B4" s="1032" t="s">
        <v>490</v>
      </c>
      <c r="C4" s="1033">
        <v>98</v>
      </c>
      <c r="D4" s="1033">
        <v>97.8</v>
      </c>
      <c r="E4" s="1033">
        <v>98</v>
      </c>
      <c r="F4" s="1033">
        <v>97.8</v>
      </c>
      <c r="G4" s="1033">
        <v>98</v>
      </c>
      <c r="H4" s="1033">
        <v>97.3</v>
      </c>
      <c r="I4" s="1033">
        <v>97.7</v>
      </c>
      <c r="J4" s="1033">
        <v>97.4</v>
      </c>
      <c r="K4" s="1033">
        <v>97.6</v>
      </c>
      <c r="L4" s="1034">
        <v>98.2</v>
      </c>
      <c r="M4" s="122"/>
    </row>
    <row r="5" spans="1:14" s="394" customFormat="1" ht="18.75" customHeight="1">
      <c r="A5" s="1031" t="s">
        <v>492</v>
      </c>
      <c r="B5" s="1032" t="s">
        <v>490</v>
      </c>
      <c r="C5" s="1033">
        <v>92.8</v>
      </c>
      <c r="D5" s="1033">
        <v>91.5</v>
      </c>
      <c r="E5" s="1033">
        <v>91.6</v>
      </c>
      <c r="F5" s="1033">
        <v>92.8</v>
      </c>
      <c r="G5" s="1033">
        <v>93.8</v>
      </c>
      <c r="H5" s="1033">
        <v>92.3</v>
      </c>
      <c r="I5" s="1033">
        <v>92.4</v>
      </c>
      <c r="J5" s="1033">
        <v>93</v>
      </c>
      <c r="K5" s="1033">
        <v>93.6</v>
      </c>
      <c r="L5" s="1034">
        <v>94.6</v>
      </c>
      <c r="M5" s="122"/>
    </row>
    <row r="6" spans="1:14" s="394" customFormat="1" ht="18.75" customHeight="1">
      <c r="A6" s="1031" t="s">
        <v>493</v>
      </c>
      <c r="B6" s="1032" t="s">
        <v>490</v>
      </c>
      <c r="C6" s="1033">
        <v>94.1</v>
      </c>
      <c r="D6" s="1033">
        <v>94.1</v>
      </c>
      <c r="E6" s="1033">
        <v>96.7</v>
      </c>
      <c r="F6" s="1033">
        <v>95.6</v>
      </c>
      <c r="G6" s="1033">
        <v>95.9</v>
      </c>
      <c r="H6" s="1033">
        <v>95.8</v>
      </c>
      <c r="I6" s="1033">
        <v>97.8</v>
      </c>
      <c r="J6" s="1033">
        <v>98.1</v>
      </c>
      <c r="K6" s="1033">
        <v>96.7</v>
      </c>
      <c r="L6" s="1034">
        <v>96.3</v>
      </c>
      <c r="M6" s="122"/>
    </row>
    <row r="7" spans="1:14" s="394" customFormat="1" ht="18.75" customHeight="1">
      <c r="A7" s="1898" t="s">
        <v>494</v>
      </c>
      <c r="B7" s="1899" t="s">
        <v>490</v>
      </c>
      <c r="C7" s="1900">
        <v>94.7</v>
      </c>
      <c r="D7" s="1900">
        <v>94.5</v>
      </c>
      <c r="E7" s="1900">
        <v>94.6</v>
      </c>
      <c r="F7" s="1900">
        <v>94.7</v>
      </c>
      <c r="G7" s="1900">
        <v>94.9</v>
      </c>
      <c r="H7" s="1900">
        <v>94.6</v>
      </c>
      <c r="I7" s="1900">
        <v>94.7</v>
      </c>
      <c r="J7" s="1900">
        <v>94.7</v>
      </c>
      <c r="K7" s="1900">
        <v>94.4</v>
      </c>
      <c r="L7" s="1901">
        <v>94.5</v>
      </c>
      <c r="M7" s="46"/>
    </row>
    <row r="8" spans="1:14" s="395" customFormat="1" ht="15" customHeight="1">
      <c r="A8" s="1049" t="s">
        <v>75</v>
      </c>
      <c r="B8" s="1075" t="s">
        <v>509</v>
      </c>
      <c r="C8" s="1075"/>
      <c r="D8" s="1075"/>
      <c r="E8" s="1075"/>
      <c r="F8" s="1075"/>
      <c r="G8" s="1075"/>
      <c r="H8" s="1075"/>
      <c r="I8" s="1075"/>
      <c r="J8" s="1075"/>
      <c r="K8" s="1075"/>
      <c r="L8" s="1076"/>
      <c r="M8" s="134"/>
      <c r="N8" s="134"/>
    </row>
    <row r="9" spans="1:14" s="395" customFormat="1" ht="15" customHeight="1">
      <c r="A9" s="1036" t="s">
        <v>77</v>
      </c>
      <c r="B9" s="1075" t="s">
        <v>510</v>
      </c>
      <c r="C9" s="1075"/>
      <c r="D9" s="1075"/>
      <c r="E9" s="1075"/>
      <c r="F9" s="1075"/>
      <c r="G9" s="1075"/>
      <c r="H9" s="1075"/>
      <c r="I9" s="1075"/>
      <c r="J9" s="1075"/>
      <c r="K9" s="1075"/>
      <c r="L9" s="1076"/>
      <c r="M9" s="134"/>
      <c r="N9" s="134"/>
    </row>
    <row r="10" spans="1:14" s="43" customFormat="1">
      <c r="A10" s="1037"/>
      <c r="B10" s="1050"/>
      <c r="C10" s="1051"/>
      <c r="D10" s="1051"/>
      <c r="E10" s="1051"/>
      <c r="F10" s="1051"/>
      <c r="G10" s="1051"/>
      <c r="H10" s="1051"/>
      <c r="I10" s="1051"/>
      <c r="J10" s="1051"/>
      <c r="K10" s="1077" t="s">
        <v>87</v>
      </c>
      <c r="L10" s="1078"/>
    </row>
    <row r="11" spans="1:14" s="43" customFormat="1" ht="15">
      <c r="B11" s="392"/>
      <c r="J11" s="47"/>
      <c r="K11" s="47"/>
      <c r="L11" s="47"/>
    </row>
    <row r="12" spans="1:14" s="43" customFormat="1" ht="15">
      <c r="B12" s="393"/>
      <c r="J12" s="37"/>
      <c r="K12" s="37"/>
      <c r="L12" s="37"/>
    </row>
    <row r="13" spans="1:14" s="43" customFormat="1" ht="15">
      <c r="B13" s="392"/>
    </row>
    <row r="14" spans="1:14" s="43" customFormat="1" ht="15">
      <c r="B14" s="392"/>
    </row>
    <row r="15" spans="1:14" s="43" customFormat="1" ht="15">
      <c r="B15" s="392"/>
    </row>
    <row r="16" spans="1:14" s="43" customFormat="1" ht="15">
      <c r="B16" s="392"/>
    </row>
    <row r="17" spans="2:11" s="43" customFormat="1" ht="15">
      <c r="B17" s="393"/>
      <c r="F17" s="44"/>
    </row>
    <row r="18" spans="2:11" s="43" customFormat="1" ht="15">
      <c r="B18" s="393"/>
      <c r="F18" s="148"/>
    </row>
    <row r="19" spans="2:11" s="43" customFormat="1" ht="15">
      <c r="B19" s="392"/>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A2:B2"/>
    <mergeCell ref="B8:L8"/>
    <mergeCell ref="B9:L9"/>
    <mergeCell ref="K10:L10"/>
  </mergeCells>
  <hyperlinks>
    <hyperlink ref="K10" location="Content!A1" display="Back to Content Page" xr:uid="{E2DBFBAC-657C-4A0B-A9EC-6274BC33887D}"/>
  </hyperlinks>
  <printOptions horizontalCentered="1" verticalCentered="1"/>
  <pageMargins left="0" right="0" top="0" bottom="0" header="0" footer="0"/>
  <headerFooter alignWithMargins="0"/>
  <colBreaks count="1" manualBreakCount="1">
    <brk id="12" max="33" man="1"/>
  </col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BC53-EC2B-4A05-867A-C0AD11AB44E4}">
  <dimension ref="A1:N24"/>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513</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84.8</v>
      </c>
      <c r="D3" s="1033">
        <v>85.3</v>
      </c>
      <c r="E3" s="1033">
        <v>86.9</v>
      </c>
      <c r="F3" s="1033">
        <v>88.8</v>
      </c>
      <c r="G3" s="1033">
        <v>88.9</v>
      </c>
      <c r="H3" s="1033">
        <v>87</v>
      </c>
      <c r="I3" s="1033">
        <v>89</v>
      </c>
      <c r="J3" s="1033">
        <v>88.3</v>
      </c>
      <c r="K3" s="1033">
        <v>87.4</v>
      </c>
      <c r="L3" s="1034">
        <v>87.6</v>
      </c>
      <c r="M3" s="122"/>
    </row>
    <row r="4" spans="1:14" s="394" customFormat="1" ht="18.75" customHeight="1">
      <c r="A4" s="1031" t="s">
        <v>491</v>
      </c>
      <c r="B4" s="1032" t="s">
        <v>490</v>
      </c>
      <c r="C4" s="1033">
        <v>84.8</v>
      </c>
      <c r="D4" s="1033">
        <v>85.2</v>
      </c>
      <c r="E4" s="1033">
        <v>86.7</v>
      </c>
      <c r="F4" s="1033">
        <v>86.6</v>
      </c>
      <c r="G4" s="1033">
        <v>88.5</v>
      </c>
      <c r="H4" s="1033">
        <v>89.1</v>
      </c>
      <c r="I4" s="1033">
        <v>87.1</v>
      </c>
      <c r="J4" s="1033">
        <v>91.1</v>
      </c>
      <c r="K4" s="1033">
        <v>89.5</v>
      </c>
      <c r="L4" s="1034">
        <v>90.3</v>
      </c>
      <c r="M4" s="122"/>
    </row>
    <row r="5" spans="1:14" s="394" customFormat="1" ht="18.75" customHeight="1">
      <c r="A5" s="1031" t="s">
        <v>492</v>
      </c>
      <c r="B5" s="1032" t="s">
        <v>490</v>
      </c>
      <c r="C5" s="1033">
        <v>75.900000000000006</v>
      </c>
      <c r="D5" s="1033">
        <v>79.400000000000006</v>
      </c>
      <c r="E5" s="1033">
        <v>79.8</v>
      </c>
      <c r="F5" s="1033">
        <v>84.2</v>
      </c>
      <c r="G5" s="1033">
        <v>82.5</v>
      </c>
      <c r="H5" s="1033">
        <v>82.6</v>
      </c>
      <c r="I5" s="1033">
        <v>82.8</v>
      </c>
      <c r="J5" s="1033">
        <v>83.4</v>
      </c>
      <c r="K5" s="1033">
        <v>86.5</v>
      </c>
      <c r="L5" s="1034">
        <v>84.5</v>
      </c>
      <c r="M5" s="122"/>
    </row>
    <row r="6" spans="1:14" s="394" customFormat="1" ht="18.75" customHeight="1">
      <c r="A6" s="1031" t="s">
        <v>493</v>
      </c>
      <c r="B6" s="1032" t="s">
        <v>490</v>
      </c>
      <c r="C6" s="1033">
        <v>70.2</v>
      </c>
      <c r="D6" s="1033">
        <v>77.8</v>
      </c>
      <c r="E6" s="1033">
        <v>75</v>
      </c>
      <c r="F6" s="1033">
        <v>80</v>
      </c>
      <c r="G6" s="1033">
        <v>75.599999999999994</v>
      </c>
      <c r="H6" s="1033">
        <v>82.3</v>
      </c>
      <c r="I6" s="1033">
        <v>81.8</v>
      </c>
      <c r="J6" s="1033">
        <v>78.599999999999994</v>
      </c>
      <c r="K6" s="1033">
        <v>79.3</v>
      </c>
      <c r="L6" s="1034">
        <v>78.2</v>
      </c>
      <c r="M6" s="122"/>
    </row>
    <row r="7" spans="1:14" s="394" customFormat="1" ht="18.75" customHeight="1">
      <c r="A7" s="1898" t="s">
        <v>494</v>
      </c>
      <c r="B7" s="1899" t="s">
        <v>490</v>
      </c>
      <c r="C7" s="1900">
        <v>83.5</v>
      </c>
      <c r="D7" s="1900">
        <v>84.3</v>
      </c>
      <c r="E7" s="1900">
        <v>85.5</v>
      </c>
      <c r="F7" s="1900">
        <v>87</v>
      </c>
      <c r="G7" s="1900">
        <v>87.6</v>
      </c>
      <c r="H7" s="1900">
        <v>87.1</v>
      </c>
      <c r="I7" s="1900">
        <v>87.1</v>
      </c>
      <c r="J7" s="1900">
        <v>88.5</v>
      </c>
      <c r="K7" s="1900">
        <v>87.8</v>
      </c>
      <c r="L7" s="1901">
        <v>88</v>
      </c>
      <c r="M7" s="46"/>
    </row>
    <row r="8" spans="1:14" s="395" customFormat="1" ht="15" customHeight="1">
      <c r="A8" s="1049" t="s">
        <v>75</v>
      </c>
      <c r="B8" s="1075" t="s">
        <v>514</v>
      </c>
      <c r="C8" s="1075"/>
      <c r="D8" s="1075"/>
      <c r="E8" s="1075"/>
      <c r="F8" s="1075"/>
      <c r="G8" s="1075"/>
      <c r="H8" s="1075"/>
      <c r="I8" s="1075"/>
      <c r="J8" s="1075"/>
      <c r="K8" s="1075"/>
      <c r="L8" s="1076"/>
      <c r="M8" s="134"/>
      <c r="N8" s="134"/>
    </row>
    <row r="9" spans="1:14" s="43" customFormat="1">
      <c r="A9" s="1037"/>
      <c r="B9" s="1050"/>
      <c r="C9" s="1051"/>
      <c r="D9" s="1051"/>
      <c r="E9" s="1051"/>
      <c r="F9" s="1051"/>
      <c r="G9" s="1051"/>
      <c r="H9" s="1051"/>
      <c r="I9" s="1051"/>
      <c r="J9" s="1051"/>
      <c r="K9" s="1077" t="s">
        <v>87</v>
      </c>
      <c r="L9" s="1078"/>
    </row>
    <row r="10" spans="1:14" s="43" customFormat="1" ht="15">
      <c r="B10" s="392"/>
      <c r="J10" s="47"/>
      <c r="K10" s="47"/>
      <c r="L10" s="47"/>
    </row>
    <row r="11" spans="1:14" s="43" customFormat="1" ht="15">
      <c r="B11" s="393"/>
      <c r="J11" s="37"/>
      <c r="K11" s="37"/>
      <c r="L11" s="37"/>
    </row>
    <row r="12" spans="1:14" s="43" customFormat="1" ht="15">
      <c r="B12" s="392"/>
    </row>
    <row r="13" spans="1:14" s="43" customFormat="1" ht="15">
      <c r="B13" s="392"/>
    </row>
    <row r="14" spans="1:14" s="43" customFormat="1" ht="15">
      <c r="B14" s="392"/>
    </row>
    <row r="15" spans="1:14" s="43" customFormat="1" ht="15">
      <c r="B15" s="392"/>
    </row>
    <row r="16" spans="1:14" s="43" customFormat="1" ht="15">
      <c r="B16" s="393"/>
      <c r="F16" s="44"/>
    </row>
    <row r="17" spans="2:11" s="43" customFormat="1" ht="15">
      <c r="B17" s="393"/>
      <c r="F17" s="148"/>
    </row>
    <row r="18" spans="2:11" s="43" customFormat="1" ht="15">
      <c r="B18" s="392"/>
    </row>
    <row r="19" spans="2:11" s="43" customFormat="1">
      <c r="B19" s="44"/>
      <c r="C19" s="44"/>
      <c r="D19" s="44"/>
      <c r="E19" s="44"/>
      <c r="F19" s="44"/>
      <c r="G19" s="44"/>
      <c r="H19" s="44"/>
      <c r="I19" s="44"/>
      <c r="J19" s="44"/>
      <c r="K19" s="44"/>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sheetData>
  <mergeCells count="4">
    <mergeCell ref="A1:L1"/>
    <mergeCell ref="A2:B2"/>
    <mergeCell ref="B8:L8"/>
    <mergeCell ref="K9:L9"/>
  </mergeCells>
  <hyperlinks>
    <hyperlink ref="K9" location="Content!A1" display="Back to Content Page" xr:uid="{C8FECA43-5228-4A17-AEFE-0E6DAF97E1F9}"/>
  </hyperlinks>
  <printOptions horizontalCentered="1" verticalCentered="1"/>
  <pageMargins left="0" right="0" top="0" bottom="0" header="0" footer="0"/>
  <headerFooter alignWithMargins="0"/>
  <colBreaks count="1" manualBreakCount="1">
    <brk id="12" max="3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showGridLines="0" zoomScaleNormal="100" zoomScaleSheetLayoutView="90" workbookViewId="0">
      <selection sqref="A1:L1"/>
    </sheetView>
  </sheetViews>
  <sheetFormatPr defaultRowHeight="12.75"/>
  <cols>
    <col min="1" max="1" width="8.5703125" customWidth="1"/>
    <col min="2" max="2" width="7.140625" customWidth="1"/>
    <col min="3" max="12" width="8.5703125" customWidth="1"/>
  </cols>
  <sheetData>
    <row r="1" spans="1:14" s="98" customFormat="1" ht="22.5" customHeight="1">
      <c r="A1" s="1072" t="s">
        <v>106</v>
      </c>
      <c r="B1" s="1073"/>
      <c r="C1" s="1073"/>
      <c r="D1" s="1073"/>
      <c r="E1" s="1073"/>
      <c r="F1" s="1073"/>
      <c r="G1" s="1073"/>
      <c r="H1" s="1073"/>
      <c r="I1" s="1073"/>
      <c r="J1" s="1073"/>
      <c r="K1" s="1073"/>
      <c r="L1" s="1074"/>
      <c r="M1" s="72"/>
    </row>
    <row r="2" spans="1:14" s="99" customFormat="1" ht="45" customHeight="1">
      <c r="A2" s="1319"/>
      <c r="B2" s="1320"/>
      <c r="C2" s="1321" t="s">
        <v>90</v>
      </c>
      <c r="D2" s="1321"/>
      <c r="E2" s="1321" t="s">
        <v>91</v>
      </c>
      <c r="F2" s="1321"/>
      <c r="G2" s="1321" t="s">
        <v>107</v>
      </c>
      <c r="H2" s="1321"/>
      <c r="I2" s="1321" t="s">
        <v>97</v>
      </c>
      <c r="J2" s="1321"/>
      <c r="K2" s="1321" t="s">
        <v>98</v>
      </c>
      <c r="L2" s="1321"/>
    </row>
    <row r="3" spans="1:14" s="99" customFormat="1" ht="22.5" customHeight="1">
      <c r="A3" s="1120" t="s">
        <v>108</v>
      </c>
      <c r="B3" s="1121"/>
      <c r="C3" s="1066" t="s">
        <v>98</v>
      </c>
      <c r="D3" s="1066" t="s">
        <v>109</v>
      </c>
      <c r="E3" s="1066" t="s">
        <v>98</v>
      </c>
      <c r="F3" s="1066" t="s">
        <v>109</v>
      </c>
      <c r="G3" s="1066" t="s">
        <v>98</v>
      </c>
      <c r="H3" s="1066" t="s">
        <v>109</v>
      </c>
      <c r="I3" s="1066" t="s">
        <v>98</v>
      </c>
      <c r="J3" s="1066" t="s">
        <v>109</v>
      </c>
      <c r="K3" s="1066" t="s">
        <v>98</v>
      </c>
      <c r="L3" s="1066" t="s">
        <v>109</v>
      </c>
    </row>
    <row r="4" spans="1:14" s="56" customFormat="1" ht="22.5" customHeight="1">
      <c r="A4" s="1118" t="s">
        <v>110</v>
      </c>
      <c r="B4" s="1119"/>
      <c r="C4" s="616">
        <v>228093</v>
      </c>
      <c r="D4" s="616">
        <v>111177</v>
      </c>
      <c r="E4" s="616">
        <v>143865</v>
      </c>
      <c r="F4" s="616">
        <v>72091</v>
      </c>
      <c r="G4" s="616">
        <v>35609</v>
      </c>
      <c r="H4" s="616">
        <v>16312</v>
      </c>
      <c r="I4" s="616">
        <v>14988</v>
      </c>
      <c r="J4" s="616">
        <v>7976</v>
      </c>
      <c r="K4" s="616">
        <f>SUM(C4,E4,G4, I4)</f>
        <v>422555</v>
      </c>
      <c r="L4" s="617">
        <f>SUM(D4,F4,H4, J4)</f>
        <v>207556</v>
      </c>
      <c r="M4" s="240"/>
      <c r="N4" s="240"/>
    </row>
    <row r="5" spans="1:14" s="56" customFormat="1" ht="22.5" customHeight="1">
      <c r="A5" s="1118" t="s">
        <v>111</v>
      </c>
      <c r="B5" s="1119"/>
      <c r="C5" s="616">
        <v>15491</v>
      </c>
      <c r="D5" s="616">
        <v>12490</v>
      </c>
      <c r="E5" s="616">
        <v>11430</v>
      </c>
      <c r="F5" s="616">
        <v>7255</v>
      </c>
      <c r="G5" s="616">
        <v>2858</v>
      </c>
      <c r="H5" s="616">
        <v>1796</v>
      </c>
      <c r="I5" s="616">
        <v>1332</v>
      </c>
      <c r="J5" s="616">
        <v>764</v>
      </c>
      <c r="K5" s="616">
        <v>31111</v>
      </c>
      <c r="L5" s="617">
        <v>22305</v>
      </c>
      <c r="M5" s="240"/>
      <c r="N5" s="240"/>
    </row>
    <row r="6" spans="1:14" s="56" customFormat="1" ht="22.5" customHeight="1">
      <c r="A6" s="1118" t="s">
        <v>112</v>
      </c>
      <c r="B6" s="1119"/>
      <c r="C6" s="616">
        <v>290</v>
      </c>
      <c r="D6" s="616">
        <v>203</v>
      </c>
      <c r="E6" s="616">
        <v>234</v>
      </c>
      <c r="F6" s="616">
        <v>114</v>
      </c>
      <c r="G6" s="616">
        <v>55</v>
      </c>
      <c r="H6" s="616">
        <v>30</v>
      </c>
      <c r="I6" s="616">
        <v>21</v>
      </c>
      <c r="J6" s="616">
        <v>10</v>
      </c>
      <c r="K6" s="616">
        <v>600</v>
      </c>
      <c r="L6" s="617">
        <v>357</v>
      </c>
      <c r="M6" s="241"/>
      <c r="N6" s="241"/>
    </row>
    <row r="7" spans="1:14" s="56" customFormat="1" ht="22.5" customHeight="1">
      <c r="A7" s="1118" t="s">
        <v>113</v>
      </c>
      <c r="B7" s="1119"/>
      <c r="C7" s="616">
        <v>182</v>
      </c>
      <c r="D7" s="616">
        <v>125</v>
      </c>
      <c r="E7" s="616">
        <v>141</v>
      </c>
      <c r="F7" s="616">
        <v>64</v>
      </c>
      <c r="G7" s="616">
        <v>18</v>
      </c>
      <c r="H7" s="616">
        <v>8</v>
      </c>
      <c r="I7" s="616">
        <v>13</v>
      </c>
      <c r="J7" s="616">
        <v>3</v>
      </c>
      <c r="K7" s="616">
        <v>354</v>
      </c>
      <c r="L7" s="617">
        <v>200</v>
      </c>
      <c r="M7" s="241"/>
      <c r="N7" s="241"/>
    </row>
    <row r="8" spans="1:14" s="56" customFormat="1" ht="33.75" customHeight="1">
      <c r="A8" s="1124" t="s">
        <v>114</v>
      </c>
      <c r="B8" s="1125"/>
      <c r="C8" s="504">
        <v>3298</v>
      </c>
      <c r="D8" s="504">
        <v>2372</v>
      </c>
      <c r="E8" s="504">
        <v>3010</v>
      </c>
      <c r="F8" s="504">
        <v>1872</v>
      </c>
      <c r="G8" s="504">
        <v>957</v>
      </c>
      <c r="H8" s="504">
        <v>591</v>
      </c>
      <c r="I8" s="504">
        <v>285</v>
      </c>
      <c r="J8" s="504">
        <v>188</v>
      </c>
      <c r="K8" s="616">
        <v>7550</v>
      </c>
      <c r="L8" s="617">
        <v>5023</v>
      </c>
    </row>
    <row r="9" spans="1:14" ht="40.5" customHeight="1">
      <c r="A9" s="618" t="s">
        <v>75</v>
      </c>
      <c r="B9" s="1112" t="s">
        <v>115</v>
      </c>
      <c r="C9" s="1112"/>
      <c r="D9" s="1112"/>
      <c r="E9" s="1112"/>
      <c r="F9" s="1112"/>
      <c r="G9" s="1112"/>
      <c r="H9" s="1112"/>
      <c r="I9" s="1112"/>
      <c r="J9" s="1112"/>
      <c r="K9" s="1112"/>
      <c r="L9" s="1113"/>
    </row>
    <row r="10" spans="1:14" ht="27.75" customHeight="1">
      <c r="A10" s="619" t="s">
        <v>77</v>
      </c>
      <c r="B10" s="1112" t="s">
        <v>116</v>
      </c>
      <c r="C10" s="1112"/>
      <c r="D10" s="1112"/>
      <c r="E10" s="1112"/>
      <c r="F10" s="1112"/>
      <c r="G10" s="1112"/>
      <c r="H10" s="1112"/>
      <c r="I10" s="1112"/>
      <c r="J10" s="1112"/>
      <c r="K10" s="1112"/>
      <c r="L10" s="1113"/>
    </row>
    <row r="11" spans="1:14" ht="15" customHeight="1">
      <c r="A11" s="619" t="s">
        <v>79</v>
      </c>
      <c r="B11" s="1122" t="s">
        <v>117</v>
      </c>
      <c r="C11" s="1122"/>
      <c r="D11" s="1122"/>
      <c r="E11" s="1122"/>
      <c r="F11" s="1122"/>
      <c r="G11" s="1122"/>
      <c r="H11" s="1122"/>
      <c r="I11" s="1122"/>
      <c r="J11" s="1122"/>
      <c r="K11" s="1122"/>
      <c r="L11" s="1123"/>
    </row>
    <row r="12" spans="1:14" ht="22.5" customHeight="1">
      <c r="A12" s="620"/>
      <c r="B12" s="621"/>
      <c r="C12" s="621"/>
      <c r="D12" s="621"/>
      <c r="E12" s="621"/>
      <c r="F12" s="621"/>
      <c r="G12" s="621"/>
      <c r="H12" s="621"/>
      <c r="I12" s="621"/>
      <c r="J12" s="1077" t="s">
        <v>87</v>
      </c>
      <c r="K12" s="1077"/>
      <c r="L12" s="1078"/>
    </row>
  </sheetData>
  <sheetProtection selectLockedCells="1" selectUnlockedCells="1"/>
  <customSheetViews>
    <customSheetView guid="{81E5D7E7-16ED-4014-84DC-4F821D3604F8}" showPageBreaks="1" showGridLines="0" printArea="1" view="pageBreakPreview" topLeftCell="A7">
      <selection sqref="A1:L1"/>
      <pageMargins left="0" right="0" top="0" bottom="0" header="0" footer="0"/>
      <headerFooter alignWithMargins="0"/>
    </customSheetView>
  </customSheetViews>
  <mergeCells count="12">
    <mergeCell ref="J12:L12"/>
    <mergeCell ref="A4:B4"/>
    <mergeCell ref="A2:B2"/>
    <mergeCell ref="A3:B3"/>
    <mergeCell ref="A1:L1"/>
    <mergeCell ref="B9:L9"/>
    <mergeCell ref="B10:L10"/>
    <mergeCell ref="B11:L11"/>
    <mergeCell ref="A5:B5"/>
    <mergeCell ref="A6:B6"/>
    <mergeCell ref="A7:B7"/>
    <mergeCell ref="A8:B8"/>
  </mergeCells>
  <phoneticPr fontId="13" type="noConversion"/>
  <hyperlinks>
    <hyperlink ref="J12" location="Content!A1" display="Back to Content Page" xr:uid="{8123B7BA-8679-4C4E-9DFF-9EDB2EEC75BE}"/>
  </hyperlinks>
  <printOptions horizontalCentered="1"/>
  <pageMargins left="0.25" right="0.25" top="1" bottom="0.5" header="0.25" footer="0.2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4F45D-8E91-40CD-9682-02983667F006}">
  <dimension ref="A1:N24"/>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515</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79.7</v>
      </c>
      <c r="D3" s="1033">
        <v>82.6</v>
      </c>
      <c r="E3" s="1033">
        <v>80.2</v>
      </c>
      <c r="F3" s="1033">
        <v>82.5</v>
      </c>
      <c r="G3" s="1033">
        <v>85.7</v>
      </c>
      <c r="H3" s="1033">
        <v>84.9</v>
      </c>
      <c r="I3" s="1033">
        <v>86.5</v>
      </c>
      <c r="J3" s="1033">
        <v>86.7</v>
      </c>
      <c r="K3" s="1033">
        <v>86</v>
      </c>
      <c r="L3" s="1034">
        <v>87.5</v>
      </c>
      <c r="M3" s="122"/>
    </row>
    <row r="4" spans="1:14" s="394" customFormat="1" ht="18.75" customHeight="1">
      <c r="A4" s="1031" t="s">
        <v>491</v>
      </c>
      <c r="B4" s="1032" t="s">
        <v>490</v>
      </c>
      <c r="C4" s="1033">
        <v>82.7</v>
      </c>
      <c r="D4" s="1033">
        <v>82.7</v>
      </c>
      <c r="E4" s="1033">
        <v>85.4</v>
      </c>
      <c r="F4" s="1033">
        <v>85.5</v>
      </c>
      <c r="G4" s="1033">
        <v>86.5</v>
      </c>
      <c r="H4" s="1033">
        <v>88.3</v>
      </c>
      <c r="I4" s="1033">
        <v>86.9</v>
      </c>
      <c r="J4" s="1033">
        <v>89</v>
      </c>
      <c r="K4" s="1033">
        <v>89.3</v>
      </c>
      <c r="L4" s="1034">
        <v>88.8</v>
      </c>
      <c r="M4" s="122"/>
    </row>
    <row r="5" spans="1:14" s="394" customFormat="1" ht="18.75" customHeight="1">
      <c r="A5" s="1031" t="s">
        <v>492</v>
      </c>
      <c r="B5" s="1032" t="s">
        <v>490</v>
      </c>
      <c r="C5" s="1033">
        <v>83.1</v>
      </c>
      <c r="D5" s="1033">
        <v>84.8</v>
      </c>
      <c r="E5" s="1033">
        <v>87</v>
      </c>
      <c r="F5" s="1033">
        <v>86.3</v>
      </c>
      <c r="G5" s="1033">
        <v>89.9</v>
      </c>
      <c r="H5" s="1033">
        <v>88.1</v>
      </c>
      <c r="I5" s="1033">
        <v>91.1</v>
      </c>
      <c r="J5" s="1033">
        <v>89</v>
      </c>
      <c r="K5" s="1033">
        <v>88.7</v>
      </c>
      <c r="L5" s="1034">
        <v>91.6</v>
      </c>
      <c r="M5" s="122"/>
    </row>
    <row r="6" spans="1:14" s="394" customFormat="1" ht="18.75" customHeight="1">
      <c r="A6" s="1031" t="s">
        <v>493</v>
      </c>
      <c r="B6" s="1032" t="s">
        <v>490</v>
      </c>
      <c r="C6" s="1033">
        <v>94.2</v>
      </c>
      <c r="D6" s="1033">
        <v>88.8</v>
      </c>
      <c r="E6" s="1033">
        <v>91.6</v>
      </c>
      <c r="F6" s="1033">
        <v>96.1</v>
      </c>
      <c r="G6" s="1033">
        <v>89.6</v>
      </c>
      <c r="H6" s="1033">
        <v>97.1</v>
      </c>
      <c r="I6" s="1033">
        <v>93.9</v>
      </c>
      <c r="J6" s="1033">
        <v>92.2</v>
      </c>
      <c r="K6" s="1033">
        <v>95.7</v>
      </c>
      <c r="L6" s="1034">
        <v>95.3</v>
      </c>
      <c r="M6" s="122"/>
    </row>
    <row r="7" spans="1:14" s="394" customFormat="1" ht="18.75" customHeight="1">
      <c r="A7" s="1898" t="s">
        <v>494</v>
      </c>
      <c r="B7" s="1899" t="s">
        <v>490</v>
      </c>
      <c r="C7" s="1900">
        <v>81.900000000000006</v>
      </c>
      <c r="D7" s="1900">
        <v>83.1</v>
      </c>
      <c r="E7" s="1900">
        <v>83.9</v>
      </c>
      <c r="F7" s="1900">
        <v>84.8</v>
      </c>
      <c r="G7" s="1900">
        <v>86.7</v>
      </c>
      <c r="H7" s="1900">
        <v>87.2</v>
      </c>
      <c r="I7" s="1900">
        <v>87.5</v>
      </c>
      <c r="J7" s="1900">
        <v>88.2</v>
      </c>
      <c r="K7" s="1900">
        <v>88.3</v>
      </c>
      <c r="L7" s="1901">
        <v>89</v>
      </c>
      <c r="M7" s="46"/>
    </row>
    <row r="8" spans="1:14" s="395" customFormat="1" ht="15" customHeight="1">
      <c r="A8" s="1049" t="s">
        <v>75</v>
      </c>
      <c r="B8" s="1075" t="s">
        <v>510</v>
      </c>
      <c r="C8" s="1075"/>
      <c r="D8" s="1075"/>
      <c r="E8" s="1075"/>
      <c r="F8" s="1075"/>
      <c r="G8" s="1075"/>
      <c r="H8" s="1075"/>
      <c r="I8" s="1075"/>
      <c r="J8" s="1075"/>
      <c r="K8" s="1075"/>
      <c r="L8" s="1076"/>
      <c r="M8" s="134"/>
      <c r="N8" s="134"/>
    </row>
    <row r="9" spans="1:14" s="43" customFormat="1">
      <c r="A9" s="1037"/>
      <c r="B9" s="1050"/>
      <c r="C9" s="1051"/>
      <c r="D9" s="1051"/>
      <c r="E9" s="1051"/>
      <c r="F9" s="1051"/>
      <c r="G9" s="1051"/>
      <c r="H9" s="1051"/>
      <c r="I9" s="1051"/>
      <c r="J9" s="1051"/>
      <c r="K9" s="1077" t="s">
        <v>87</v>
      </c>
      <c r="L9" s="1078"/>
    </row>
    <row r="10" spans="1:14" s="43" customFormat="1" ht="15">
      <c r="B10" s="392"/>
      <c r="J10" s="47"/>
      <c r="K10" s="47"/>
      <c r="L10" s="47"/>
    </row>
    <row r="11" spans="1:14" s="43" customFormat="1" ht="15">
      <c r="B11" s="393"/>
      <c r="J11" s="37"/>
      <c r="K11" s="37"/>
      <c r="L11" s="37"/>
    </row>
    <row r="12" spans="1:14" s="43" customFormat="1" ht="15">
      <c r="B12" s="392"/>
    </row>
    <row r="13" spans="1:14" s="43" customFormat="1" ht="15">
      <c r="B13" s="392"/>
    </row>
    <row r="14" spans="1:14" s="43" customFormat="1" ht="15">
      <c r="B14" s="392"/>
    </row>
    <row r="15" spans="1:14" s="43" customFormat="1" ht="15">
      <c r="B15" s="392"/>
    </row>
    <row r="16" spans="1:14" s="43" customFormat="1" ht="15">
      <c r="B16" s="393"/>
      <c r="F16" s="44"/>
    </row>
    <row r="17" spans="2:11" s="43" customFormat="1" ht="15">
      <c r="B17" s="393"/>
      <c r="F17" s="148"/>
    </row>
    <row r="18" spans="2:11" s="43" customFormat="1" ht="15">
      <c r="B18" s="392"/>
    </row>
    <row r="19" spans="2:11" s="43" customFormat="1">
      <c r="B19" s="44"/>
      <c r="C19" s="44"/>
      <c r="D19" s="44"/>
      <c r="E19" s="44"/>
      <c r="F19" s="44"/>
      <c r="G19" s="44"/>
      <c r="H19" s="44"/>
      <c r="I19" s="44"/>
      <c r="J19" s="44"/>
      <c r="K19" s="44"/>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sheetData>
  <mergeCells count="4">
    <mergeCell ref="A1:L1"/>
    <mergeCell ref="A2:B2"/>
    <mergeCell ref="B8:L8"/>
    <mergeCell ref="K9:L9"/>
  </mergeCells>
  <hyperlinks>
    <hyperlink ref="K9" location="Content!A1" display="Back to Content Page" xr:uid="{18C86102-B99B-46A6-868A-71D4E03C9274}"/>
  </hyperlinks>
  <printOptions horizontalCentered="1" verticalCentered="1"/>
  <pageMargins left="0" right="0" top="0" bottom="0" header="0" footer="0"/>
  <headerFooter alignWithMargins="0"/>
  <colBreaks count="1" manualBreakCount="1">
    <brk id="12" max="33" man="1"/>
  </col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41394-BB0A-49BB-8669-9922A4ABF41C}">
  <dimension ref="A1:N24"/>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516</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97.6</v>
      </c>
      <c r="D3" s="1033">
        <v>99.2</v>
      </c>
      <c r="E3" s="1033">
        <v>99.3</v>
      </c>
      <c r="F3" s="1033">
        <v>99.2</v>
      </c>
      <c r="G3" s="1033">
        <v>98.8</v>
      </c>
      <c r="H3" s="1033">
        <v>97.9</v>
      </c>
      <c r="I3" s="1033">
        <v>98.7</v>
      </c>
      <c r="J3" s="1033">
        <v>97</v>
      </c>
      <c r="K3" s="1033">
        <v>98</v>
      </c>
      <c r="L3" s="1034">
        <v>97.5</v>
      </c>
      <c r="M3" s="122"/>
    </row>
    <row r="4" spans="1:14" s="394" customFormat="1" ht="18.75" customHeight="1">
      <c r="A4" s="1031" t="s">
        <v>491</v>
      </c>
      <c r="B4" s="1032" t="s">
        <v>490</v>
      </c>
      <c r="C4" s="1033">
        <v>94.7</v>
      </c>
      <c r="D4" s="1033">
        <v>96</v>
      </c>
      <c r="E4" s="1033">
        <v>97.2</v>
      </c>
      <c r="F4" s="1033">
        <v>92.3</v>
      </c>
      <c r="G4" s="1033">
        <v>91.3</v>
      </c>
      <c r="H4" s="1033">
        <v>92.9</v>
      </c>
      <c r="I4" s="1033">
        <v>95</v>
      </c>
      <c r="J4" s="1033">
        <v>93.3</v>
      </c>
      <c r="K4" s="1033">
        <v>94.4</v>
      </c>
      <c r="L4" s="1034">
        <v>92.1</v>
      </c>
      <c r="M4" s="122"/>
    </row>
    <row r="5" spans="1:14" s="394" customFormat="1" ht="18.75" customHeight="1">
      <c r="A5" s="1031" t="s">
        <v>492</v>
      </c>
      <c r="B5" s="1032" t="s">
        <v>490</v>
      </c>
      <c r="C5" s="1033">
        <v>91.7</v>
      </c>
      <c r="D5" s="1033">
        <v>94.3</v>
      </c>
      <c r="E5" s="1033">
        <v>96.3</v>
      </c>
      <c r="F5" s="1033">
        <v>95</v>
      </c>
      <c r="G5" s="1033">
        <v>92</v>
      </c>
      <c r="H5" s="1033">
        <v>91.1</v>
      </c>
      <c r="I5" s="1033">
        <v>91.1</v>
      </c>
      <c r="J5" s="1033">
        <v>92.2</v>
      </c>
      <c r="K5" s="1033">
        <v>91.8</v>
      </c>
      <c r="L5" s="1034">
        <v>91.9</v>
      </c>
      <c r="M5" s="122"/>
    </row>
    <row r="6" spans="1:14" s="394" customFormat="1" ht="18.75" customHeight="1">
      <c r="A6" s="1031" t="s">
        <v>493</v>
      </c>
      <c r="B6" s="1032" t="s">
        <v>490</v>
      </c>
      <c r="C6" s="1033">
        <v>64.5</v>
      </c>
      <c r="D6" s="1033">
        <v>71.400000000000006</v>
      </c>
      <c r="E6" s="1033">
        <v>69.3</v>
      </c>
      <c r="F6" s="1033">
        <v>65</v>
      </c>
      <c r="G6" s="1033">
        <v>66.7</v>
      </c>
      <c r="H6" s="1033">
        <v>66.900000000000006</v>
      </c>
      <c r="I6" s="1033">
        <v>63.3</v>
      </c>
      <c r="J6" s="1033">
        <v>62.3</v>
      </c>
      <c r="K6" s="1033">
        <v>67.599999999999994</v>
      </c>
      <c r="L6" s="1034">
        <v>73.2</v>
      </c>
      <c r="M6" s="122"/>
    </row>
    <row r="7" spans="1:14" s="394" customFormat="1" ht="18.600000000000001" customHeight="1">
      <c r="A7" s="1898" t="s">
        <v>494</v>
      </c>
      <c r="B7" s="1899" t="s">
        <v>490</v>
      </c>
      <c r="C7" s="1900">
        <v>95</v>
      </c>
      <c r="D7" s="1900">
        <v>96.7</v>
      </c>
      <c r="E7" s="1900">
        <v>97.4</v>
      </c>
      <c r="F7" s="1900">
        <v>94.8</v>
      </c>
      <c r="G7" s="1900">
        <v>94.1</v>
      </c>
      <c r="H7" s="1900">
        <v>94.1</v>
      </c>
      <c r="I7" s="1900">
        <v>95.3</v>
      </c>
      <c r="J7" s="1900">
        <v>94.1</v>
      </c>
      <c r="K7" s="1900">
        <v>94.8</v>
      </c>
      <c r="L7" s="1901">
        <v>93.8</v>
      </c>
      <c r="M7" s="46"/>
    </row>
    <row r="8" spans="1:14" s="395" customFormat="1" ht="15" customHeight="1">
      <c r="A8" s="1049" t="s">
        <v>75</v>
      </c>
      <c r="B8" s="1075" t="s">
        <v>510</v>
      </c>
      <c r="C8" s="1075"/>
      <c r="D8" s="1075"/>
      <c r="E8" s="1075"/>
      <c r="F8" s="1075"/>
      <c r="G8" s="1075"/>
      <c r="H8" s="1075"/>
      <c r="I8" s="1075"/>
      <c r="J8" s="1075"/>
      <c r="K8" s="1075"/>
      <c r="L8" s="1076"/>
      <c r="M8" s="134"/>
      <c r="N8" s="134"/>
    </row>
    <row r="9" spans="1:14" s="43" customFormat="1">
      <c r="A9" s="1037"/>
      <c r="B9" s="1050"/>
      <c r="C9" s="1051"/>
      <c r="D9" s="1051"/>
      <c r="E9" s="1051"/>
      <c r="F9" s="1051"/>
      <c r="G9" s="1051"/>
      <c r="H9" s="1051"/>
      <c r="I9" s="1051"/>
      <c r="J9" s="1051"/>
      <c r="K9" s="1077" t="s">
        <v>87</v>
      </c>
      <c r="L9" s="1078"/>
    </row>
    <row r="10" spans="1:14" s="43" customFormat="1" ht="15">
      <c r="B10" s="392"/>
      <c r="J10" s="47"/>
      <c r="K10" s="47"/>
      <c r="L10" s="47"/>
    </row>
    <row r="11" spans="1:14" s="43" customFormat="1" ht="15">
      <c r="B11" s="393"/>
      <c r="J11" s="37"/>
      <c r="K11" s="37"/>
      <c r="L11" s="37"/>
    </row>
    <row r="12" spans="1:14" s="43" customFormat="1" ht="15">
      <c r="B12" s="392"/>
    </row>
    <row r="13" spans="1:14" s="43" customFormat="1" ht="15">
      <c r="B13" s="392"/>
    </row>
    <row r="14" spans="1:14" s="43" customFormat="1" ht="15">
      <c r="B14" s="392"/>
    </row>
    <row r="15" spans="1:14" s="43" customFormat="1" ht="15">
      <c r="B15" s="392"/>
    </row>
    <row r="16" spans="1:14" s="43" customFormat="1" ht="15">
      <c r="B16" s="393"/>
      <c r="F16" s="44"/>
    </row>
    <row r="17" spans="2:11" s="43" customFormat="1" ht="15">
      <c r="B17" s="393"/>
      <c r="F17" s="148"/>
    </row>
    <row r="18" spans="2:11" s="43" customFormat="1" ht="15">
      <c r="B18" s="392"/>
    </row>
    <row r="19" spans="2:11" s="43" customFormat="1">
      <c r="B19" s="44"/>
      <c r="C19" s="44"/>
      <c r="D19" s="44"/>
      <c r="E19" s="44"/>
      <c r="F19" s="44"/>
      <c r="G19" s="44"/>
      <c r="H19" s="44"/>
      <c r="I19" s="44"/>
      <c r="J19" s="44"/>
      <c r="K19" s="44"/>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sheetData>
  <mergeCells count="4">
    <mergeCell ref="A1:L1"/>
    <mergeCell ref="A2:B2"/>
    <mergeCell ref="B8:L8"/>
    <mergeCell ref="K9:L9"/>
  </mergeCells>
  <hyperlinks>
    <hyperlink ref="K9" location="Content!A1" display="Back to Content Page" xr:uid="{4034AFA5-287D-4967-B4B2-C2FBA2A124A7}"/>
  </hyperlinks>
  <printOptions horizontalCentered="1" verticalCentered="1"/>
  <pageMargins left="0" right="0" top="0" bottom="0" header="0" footer="0"/>
  <headerFooter alignWithMargins="0"/>
  <colBreaks count="1" manualBreakCount="1">
    <brk id="12" max="33" man="1"/>
  </col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7C02B-A19D-4E77-8C71-A53CDB8C80EC}">
  <dimension ref="A1:N24"/>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517</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56.3</v>
      </c>
      <c r="D3" s="1033">
        <v>59.8</v>
      </c>
      <c r="E3" s="1033">
        <v>60.4</v>
      </c>
      <c r="F3" s="1033">
        <v>69.400000000000006</v>
      </c>
      <c r="G3" s="1033">
        <v>73.400000000000006</v>
      </c>
      <c r="H3" s="1033">
        <v>73.900000000000006</v>
      </c>
      <c r="I3" s="1033">
        <v>73</v>
      </c>
      <c r="J3" s="1033">
        <v>74.8</v>
      </c>
      <c r="K3" s="1033">
        <v>71.3</v>
      </c>
      <c r="L3" s="1034">
        <v>71.3</v>
      </c>
      <c r="M3" s="122"/>
    </row>
    <row r="4" spans="1:14" s="394" customFormat="1" ht="18.75" customHeight="1">
      <c r="A4" s="1031" t="s">
        <v>491</v>
      </c>
      <c r="B4" s="1032" t="s">
        <v>490</v>
      </c>
      <c r="C4" s="1033">
        <v>77.599999999999994</v>
      </c>
      <c r="D4" s="1033">
        <v>77.599999999999994</v>
      </c>
      <c r="E4" s="1033">
        <v>80.2</v>
      </c>
      <c r="F4" s="1033">
        <v>86.7</v>
      </c>
      <c r="G4" s="1033">
        <v>87.1</v>
      </c>
      <c r="H4" s="1033">
        <v>88.1</v>
      </c>
      <c r="I4" s="1033">
        <v>87.1</v>
      </c>
      <c r="J4" s="1033">
        <v>88.1</v>
      </c>
      <c r="K4" s="1033">
        <v>90.6</v>
      </c>
      <c r="L4" s="1034">
        <v>88.3</v>
      </c>
      <c r="M4" s="122"/>
    </row>
    <row r="5" spans="1:14" s="394" customFormat="1" ht="18.75" customHeight="1">
      <c r="A5" s="1031" t="s">
        <v>492</v>
      </c>
      <c r="B5" s="1032" t="s">
        <v>490</v>
      </c>
      <c r="C5" s="1033">
        <v>60.5</v>
      </c>
      <c r="D5" s="1033">
        <v>65.3</v>
      </c>
      <c r="E5" s="1033">
        <v>62.9</v>
      </c>
      <c r="F5" s="1033">
        <v>73.599999999999994</v>
      </c>
      <c r="G5" s="1033">
        <v>77.2</v>
      </c>
      <c r="H5" s="1033">
        <v>74.599999999999994</v>
      </c>
      <c r="I5" s="1033">
        <v>79</v>
      </c>
      <c r="J5" s="1033">
        <v>73.2</v>
      </c>
      <c r="K5" s="1033">
        <v>78.099999999999994</v>
      </c>
      <c r="L5" s="1034">
        <v>79</v>
      </c>
      <c r="M5" s="122"/>
    </row>
    <row r="6" spans="1:14" s="394" customFormat="1" ht="18.75" customHeight="1">
      <c r="A6" s="1031" t="s">
        <v>493</v>
      </c>
      <c r="B6" s="1032" t="s">
        <v>490</v>
      </c>
      <c r="C6" s="1033">
        <v>69.2</v>
      </c>
      <c r="D6" s="1033">
        <v>76.599999999999994</v>
      </c>
      <c r="E6" s="1033">
        <v>78.400000000000006</v>
      </c>
      <c r="F6" s="1033">
        <v>83.7</v>
      </c>
      <c r="G6" s="1033">
        <v>85.6</v>
      </c>
      <c r="H6" s="1033">
        <v>82.8</v>
      </c>
      <c r="I6" s="1033">
        <v>81.2</v>
      </c>
      <c r="J6" s="1033">
        <v>87.5</v>
      </c>
      <c r="K6" s="1033">
        <v>87.6</v>
      </c>
      <c r="L6" s="1034">
        <v>89.4</v>
      </c>
      <c r="M6" s="122"/>
    </row>
    <row r="7" spans="1:14" s="394" customFormat="1" ht="18.75" customHeight="1">
      <c r="A7" s="1898" t="s">
        <v>494</v>
      </c>
      <c r="B7" s="1899" t="s">
        <v>490</v>
      </c>
      <c r="C7" s="1900">
        <v>67.8</v>
      </c>
      <c r="D7" s="1900">
        <v>69</v>
      </c>
      <c r="E7" s="1900">
        <v>70.599999999999994</v>
      </c>
      <c r="F7" s="1900">
        <v>78.599999999999994</v>
      </c>
      <c r="G7" s="1900">
        <v>80.3</v>
      </c>
      <c r="H7" s="1900">
        <v>80.400000000000006</v>
      </c>
      <c r="I7" s="1900">
        <v>80.099999999999994</v>
      </c>
      <c r="J7" s="1900">
        <v>80.8</v>
      </c>
      <c r="K7" s="1900">
        <v>81.5</v>
      </c>
      <c r="L7" s="1901">
        <v>80.599999999999994</v>
      </c>
      <c r="M7" s="46"/>
    </row>
    <row r="8" spans="1:14" s="395" customFormat="1" ht="15" customHeight="1">
      <c r="A8" s="1049" t="s">
        <v>75</v>
      </c>
      <c r="B8" s="1075" t="s">
        <v>510</v>
      </c>
      <c r="C8" s="1075"/>
      <c r="D8" s="1075"/>
      <c r="E8" s="1075"/>
      <c r="F8" s="1075"/>
      <c r="G8" s="1075"/>
      <c r="H8" s="1075"/>
      <c r="I8" s="1075"/>
      <c r="J8" s="1075"/>
      <c r="K8" s="1075"/>
      <c r="L8" s="1076"/>
      <c r="M8" s="134"/>
      <c r="N8" s="134"/>
    </row>
    <row r="9" spans="1:14" s="43" customFormat="1">
      <c r="A9" s="1037"/>
      <c r="B9" s="1050"/>
      <c r="C9" s="1051"/>
      <c r="D9" s="1051"/>
      <c r="E9" s="1051"/>
      <c r="F9" s="1051"/>
      <c r="G9" s="1051"/>
      <c r="H9" s="1051"/>
      <c r="I9" s="1051"/>
      <c r="J9" s="1051"/>
      <c r="K9" s="1077" t="s">
        <v>87</v>
      </c>
      <c r="L9" s="1078"/>
    </row>
    <row r="10" spans="1:14" s="43" customFormat="1" ht="15">
      <c r="B10" s="392"/>
      <c r="J10" s="47"/>
      <c r="K10" s="47"/>
      <c r="L10" s="47"/>
    </row>
    <row r="11" spans="1:14" s="43" customFormat="1" ht="15">
      <c r="B11" s="393"/>
      <c r="J11" s="37"/>
      <c r="K11" s="37"/>
      <c r="L11" s="37"/>
    </row>
    <row r="12" spans="1:14" s="43" customFormat="1" ht="15">
      <c r="B12" s="392"/>
    </row>
    <row r="13" spans="1:14" s="43" customFormat="1" ht="15">
      <c r="B13" s="392"/>
    </row>
    <row r="14" spans="1:14" s="43" customFormat="1" ht="15">
      <c r="B14" s="392"/>
    </row>
    <row r="15" spans="1:14" s="43" customFormat="1" ht="15">
      <c r="B15" s="392"/>
    </row>
    <row r="16" spans="1:14" s="43" customFormat="1" ht="15">
      <c r="B16" s="393"/>
      <c r="F16" s="44"/>
    </row>
    <row r="17" spans="2:11" s="43" customFormat="1" ht="15">
      <c r="B17" s="393"/>
      <c r="F17" s="148"/>
    </row>
    <row r="18" spans="2:11" s="43" customFormat="1" ht="15">
      <c r="B18" s="392"/>
    </row>
    <row r="19" spans="2:11" s="43" customFormat="1">
      <c r="B19" s="44"/>
      <c r="C19" s="44"/>
      <c r="D19" s="44"/>
      <c r="E19" s="44"/>
      <c r="F19" s="44"/>
      <c r="G19" s="44"/>
      <c r="H19" s="44"/>
      <c r="I19" s="44"/>
      <c r="J19" s="44"/>
      <c r="K19" s="44"/>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sheetData>
  <mergeCells count="4">
    <mergeCell ref="A1:L1"/>
    <mergeCell ref="A2:B2"/>
    <mergeCell ref="B8:L8"/>
    <mergeCell ref="K9:L9"/>
  </mergeCells>
  <hyperlinks>
    <hyperlink ref="K9" location="Content!A1" display="Back to Content Page" xr:uid="{B23E3CF0-0A12-48B1-B47F-A59C6D904770}"/>
  </hyperlinks>
  <printOptions horizontalCentered="1" verticalCentered="1"/>
  <pageMargins left="0" right="0" top="0" bottom="0" header="0" footer="0"/>
  <headerFooter alignWithMargins="0"/>
  <colBreaks count="1" manualBreakCount="1">
    <brk id="12" max="33" man="1"/>
  </col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EB22E-6036-41EE-AF3F-69E0CB5F8E19}">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518</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98.7</v>
      </c>
      <c r="D3" s="1033">
        <v>98.5</v>
      </c>
      <c r="E3" s="1033">
        <v>98.8</v>
      </c>
      <c r="F3" s="1033">
        <v>98.7</v>
      </c>
      <c r="G3" s="1033">
        <v>98.9</v>
      </c>
      <c r="H3" s="1033">
        <v>98.4</v>
      </c>
      <c r="I3" s="1033">
        <v>98.8</v>
      </c>
      <c r="J3" s="1033">
        <v>98.9</v>
      </c>
      <c r="K3" s="1033">
        <v>98.9</v>
      </c>
      <c r="L3" s="1034">
        <v>98.8</v>
      </c>
      <c r="M3" s="122"/>
    </row>
    <row r="4" spans="1:14" s="394" customFormat="1" ht="18.75" customHeight="1">
      <c r="A4" s="1031" t="s">
        <v>491</v>
      </c>
      <c r="B4" s="1032" t="s">
        <v>490</v>
      </c>
      <c r="C4" s="1033">
        <v>98.5</v>
      </c>
      <c r="D4" s="1033">
        <v>98.5</v>
      </c>
      <c r="E4" s="1033">
        <v>98.6</v>
      </c>
      <c r="F4" s="1033">
        <v>99.1</v>
      </c>
      <c r="G4" s="1033">
        <v>99</v>
      </c>
      <c r="H4" s="1033">
        <v>99</v>
      </c>
      <c r="I4" s="1033">
        <v>99.3</v>
      </c>
      <c r="J4" s="1033">
        <v>99.4</v>
      </c>
      <c r="K4" s="1033">
        <v>99.5</v>
      </c>
      <c r="L4" s="1034">
        <v>99.5</v>
      </c>
      <c r="M4" s="122"/>
    </row>
    <row r="5" spans="1:14" s="394" customFormat="1" ht="18.75" customHeight="1">
      <c r="A5" s="1031" t="s">
        <v>492</v>
      </c>
      <c r="B5" s="1032" t="s">
        <v>490</v>
      </c>
      <c r="C5" s="1033">
        <v>97.5</v>
      </c>
      <c r="D5" s="1033">
        <v>97.8</v>
      </c>
      <c r="E5" s="1033">
        <v>97.4</v>
      </c>
      <c r="F5" s="1033">
        <v>98.3</v>
      </c>
      <c r="G5" s="1033">
        <v>98.5</v>
      </c>
      <c r="H5" s="1033">
        <v>97.3</v>
      </c>
      <c r="I5" s="1033">
        <v>98.3</v>
      </c>
      <c r="J5" s="1033">
        <v>98.5</v>
      </c>
      <c r="K5" s="1033">
        <v>98.5</v>
      </c>
      <c r="L5" s="1034">
        <v>98.7</v>
      </c>
      <c r="M5" s="122"/>
    </row>
    <row r="6" spans="1:14" s="394" customFormat="1" ht="18.75" customHeight="1">
      <c r="A6" s="1031" t="s">
        <v>493</v>
      </c>
      <c r="B6" s="1032" t="s">
        <v>490</v>
      </c>
      <c r="C6" s="1033">
        <v>90.7</v>
      </c>
      <c r="D6" s="1033">
        <v>91.3</v>
      </c>
      <c r="E6" s="1033">
        <v>91.6</v>
      </c>
      <c r="F6" s="1033">
        <v>92.7</v>
      </c>
      <c r="G6" s="1033">
        <v>93.2</v>
      </c>
      <c r="H6" s="1033">
        <v>92.6</v>
      </c>
      <c r="I6" s="1033">
        <v>94.5</v>
      </c>
      <c r="J6" s="1033">
        <v>93.8</v>
      </c>
      <c r="K6" s="1033">
        <v>94.1</v>
      </c>
      <c r="L6" s="1034">
        <v>94.7</v>
      </c>
      <c r="M6" s="122"/>
    </row>
    <row r="7" spans="1:14" s="394" customFormat="1" ht="18.75" customHeight="1">
      <c r="A7" s="1898" t="s">
        <v>494</v>
      </c>
      <c r="B7" s="1899" t="s">
        <v>490</v>
      </c>
      <c r="C7" s="1900">
        <v>98.1</v>
      </c>
      <c r="D7" s="1900">
        <v>98.2</v>
      </c>
      <c r="E7" s="1900">
        <v>98.2</v>
      </c>
      <c r="F7" s="1900">
        <v>98.7</v>
      </c>
      <c r="G7" s="1900">
        <v>98.6</v>
      </c>
      <c r="H7" s="1900">
        <v>98.5</v>
      </c>
      <c r="I7" s="1900">
        <v>98.9</v>
      </c>
      <c r="J7" s="1900">
        <v>98.9</v>
      </c>
      <c r="K7" s="1900">
        <v>99</v>
      </c>
      <c r="L7" s="1901">
        <v>99.1</v>
      </c>
      <c r="M7" s="46"/>
    </row>
    <row r="8" spans="1:14" s="395" customFormat="1" ht="40.5" customHeight="1">
      <c r="A8" s="1049" t="s">
        <v>75</v>
      </c>
      <c r="B8" s="1075" t="s">
        <v>506</v>
      </c>
      <c r="C8" s="1075"/>
      <c r="D8" s="1075"/>
      <c r="E8" s="1075"/>
      <c r="F8" s="1075"/>
      <c r="G8" s="1075"/>
      <c r="H8" s="1075"/>
      <c r="I8" s="1075"/>
      <c r="J8" s="1075"/>
      <c r="K8" s="1075"/>
      <c r="L8" s="1076"/>
      <c r="M8" s="134"/>
      <c r="N8" s="134"/>
    </row>
    <row r="9" spans="1:14" s="395" customFormat="1" ht="25.5" customHeight="1">
      <c r="A9" s="1036" t="s">
        <v>77</v>
      </c>
      <c r="B9" s="1075" t="s">
        <v>519</v>
      </c>
      <c r="C9" s="1075"/>
      <c r="D9" s="1075"/>
      <c r="E9" s="1075"/>
      <c r="F9" s="1075"/>
      <c r="G9" s="1075"/>
      <c r="H9" s="1075"/>
      <c r="I9" s="1075"/>
      <c r="J9" s="1075"/>
      <c r="K9" s="1075"/>
      <c r="L9" s="1076"/>
      <c r="M9" s="134"/>
      <c r="N9" s="134"/>
    </row>
    <row r="10" spans="1:14" s="43" customFormat="1">
      <c r="A10" s="1037"/>
      <c r="B10" s="1052"/>
      <c r="C10" s="1039"/>
      <c r="D10" s="1039"/>
      <c r="E10" s="1039"/>
      <c r="F10" s="1039"/>
      <c r="G10" s="1039"/>
      <c r="H10" s="1039"/>
      <c r="I10" s="1039"/>
      <c r="J10" s="1039"/>
      <c r="K10" s="1077" t="s">
        <v>87</v>
      </c>
      <c r="L10" s="1078"/>
    </row>
    <row r="11" spans="1:14" s="43" customFormat="1" ht="15">
      <c r="B11" s="392"/>
      <c r="J11" s="47"/>
      <c r="K11" s="47"/>
      <c r="L11" s="47"/>
    </row>
    <row r="12" spans="1:14" s="43" customFormat="1" ht="15">
      <c r="B12" s="393"/>
      <c r="J12" s="37"/>
      <c r="K12" s="37"/>
      <c r="L12" s="37"/>
    </row>
    <row r="13" spans="1:14" s="43" customFormat="1" ht="15">
      <c r="B13" s="392"/>
    </row>
    <row r="14" spans="1:14" s="43" customFormat="1" ht="15">
      <c r="B14" s="392"/>
    </row>
    <row r="15" spans="1:14" s="43" customFormat="1" ht="15">
      <c r="B15" s="392"/>
    </row>
    <row r="16" spans="1:14" s="43" customFormat="1" ht="15">
      <c r="B16" s="392"/>
    </row>
    <row r="17" spans="2:11" s="43" customFormat="1" ht="15">
      <c r="B17" s="393"/>
      <c r="F17" s="44"/>
    </row>
    <row r="18" spans="2:11" s="43" customFormat="1" ht="15">
      <c r="B18" s="393"/>
      <c r="F18" s="148"/>
    </row>
    <row r="19" spans="2:11" s="43" customFormat="1" ht="15">
      <c r="B19" s="392"/>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A2:B2"/>
    <mergeCell ref="B8:L8"/>
    <mergeCell ref="B9:L9"/>
    <mergeCell ref="K10:L10"/>
  </mergeCells>
  <hyperlinks>
    <hyperlink ref="K10" location="Content!A1" display="Back to Content Page" xr:uid="{89E6FC2F-2911-4339-8ACD-8B0FF24EFB88}"/>
  </hyperlinks>
  <printOptions horizontalCentered="1" verticalCentered="1"/>
  <pageMargins left="0" right="0" top="0" bottom="0" header="0" footer="0"/>
  <headerFooter alignWithMargins="0"/>
  <colBreaks count="1" manualBreakCount="1">
    <brk id="12" max="33"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438A-6F73-481B-B2F2-E364E99DACFF}">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520</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N2" s="45"/>
    </row>
    <row r="3" spans="1:14" s="394" customFormat="1" ht="18.75" customHeight="1">
      <c r="A3" s="1031" t="s">
        <v>489</v>
      </c>
      <c r="B3" s="1032" t="s">
        <v>490</v>
      </c>
      <c r="C3" s="1033">
        <v>88.8</v>
      </c>
      <c r="D3" s="1033">
        <v>89.9</v>
      </c>
      <c r="E3" s="1033">
        <v>90.2</v>
      </c>
      <c r="F3" s="1033">
        <v>91.3</v>
      </c>
      <c r="G3" s="1033">
        <v>90.8</v>
      </c>
      <c r="H3" s="1033">
        <v>91.1</v>
      </c>
      <c r="I3" s="1033">
        <v>91.8</v>
      </c>
      <c r="J3" s="1033">
        <v>92.8</v>
      </c>
      <c r="K3" s="1033">
        <v>91.8</v>
      </c>
      <c r="L3" s="1034">
        <v>90.9</v>
      </c>
      <c r="M3" s="122"/>
    </row>
    <row r="4" spans="1:14" s="394" customFormat="1" ht="18.75" customHeight="1">
      <c r="A4" s="1031" t="s">
        <v>491</v>
      </c>
      <c r="B4" s="1032" t="s">
        <v>490</v>
      </c>
      <c r="C4" s="1033">
        <v>96.9</v>
      </c>
      <c r="D4" s="1033">
        <v>97</v>
      </c>
      <c r="E4" s="1033">
        <v>97.2</v>
      </c>
      <c r="F4" s="1033">
        <v>97.5</v>
      </c>
      <c r="G4" s="1033">
        <v>97.4</v>
      </c>
      <c r="H4" s="1033">
        <v>97.3</v>
      </c>
      <c r="I4" s="1033">
        <v>97.4</v>
      </c>
      <c r="J4" s="1033">
        <v>97.5</v>
      </c>
      <c r="K4" s="1033">
        <v>97.2</v>
      </c>
      <c r="L4" s="1034">
        <v>97.4</v>
      </c>
      <c r="M4" s="122"/>
    </row>
    <row r="5" spans="1:14" s="394" customFormat="1" ht="18.75" customHeight="1">
      <c r="A5" s="1031" t="s">
        <v>492</v>
      </c>
      <c r="B5" s="1032" t="s">
        <v>490</v>
      </c>
      <c r="C5" s="1033">
        <v>93.5</v>
      </c>
      <c r="D5" s="1033">
        <v>95</v>
      </c>
      <c r="E5" s="1033">
        <v>94</v>
      </c>
      <c r="F5" s="1033">
        <v>93.9</v>
      </c>
      <c r="G5" s="1033">
        <v>95.1</v>
      </c>
      <c r="H5" s="1033">
        <v>94.8</v>
      </c>
      <c r="I5" s="1033">
        <v>95.4</v>
      </c>
      <c r="J5" s="1033">
        <v>95.9</v>
      </c>
      <c r="K5" s="1033">
        <v>96</v>
      </c>
      <c r="L5" s="1034">
        <v>95.9</v>
      </c>
      <c r="M5" s="122"/>
    </row>
    <row r="6" spans="1:14" s="394" customFormat="1" ht="18.75" customHeight="1">
      <c r="A6" s="1031" t="s">
        <v>493</v>
      </c>
      <c r="B6" s="1032" t="s">
        <v>490</v>
      </c>
      <c r="C6" s="1033">
        <v>94.3</v>
      </c>
      <c r="D6" s="1033">
        <v>94.6</v>
      </c>
      <c r="E6" s="1033">
        <v>95.6</v>
      </c>
      <c r="F6" s="1033">
        <v>94.4</v>
      </c>
      <c r="G6" s="1033">
        <v>96.5</v>
      </c>
      <c r="H6" s="1033">
        <v>95.5</v>
      </c>
      <c r="I6" s="1033">
        <v>95</v>
      </c>
      <c r="J6" s="1033">
        <v>96.5</v>
      </c>
      <c r="K6" s="1033">
        <v>94.2</v>
      </c>
      <c r="L6" s="1034">
        <v>95.7</v>
      </c>
      <c r="M6" s="122"/>
    </row>
    <row r="7" spans="1:14" s="394" customFormat="1" ht="18.75" customHeight="1">
      <c r="A7" s="1898" t="s">
        <v>494</v>
      </c>
      <c r="B7" s="1899" t="s">
        <v>490</v>
      </c>
      <c r="C7" s="1900">
        <v>95.6</v>
      </c>
      <c r="D7" s="1900">
        <v>95.9</v>
      </c>
      <c r="E7" s="1900">
        <v>96</v>
      </c>
      <c r="F7" s="1900">
        <v>96.4</v>
      </c>
      <c r="G7" s="1900">
        <v>96.3</v>
      </c>
      <c r="H7" s="1900">
        <v>96.3</v>
      </c>
      <c r="I7" s="1900">
        <v>96.4</v>
      </c>
      <c r="J7" s="1900">
        <v>96.8</v>
      </c>
      <c r="K7" s="1900">
        <v>96.4</v>
      </c>
      <c r="L7" s="1901">
        <v>96.5</v>
      </c>
      <c r="M7" s="46"/>
    </row>
    <row r="8" spans="1:14" s="395" customFormat="1" ht="15" customHeight="1">
      <c r="A8" s="1049" t="s">
        <v>75</v>
      </c>
      <c r="B8" s="1075" t="s">
        <v>521</v>
      </c>
      <c r="C8" s="1075"/>
      <c r="D8" s="1075"/>
      <c r="E8" s="1075"/>
      <c r="F8" s="1075"/>
      <c r="G8" s="1075"/>
      <c r="H8" s="1075"/>
      <c r="I8" s="1075"/>
      <c r="J8" s="1075"/>
      <c r="K8" s="1075"/>
      <c r="L8" s="1076"/>
      <c r="M8" s="134"/>
      <c r="N8" s="134"/>
    </row>
    <row r="9" spans="1:14" s="395" customFormat="1" ht="15" customHeight="1">
      <c r="A9" s="1036" t="s">
        <v>77</v>
      </c>
      <c r="B9" s="1075" t="s">
        <v>522</v>
      </c>
      <c r="C9" s="1075"/>
      <c r="D9" s="1075"/>
      <c r="E9" s="1075"/>
      <c r="F9" s="1075"/>
      <c r="G9" s="1075"/>
      <c r="H9" s="1075"/>
      <c r="I9" s="1075"/>
      <c r="J9" s="1075"/>
      <c r="K9" s="1075"/>
      <c r="L9" s="1076"/>
      <c r="M9" s="134"/>
      <c r="N9" s="134"/>
    </row>
    <row r="10" spans="1:14" s="43" customFormat="1">
      <c r="A10" s="1037"/>
      <c r="B10" s="1052"/>
      <c r="C10" s="1039"/>
      <c r="D10" s="1039"/>
      <c r="E10" s="1039"/>
      <c r="F10" s="1039"/>
      <c r="G10" s="1039"/>
      <c r="H10" s="1039"/>
      <c r="I10" s="1039"/>
      <c r="J10" s="1039"/>
      <c r="K10" s="1077" t="s">
        <v>87</v>
      </c>
      <c r="L10" s="1078"/>
    </row>
    <row r="11" spans="1:14" s="43" customFormat="1" ht="15">
      <c r="B11" s="392"/>
      <c r="J11" s="47"/>
      <c r="K11" s="47"/>
      <c r="L11" s="47"/>
    </row>
    <row r="12" spans="1:14" s="43" customFormat="1" ht="15">
      <c r="B12" s="393"/>
      <c r="J12" s="37"/>
      <c r="K12" s="37"/>
      <c r="L12" s="37"/>
    </row>
    <row r="13" spans="1:14" s="43" customFormat="1" ht="15">
      <c r="B13" s="392"/>
    </row>
    <row r="14" spans="1:14" s="43" customFormat="1" ht="15">
      <c r="B14" s="392"/>
    </row>
    <row r="15" spans="1:14" s="43" customFormat="1" ht="15">
      <c r="B15" s="392"/>
    </row>
    <row r="16" spans="1:14" s="43" customFormat="1" ht="15">
      <c r="B16" s="392"/>
    </row>
    <row r="17" spans="2:11" s="43" customFormat="1" ht="15">
      <c r="B17" s="393"/>
      <c r="F17" s="44"/>
    </row>
    <row r="18" spans="2:11" s="43" customFormat="1" ht="15">
      <c r="B18" s="393"/>
      <c r="F18" s="148"/>
    </row>
    <row r="19" spans="2:11" s="43" customFormat="1" ht="15">
      <c r="B19" s="392"/>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A2:B2"/>
    <mergeCell ref="B8:L8"/>
    <mergeCell ref="B9:L9"/>
    <mergeCell ref="K10:L10"/>
  </mergeCells>
  <hyperlinks>
    <hyperlink ref="K10" location="Content!A1" display="Back to Content Page" xr:uid="{7684BE1D-3976-4D87-B96A-26E7BB4753B7}"/>
  </hyperlinks>
  <printOptions horizontalCentered="1" verticalCentered="1"/>
  <pageMargins left="0" right="0" top="0" bottom="0" header="0" footer="0"/>
  <headerFooter alignWithMargins="0"/>
  <colBreaks count="1" manualBreakCount="1">
    <brk id="12" max="33" man="1"/>
  </col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5408-15C7-43A7-8598-5477FA790CEF}">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523</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62.8</v>
      </c>
      <c r="D3" s="1033">
        <v>64.8</v>
      </c>
      <c r="E3" s="1033">
        <v>66.5</v>
      </c>
      <c r="F3" s="1033">
        <v>67.2</v>
      </c>
      <c r="G3" s="1033">
        <v>65.900000000000006</v>
      </c>
      <c r="H3" s="1033">
        <v>67</v>
      </c>
      <c r="I3" s="1033">
        <v>69.7</v>
      </c>
      <c r="J3" s="1033">
        <v>70</v>
      </c>
      <c r="K3" s="1033">
        <v>68.8</v>
      </c>
      <c r="L3" s="1034">
        <v>67.900000000000006</v>
      </c>
      <c r="M3" s="122"/>
    </row>
    <row r="4" spans="1:14" s="394" customFormat="1" ht="18.75" customHeight="1">
      <c r="A4" s="1031" t="s">
        <v>491</v>
      </c>
      <c r="B4" s="1032" t="s">
        <v>490</v>
      </c>
      <c r="C4" s="1033">
        <v>86.5</v>
      </c>
      <c r="D4" s="1033">
        <v>86.7</v>
      </c>
      <c r="E4" s="1033">
        <v>87.3</v>
      </c>
      <c r="F4" s="1033">
        <v>87.5</v>
      </c>
      <c r="G4" s="1033">
        <v>86.7</v>
      </c>
      <c r="H4" s="1033">
        <v>88.2</v>
      </c>
      <c r="I4" s="1033">
        <v>88.1</v>
      </c>
      <c r="J4" s="1033">
        <v>88.1</v>
      </c>
      <c r="K4" s="1033">
        <v>88.3</v>
      </c>
      <c r="L4" s="1034">
        <v>88.8</v>
      </c>
      <c r="M4" s="122"/>
    </row>
    <row r="5" spans="1:14" s="394" customFormat="1" ht="18.75" customHeight="1">
      <c r="A5" s="1031" t="s">
        <v>492</v>
      </c>
      <c r="B5" s="1032" t="s">
        <v>490</v>
      </c>
      <c r="C5" s="1033">
        <v>74.3</v>
      </c>
      <c r="D5" s="1033">
        <v>78.400000000000006</v>
      </c>
      <c r="E5" s="1033">
        <v>77</v>
      </c>
      <c r="F5" s="1033">
        <v>78.3</v>
      </c>
      <c r="G5" s="1033">
        <v>78.599999999999994</v>
      </c>
      <c r="H5" s="1033">
        <v>80.599999999999994</v>
      </c>
      <c r="I5" s="1033">
        <v>81.099999999999994</v>
      </c>
      <c r="J5" s="1033">
        <v>81.599999999999994</v>
      </c>
      <c r="K5" s="1033">
        <v>83.4</v>
      </c>
      <c r="L5" s="1034">
        <v>84.3</v>
      </c>
      <c r="M5" s="122"/>
    </row>
    <row r="6" spans="1:14" s="394" customFormat="1" ht="18.75" customHeight="1">
      <c r="A6" s="1031" t="s">
        <v>493</v>
      </c>
      <c r="B6" s="1032" t="s">
        <v>490</v>
      </c>
      <c r="C6" s="1033">
        <v>76.8</v>
      </c>
      <c r="D6" s="1033">
        <v>79.900000000000006</v>
      </c>
      <c r="E6" s="1033">
        <v>80.099999999999994</v>
      </c>
      <c r="F6" s="1033">
        <v>78.8</v>
      </c>
      <c r="G6" s="1033">
        <v>81.099999999999994</v>
      </c>
      <c r="H6" s="1033">
        <v>78.8</v>
      </c>
      <c r="I6" s="1033">
        <v>82.3</v>
      </c>
      <c r="J6" s="1033">
        <v>82.4</v>
      </c>
      <c r="K6" s="1033">
        <v>80.400000000000006</v>
      </c>
      <c r="L6" s="1034">
        <v>82.4</v>
      </c>
      <c r="M6" s="122"/>
    </row>
    <row r="7" spans="1:14" s="394" customFormat="1" ht="18.75" customHeight="1">
      <c r="A7" s="1898" t="s">
        <v>494</v>
      </c>
      <c r="B7" s="1899" t="s">
        <v>490</v>
      </c>
      <c r="C7" s="1900">
        <v>82.4</v>
      </c>
      <c r="D7" s="1900">
        <v>83</v>
      </c>
      <c r="E7" s="1900">
        <v>83.7</v>
      </c>
      <c r="F7" s="1900">
        <v>84.1</v>
      </c>
      <c r="G7" s="1900">
        <v>83.2</v>
      </c>
      <c r="H7" s="1900">
        <v>84.7</v>
      </c>
      <c r="I7" s="1900">
        <v>85</v>
      </c>
      <c r="J7" s="1900">
        <v>85.2</v>
      </c>
      <c r="K7" s="1900">
        <v>85.4</v>
      </c>
      <c r="L7" s="1901">
        <v>85.9</v>
      </c>
      <c r="M7" s="46"/>
    </row>
    <row r="8" spans="1:14" s="395" customFormat="1" ht="15" customHeight="1">
      <c r="A8" s="1049" t="s">
        <v>75</v>
      </c>
      <c r="B8" s="1075" t="s">
        <v>521</v>
      </c>
      <c r="C8" s="1075"/>
      <c r="D8" s="1075"/>
      <c r="E8" s="1075"/>
      <c r="F8" s="1075"/>
      <c r="G8" s="1075"/>
      <c r="H8" s="1075"/>
      <c r="I8" s="1075"/>
      <c r="J8" s="1075"/>
      <c r="K8" s="1075"/>
      <c r="L8" s="1076"/>
      <c r="M8" s="134"/>
      <c r="N8" s="134"/>
    </row>
    <row r="9" spans="1:14" s="395" customFormat="1" ht="15" customHeight="1">
      <c r="A9" s="1036" t="s">
        <v>77</v>
      </c>
      <c r="B9" s="1075" t="s">
        <v>522</v>
      </c>
      <c r="C9" s="1075"/>
      <c r="D9" s="1075"/>
      <c r="E9" s="1075"/>
      <c r="F9" s="1075"/>
      <c r="G9" s="1075"/>
      <c r="H9" s="1075"/>
      <c r="I9" s="1075"/>
      <c r="J9" s="1075"/>
      <c r="K9" s="1075"/>
      <c r="L9" s="1076"/>
      <c r="M9" s="134"/>
      <c r="N9" s="134"/>
    </row>
    <row r="10" spans="1:14" s="43" customFormat="1">
      <c r="A10" s="1037"/>
      <c r="B10" s="1052"/>
      <c r="C10" s="1039"/>
      <c r="D10" s="1039"/>
      <c r="E10" s="1039"/>
      <c r="F10" s="1039"/>
      <c r="G10" s="1039"/>
      <c r="H10" s="1039"/>
      <c r="I10" s="1039"/>
      <c r="J10" s="1039"/>
      <c r="K10" s="1077" t="s">
        <v>87</v>
      </c>
      <c r="L10" s="1078"/>
    </row>
    <row r="11" spans="1:14" s="43" customFormat="1" ht="15">
      <c r="B11" s="392"/>
      <c r="J11" s="47"/>
      <c r="K11" s="47"/>
      <c r="L11" s="47"/>
    </row>
    <row r="12" spans="1:14" s="43" customFormat="1" ht="15">
      <c r="B12" s="393"/>
      <c r="J12" s="37"/>
      <c r="K12" s="37"/>
      <c r="L12" s="37"/>
    </row>
    <row r="13" spans="1:14" s="43" customFormat="1" ht="15">
      <c r="B13" s="392"/>
    </row>
    <row r="14" spans="1:14" s="43" customFormat="1" ht="15">
      <c r="B14" s="392"/>
    </row>
    <row r="15" spans="1:14" s="43" customFormat="1" ht="15">
      <c r="B15" s="392"/>
    </row>
    <row r="16" spans="1:14" s="43" customFormat="1" ht="15">
      <c r="B16" s="392"/>
    </row>
    <row r="17" spans="2:11" s="43" customFormat="1" ht="15">
      <c r="B17" s="393"/>
      <c r="F17" s="44"/>
    </row>
    <row r="18" spans="2:11" s="43" customFormat="1" ht="15">
      <c r="B18" s="393"/>
      <c r="F18" s="148"/>
    </row>
    <row r="19" spans="2:11" s="43" customFormat="1" ht="15">
      <c r="B19" s="392"/>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A2:B2"/>
    <mergeCell ref="B8:L8"/>
    <mergeCell ref="B9:L9"/>
    <mergeCell ref="K10:L10"/>
  </mergeCells>
  <hyperlinks>
    <hyperlink ref="K10" location="Content!A1" display="Back to Content Page" xr:uid="{3E364D07-C4DB-45BF-80BD-950B6C6EAA4B}"/>
  </hyperlinks>
  <printOptions horizontalCentered="1" verticalCentered="1"/>
  <pageMargins left="0" right="0" top="0" bottom="0" header="0" footer="0"/>
  <headerFooter alignWithMargins="0"/>
  <colBreaks count="1" manualBreakCount="1">
    <brk id="12" max="33" man="1"/>
  </colBreak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AC732-8659-412D-A4E4-2A54AA230F5D}">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524</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84.9</v>
      </c>
      <c r="D3" s="1033">
        <v>82.6</v>
      </c>
      <c r="E3" s="1033">
        <v>82.6</v>
      </c>
      <c r="F3" s="1033">
        <v>85.3</v>
      </c>
      <c r="G3" s="1033">
        <v>84.3</v>
      </c>
      <c r="H3" s="1033">
        <v>84.1</v>
      </c>
      <c r="I3" s="1033">
        <v>86.3</v>
      </c>
      <c r="J3" s="1033">
        <v>85.7</v>
      </c>
      <c r="K3" s="1033">
        <v>84.5</v>
      </c>
      <c r="L3" s="1034">
        <v>84.2</v>
      </c>
      <c r="M3" s="122"/>
    </row>
    <row r="4" spans="1:14" s="394" customFormat="1" ht="18.75" customHeight="1">
      <c r="A4" s="1031" t="s">
        <v>491</v>
      </c>
      <c r="B4" s="1032" t="s">
        <v>490</v>
      </c>
      <c r="C4" s="1033">
        <v>89.4</v>
      </c>
      <c r="D4" s="1033">
        <v>88.6</v>
      </c>
      <c r="E4" s="1033">
        <v>89.2</v>
      </c>
      <c r="F4" s="1033">
        <v>89.1</v>
      </c>
      <c r="G4" s="1033">
        <v>89.9</v>
      </c>
      <c r="H4" s="1033">
        <v>89.4</v>
      </c>
      <c r="I4" s="1033">
        <v>89.7</v>
      </c>
      <c r="J4" s="1033">
        <v>89.6</v>
      </c>
      <c r="K4" s="1033">
        <v>90.4</v>
      </c>
      <c r="L4" s="1034">
        <v>90.1</v>
      </c>
      <c r="M4" s="122"/>
    </row>
    <row r="5" spans="1:14" s="394" customFormat="1" ht="18.75" customHeight="1">
      <c r="A5" s="1031" t="s">
        <v>492</v>
      </c>
      <c r="B5" s="1032" t="s">
        <v>490</v>
      </c>
      <c r="C5" s="1033">
        <v>92.6</v>
      </c>
      <c r="D5" s="1033">
        <v>92.1</v>
      </c>
      <c r="E5" s="1033">
        <v>90.3</v>
      </c>
      <c r="F5" s="1033">
        <v>91.5</v>
      </c>
      <c r="G5" s="1033">
        <v>92.2</v>
      </c>
      <c r="H5" s="1033">
        <v>91.8</v>
      </c>
      <c r="I5" s="1033">
        <v>90.9</v>
      </c>
      <c r="J5" s="1033">
        <v>91.1</v>
      </c>
      <c r="K5" s="1033">
        <v>91.7</v>
      </c>
      <c r="L5" s="1034">
        <v>90.6</v>
      </c>
      <c r="M5" s="122"/>
    </row>
    <row r="6" spans="1:14" s="394" customFormat="1" ht="18.75" customHeight="1">
      <c r="A6" s="1031" t="s">
        <v>493</v>
      </c>
      <c r="B6" s="1032" t="s">
        <v>490</v>
      </c>
      <c r="C6" s="1033">
        <v>90.9</v>
      </c>
      <c r="D6" s="1033">
        <v>90.3</v>
      </c>
      <c r="E6" s="1033">
        <v>91.3</v>
      </c>
      <c r="F6" s="1033">
        <v>92.9</v>
      </c>
      <c r="G6" s="1033">
        <v>93.5</v>
      </c>
      <c r="H6" s="1033">
        <v>92.8</v>
      </c>
      <c r="I6" s="1033">
        <v>92.8</v>
      </c>
      <c r="J6" s="1033">
        <v>93.1</v>
      </c>
      <c r="K6" s="1033">
        <v>92.1</v>
      </c>
      <c r="L6" s="1034">
        <v>93.7</v>
      </c>
      <c r="M6" s="122"/>
    </row>
    <row r="7" spans="1:14" s="394" customFormat="1" ht="18.75" customHeight="1">
      <c r="A7" s="1898" t="s">
        <v>494</v>
      </c>
      <c r="B7" s="1899" t="s">
        <v>490</v>
      </c>
      <c r="C7" s="1900">
        <v>89.1</v>
      </c>
      <c r="D7" s="1900">
        <v>88.2</v>
      </c>
      <c r="E7" s="1900">
        <v>88.6</v>
      </c>
      <c r="F7" s="1900">
        <v>89</v>
      </c>
      <c r="G7" s="1900">
        <v>89.6</v>
      </c>
      <c r="H7" s="1900">
        <v>89.2</v>
      </c>
      <c r="I7" s="1900">
        <v>89.6</v>
      </c>
      <c r="J7" s="1900">
        <v>89.6</v>
      </c>
      <c r="K7" s="1900">
        <v>90</v>
      </c>
      <c r="L7" s="1901">
        <v>89.7</v>
      </c>
      <c r="M7" s="46"/>
    </row>
    <row r="8" spans="1:14" s="395" customFormat="1" ht="15" customHeight="1">
      <c r="A8" s="1049" t="s">
        <v>75</v>
      </c>
      <c r="B8" s="1075" t="s">
        <v>521</v>
      </c>
      <c r="C8" s="1075"/>
      <c r="D8" s="1075"/>
      <c r="E8" s="1075"/>
      <c r="F8" s="1075"/>
      <c r="G8" s="1075"/>
      <c r="H8" s="1075"/>
      <c r="I8" s="1075"/>
      <c r="J8" s="1075"/>
      <c r="K8" s="1075"/>
      <c r="L8" s="1076"/>
      <c r="M8" s="134"/>
      <c r="N8" s="134"/>
    </row>
    <row r="9" spans="1:14" s="395" customFormat="1" ht="15" customHeight="1">
      <c r="A9" s="1036" t="s">
        <v>77</v>
      </c>
      <c r="B9" s="1075" t="s">
        <v>522</v>
      </c>
      <c r="C9" s="1075"/>
      <c r="D9" s="1075"/>
      <c r="E9" s="1075"/>
      <c r="F9" s="1075"/>
      <c r="G9" s="1075"/>
      <c r="H9" s="1075"/>
      <c r="I9" s="1075"/>
      <c r="J9" s="1075"/>
      <c r="K9" s="1075"/>
      <c r="L9" s="1076"/>
      <c r="M9" s="134"/>
      <c r="N9" s="134"/>
    </row>
    <row r="10" spans="1:14" s="43" customFormat="1">
      <c r="A10" s="1037"/>
      <c r="B10" s="1052"/>
      <c r="C10" s="1039"/>
      <c r="D10" s="1039"/>
      <c r="E10" s="1039"/>
      <c r="F10" s="1039"/>
      <c r="G10" s="1039"/>
      <c r="H10" s="1039"/>
      <c r="I10" s="1039"/>
      <c r="J10" s="1039"/>
      <c r="K10" s="1077" t="s">
        <v>87</v>
      </c>
      <c r="L10" s="1078"/>
    </row>
    <row r="11" spans="1:14" s="43" customFormat="1" ht="15">
      <c r="B11" s="392"/>
      <c r="J11" s="47"/>
      <c r="K11" s="47"/>
      <c r="L11" s="47"/>
    </row>
    <row r="12" spans="1:14" s="43" customFormat="1" ht="15">
      <c r="B12" s="393"/>
      <c r="J12" s="37"/>
      <c r="K12" s="37"/>
      <c r="L12" s="37"/>
    </row>
    <row r="13" spans="1:14" s="43" customFormat="1" ht="15">
      <c r="B13" s="392"/>
    </row>
    <row r="14" spans="1:14" s="43" customFormat="1" ht="15">
      <c r="B14" s="392"/>
    </row>
    <row r="15" spans="1:14" s="43" customFormat="1" ht="15">
      <c r="B15" s="392"/>
    </row>
    <row r="16" spans="1:14" s="43" customFormat="1" ht="15">
      <c r="B16" s="392"/>
    </row>
    <row r="17" spans="2:11" s="43" customFormat="1" ht="15">
      <c r="B17" s="393"/>
      <c r="F17" s="44"/>
    </row>
    <row r="18" spans="2:11" s="43" customFormat="1" ht="15">
      <c r="B18" s="393"/>
      <c r="F18" s="148"/>
    </row>
    <row r="19" spans="2:11" s="43" customFormat="1" ht="15">
      <c r="B19" s="392"/>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A2:B2"/>
    <mergeCell ref="B8:L8"/>
    <mergeCell ref="B9:L9"/>
    <mergeCell ref="K10:L10"/>
  </mergeCells>
  <hyperlinks>
    <hyperlink ref="K10" location="Content!A1" display="Back to Content Page" xr:uid="{D1843E22-A398-4E1D-ADBA-E34CC0128143}"/>
  </hyperlinks>
  <printOptions horizontalCentered="1" verticalCentered="1"/>
  <pageMargins left="0" right="0" top="0" bottom="0" header="0" footer="0"/>
  <headerFooter alignWithMargins="0"/>
  <colBreaks count="1" manualBreakCount="1">
    <brk id="12" max="33" man="1"/>
  </colBreak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9FBBE-F443-48CB-AD65-99D9C3FC909D}">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525</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99.5</v>
      </c>
      <c r="D3" s="1033">
        <v>99.4</v>
      </c>
      <c r="E3" s="1033">
        <v>99.3</v>
      </c>
      <c r="F3" s="1033">
        <v>99.4</v>
      </c>
      <c r="G3" s="1033">
        <v>98.9</v>
      </c>
      <c r="H3" s="1033">
        <v>99.4</v>
      </c>
      <c r="I3" s="1033">
        <v>98.6</v>
      </c>
      <c r="J3" s="1033">
        <v>99.2</v>
      </c>
      <c r="K3" s="1033">
        <v>98.2</v>
      </c>
      <c r="L3" s="1034">
        <v>97</v>
      </c>
      <c r="M3" s="122"/>
    </row>
    <row r="4" spans="1:14" s="394" customFormat="1" ht="18.75" customHeight="1">
      <c r="A4" s="1031" t="s">
        <v>491</v>
      </c>
      <c r="B4" s="1032" t="s">
        <v>490</v>
      </c>
      <c r="C4" s="1033">
        <v>96.8</v>
      </c>
      <c r="D4" s="1033">
        <v>96.5</v>
      </c>
      <c r="E4" s="1033">
        <v>96</v>
      </c>
      <c r="F4" s="1033">
        <v>96.7</v>
      </c>
      <c r="G4" s="1033">
        <v>94.8</v>
      </c>
      <c r="H4" s="1033">
        <v>96.5</v>
      </c>
      <c r="I4" s="1033">
        <v>95.8</v>
      </c>
      <c r="J4" s="1033">
        <v>96.2</v>
      </c>
      <c r="K4" s="1033">
        <v>96.5</v>
      </c>
      <c r="L4" s="1034">
        <v>95.2</v>
      </c>
      <c r="M4" s="122"/>
    </row>
    <row r="5" spans="1:14" s="394" customFormat="1" ht="18.75" customHeight="1">
      <c r="A5" s="1031" t="s">
        <v>492</v>
      </c>
      <c r="B5" s="1032" t="s">
        <v>490</v>
      </c>
      <c r="C5" s="1033">
        <v>97.7</v>
      </c>
      <c r="D5" s="1033">
        <v>97</v>
      </c>
      <c r="E5" s="1033">
        <v>96.5</v>
      </c>
      <c r="F5" s="1033">
        <v>96.4</v>
      </c>
      <c r="G5" s="1033">
        <v>96</v>
      </c>
      <c r="H5" s="1033">
        <v>95.3</v>
      </c>
      <c r="I5" s="1033">
        <v>94.9</v>
      </c>
      <c r="J5" s="1033">
        <v>95.2</v>
      </c>
      <c r="K5" s="1033">
        <v>95.1</v>
      </c>
      <c r="L5" s="1034">
        <v>95.1</v>
      </c>
      <c r="M5" s="122"/>
    </row>
    <row r="6" spans="1:14" s="394" customFormat="1" ht="18.75" customHeight="1">
      <c r="A6" s="1031" t="s">
        <v>493</v>
      </c>
      <c r="B6" s="1032" t="s">
        <v>490</v>
      </c>
      <c r="C6" s="1033">
        <v>90.6</v>
      </c>
      <c r="D6" s="1033">
        <v>90.4</v>
      </c>
      <c r="E6" s="1033">
        <v>91.2</v>
      </c>
      <c r="F6" s="1033">
        <v>87.2</v>
      </c>
      <c r="G6" s="1033">
        <v>86</v>
      </c>
      <c r="H6" s="1033">
        <v>89.5</v>
      </c>
      <c r="I6" s="1033">
        <v>86.2</v>
      </c>
      <c r="J6" s="1033">
        <v>91</v>
      </c>
      <c r="K6" s="1033">
        <v>89.4</v>
      </c>
      <c r="L6" s="1034">
        <v>88.4</v>
      </c>
      <c r="M6" s="122"/>
    </row>
    <row r="7" spans="1:14" s="394" customFormat="1" ht="18.75" customHeight="1">
      <c r="A7" s="1898" t="s">
        <v>494</v>
      </c>
      <c r="B7" s="1899" t="s">
        <v>490</v>
      </c>
      <c r="C7" s="1900">
        <v>97.2</v>
      </c>
      <c r="D7" s="1900">
        <v>96.9</v>
      </c>
      <c r="E7" s="1900">
        <v>96.5</v>
      </c>
      <c r="F7" s="1900">
        <v>96.9</v>
      </c>
      <c r="G7" s="1900">
        <v>95.4</v>
      </c>
      <c r="H7" s="1900">
        <v>96.7</v>
      </c>
      <c r="I7" s="1900">
        <v>95.9</v>
      </c>
      <c r="J7" s="1900">
        <v>96.4</v>
      </c>
      <c r="K7" s="1900">
        <v>96.4</v>
      </c>
      <c r="L7" s="1901">
        <v>95.3</v>
      </c>
      <c r="M7" s="46"/>
    </row>
    <row r="8" spans="1:14" s="395" customFormat="1" ht="15" customHeight="1">
      <c r="A8" s="1049" t="s">
        <v>75</v>
      </c>
      <c r="B8" s="1075" t="s">
        <v>521</v>
      </c>
      <c r="C8" s="1075"/>
      <c r="D8" s="1075"/>
      <c r="E8" s="1075"/>
      <c r="F8" s="1075"/>
      <c r="G8" s="1075"/>
      <c r="H8" s="1075"/>
      <c r="I8" s="1075"/>
      <c r="J8" s="1075"/>
      <c r="K8" s="1075"/>
      <c r="L8" s="1076"/>
      <c r="M8" s="134"/>
      <c r="N8" s="134"/>
    </row>
    <row r="9" spans="1:14" s="395" customFormat="1" ht="15" customHeight="1">
      <c r="A9" s="1036" t="s">
        <v>77</v>
      </c>
      <c r="B9" s="1075" t="s">
        <v>522</v>
      </c>
      <c r="C9" s="1075"/>
      <c r="D9" s="1075"/>
      <c r="E9" s="1075"/>
      <c r="F9" s="1075"/>
      <c r="G9" s="1075"/>
      <c r="H9" s="1075"/>
      <c r="I9" s="1075"/>
      <c r="J9" s="1075"/>
      <c r="K9" s="1075"/>
      <c r="L9" s="1076"/>
      <c r="M9" s="134"/>
      <c r="N9" s="134"/>
    </row>
    <row r="10" spans="1:14" s="43" customFormat="1">
      <c r="A10" s="1037"/>
      <c r="B10" s="1052"/>
      <c r="C10" s="1039"/>
      <c r="D10" s="1039"/>
      <c r="E10" s="1039"/>
      <c r="F10" s="1039"/>
      <c r="G10" s="1039"/>
      <c r="H10" s="1039"/>
      <c r="I10" s="1039"/>
      <c r="J10" s="1039"/>
      <c r="K10" s="1077" t="s">
        <v>87</v>
      </c>
      <c r="L10" s="1078"/>
    </row>
    <row r="11" spans="1:14" s="43" customFormat="1" ht="15">
      <c r="B11" s="392"/>
      <c r="J11" s="47"/>
      <c r="K11" s="47"/>
      <c r="L11" s="47"/>
    </row>
    <row r="12" spans="1:14" s="43" customFormat="1" ht="15">
      <c r="B12" s="393"/>
      <c r="J12" s="37"/>
      <c r="K12" s="37"/>
      <c r="L12" s="37"/>
    </row>
    <row r="13" spans="1:14" s="43" customFormat="1" ht="15">
      <c r="B13" s="392"/>
    </row>
    <row r="14" spans="1:14" s="43" customFormat="1" ht="15">
      <c r="B14" s="392"/>
    </row>
    <row r="15" spans="1:14" s="43" customFormat="1" ht="15">
      <c r="B15" s="392"/>
    </row>
    <row r="16" spans="1:14" s="43" customFormat="1" ht="15">
      <c r="B16" s="392"/>
    </row>
    <row r="17" spans="2:11" s="43" customFormat="1" ht="15">
      <c r="B17" s="393"/>
      <c r="F17" s="44"/>
    </row>
    <row r="18" spans="2:11" s="43" customFormat="1" ht="15">
      <c r="B18" s="393"/>
      <c r="F18" s="148"/>
    </row>
    <row r="19" spans="2:11" s="43" customFormat="1" ht="15">
      <c r="B19" s="392"/>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A2:B2"/>
    <mergeCell ref="B8:L8"/>
    <mergeCell ref="B9:L9"/>
    <mergeCell ref="K10:L10"/>
  </mergeCells>
  <hyperlinks>
    <hyperlink ref="K10" location="Content!A1" display="Back to Content Page" xr:uid="{2D746B9A-46E7-40B2-B6B4-45FA83B400B1}"/>
  </hyperlinks>
  <printOptions horizontalCentered="1" verticalCentered="1"/>
  <pageMargins left="0" right="0" top="0" bottom="0" header="0" footer="0"/>
  <headerFooter alignWithMargins="0"/>
  <colBreaks count="1" manualBreakCount="1">
    <brk id="12" max="33" man="1"/>
  </col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D6041-AD7B-4F1D-8C7A-4E3FE0E30311}">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526</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69.2</v>
      </c>
      <c r="D3" s="1033">
        <v>71.7</v>
      </c>
      <c r="E3" s="1033">
        <v>71.3</v>
      </c>
      <c r="F3" s="1033">
        <v>70.599999999999994</v>
      </c>
      <c r="G3" s="1033">
        <v>70.2</v>
      </c>
      <c r="H3" s="1033">
        <v>69.400000000000006</v>
      </c>
      <c r="I3" s="1033">
        <v>71.2</v>
      </c>
      <c r="J3" s="1033">
        <v>69.5</v>
      </c>
      <c r="K3" s="1033">
        <v>68.2</v>
      </c>
      <c r="L3" s="1034">
        <v>67.599999999999994</v>
      </c>
      <c r="M3" s="122"/>
    </row>
    <row r="4" spans="1:14" s="394" customFormat="1" ht="18.75" customHeight="1">
      <c r="A4" s="1031" t="s">
        <v>491</v>
      </c>
      <c r="B4" s="1032" t="s">
        <v>490</v>
      </c>
      <c r="C4" s="1033">
        <v>92.7</v>
      </c>
      <c r="D4" s="1033">
        <v>93.4</v>
      </c>
      <c r="E4" s="1033">
        <v>93.3</v>
      </c>
      <c r="F4" s="1033">
        <v>93.5</v>
      </c>
      <c r="G4" s="1033">
        <v>92.9</v>
      </c>
      <c r="H4" s="1033">
        <v>92.9</v>
      </c>
      <c r="I4" s="1033">
        <v>92.7</v>
      </c>
      <c r="J4" s="1033">
        <v>92.4</v>
      </c>
      <c r="K4" s="1033">
        <v>92.3</v>
      </c>
      <c r="L4" s="1034">
        <v>92.5</v>
      </c>
      <c r="M4" s="122"/>
    </row>
    <row r="5" spans="1:14" s="394" customFormat="1" ht="18.75" customHeight="1">
      <c r="A5" s="1031" t="s">
        <v>492</v>
      </c>
      <c r="B5" s="1032" t="s">
        <v>490</v>
      </c>
      <c r="C5" s="1033">
        <v>79.5</v>
      </c>
      <c r="D5" s="1033">
        <v>82.9</v>
      </c>
      <c r="E5" s="1033">
        <v>80.2</v>
      </c>
      <c r="F5" s="1033">
        <v>81.5</v>
      </c>
      <c r="G5" s="1033">
        <v>82.2</v>
      </c>
      <c r="H5" s="1033">
        <v>82</v>
      </c>
      <c r="I5" s="1033">
        <v>83.1</v>
      </c>
      <c r="J5" s="1033">
        <v>83.8</v>
      </c>
      <c r="K5" s="1033">
        <v>83.7</v>
      </c>
      <c r="L5" s="1034">
        <v>85.8</v>
      </c>
      <c r="M5" s="122"/>
    </row>
    <row r="6" spans="1:14" s="394" customFormat="1" ht="18.75" customHeight="1">
      <c r="A6" s="1031" t="s">
        <v>493</v>
      </c>
      <c r="B6" s="1032" t="s">
        <v>490</v>
      </c>
      <c r="C6" s="1033">
        <v>86</v>
      </c>
      <c r="D6" s="1033">
        <v>88.7</v>
      </c>
      <c r="E6" s="1033">
        <v>88.2</v>
      </c>
      <c r="F6" s="1033">
        <v>85.3</v>
      </c>
      <c r="G6" s="1033">
        <v>89.4</v>
      </c>
      <c r="H6" s="1033">
        <v>86.9</v>
      </c>
      <c r="I6" s="1033">
        <v>88.1</v>
      </c>
      <c r="J6" s="1033">
        <v>89</v>
      </c>
      <c r="K6" s="1033">
        <v>87.2</v>
      </c>
      <c r="L6" s="1034">
        <v>87.8</v>
      </c>
      <c r="M6" s="122"/>
    </row>
    <row r="7" spans="1:14" s="394" customFormat="1" ht="18.75" customHeight="1">
      <c r="A7" s="1898" t="s">
        <v>494</v>
      </c>
      <c r="B7" s="1899" t="s">
        <v>490</v>
      </c>
      <c r="C7" s="1900">
        <v>88.7</v>
      </c>
      <c r="D7" s="1900">
        <v>89.7</v>
      </c>
      <c r="E7" s="1900">
        <v>89.4</v>
      </c>
      <c r="F7" s="1900">
        <v>89.6</v>
      </c>
      <c r="G7" s="1900">
        <v>89.1</v>
      </c>
      <c r="H7" s="1900">
        <v>89</v>
      </c>
      <c r="I7" s="1900">
        <v>89</v>
      </c>
      <c r="J7" s="1900">
        <v>88.8</v>
      </c>
      <c r="K7" s="1900">
        <v>88.6</v>
      </c>
      <c r="L7" s="1901">
        <v>89</v>
      </c>
      <c r="M7" s="46"/>
    </row>
    <row r="8" spans="1:14" s="395" customFormat="1" ht="15" customHeight="1">
      <c r="A8" s="1049" t="s">
        <v>75</v>
      </c>
      <c r="B8" s="1075" t="s">
        <v>521</v>
      </c>
      <c r="C8" s="1075"/>
      <c r="D8" s="1075"/>
      <c r="E8" s="1075"/>
      <c r="F8" s="1075"/>
      <c r="G8" s="1075"/>
      <c r="H8" s="1075"/>
      <c r="I8" s="1075"/>
      <c r="J8" s="1075"/>
      <c r="K8" s="1075"/>
      <c r="L8" s="1076"/>
      <c r="M8" s="134"/>
      <c r="N8" s="134"/>
    </row>
    <row r="9" spans="1:14" s="395" customFormat="1" ht="15" customHeight="1">
      <c r="A9" s="1036" t="s">
        <v>77</v>
      </c>
      <c r="B9" s="1075" t="s">
        <v>522</v>
      </c>
      <c r="C9" s="1075"/>
      <c r="D9" s="1075"/>
      <c r="E9" s="1075"/>
      <c r="F9" s="1075"/>
      <c r="G9" s="1075"/>
      <c r="H9" s="1075"/>
      <c r="I9" s="1075"/>
      <c r="J9" s="1075"/>
      <c r="K9" s="1075"/>
      <c r="L9" s="1076"/>
      <c r="M9" s="134"/>
      <c r="N9" s="134"/>
    </row>
    <row r="10" spans="1:14" s="43" customFormat="1">
      <c r="A10" s="1037"/>
      <c r="B10" s="1052"/>
      <c r="C10" s="1039"/>
      <c r="D10" s="1039"/>
      <c r="E10" s="1039"/>
      <c r="F10" s="1039"/>
      <c r="G10" s="1039"/>
      <c r="H10" s="1039"/>
      <c r="I10" s="1039"/>
      <c r="J10" s="1039"/>
      <c r="K10" s="1077" t="s">
        <v>87</v>
      </c>
      <c r="L10" s="1078"/>
    </row>
    <row r="11" spans="1:14" s="43" customFormat="1" ht="15">
      <c r="B11" s="392"/>
      <c r="J11" s="47"/>
      <c r="K11" s="47"/>
      <c r="L11" s="47"/>
    </row>
    <row r="12" spans="1:14" s="43" customFormat="1" ht="15">
      <c r="B12" s="393"/>
      <c r="J12" s="37"/>
      <c r="K12" s="37"/>
      <c r="L12" s="37"/>
    </row>
    <row r="13" spans="1:14" s="43" customFormat="1" ht="15">
      <c r="B13" s="392"/>
    </row>
    <row r="14" spans="1:14" s="43" customFormat="1" ht="15">
      <c r="B14" s="392"/>
    </row>
    <row r="15" spans="1:14" s="43" customFormat="1" ht="15">
      <c r="B15" s="392"/>
    </row>
    <row r="16" spans="1:14" s="43" customFormat="1" ht="15">
      <c r="B16" s="392"/>
    </row>
    <row r="17" spans="2:11" s="43" customFormat="1" ht="15">
      <c r="B17" s="393"/>
      <c r="F17" s="44"/>
    </row>
    <row r="18" spans="2:11" s="43" customFormat="1" ht="15">
      <c r="B18" s="393"/>
      <c r="F18" s="148"/>
    </row>
    <row r="19" spans="2:11" s="43" customFormat="1" ht="15">
      <c r="B19" s="392"/>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5">
    <mergeCell ref="A1:L1"/>
    <mergeCell ref="A2:B2"/>
    <mergeCell ref="B8:L8"/>
    <mergeCell ref="B9:L9"/>
    <mergeCell ref="K10:L10"/>
  </mergeCells>
  <hyperlinks>
    <hyperlink ref="K10" location="Content!A1" display="Back to Content Page" xr:uid="{36757376-6004-4387-A99F-C500775A3046}"/>
  </hyperlinks>
  <printOptions horizontalCentered="1" verticalCentered="1"/>
  <pageMargins left="0" right="0" top="0" bottom="0" header="0" footer="0"/>
  <headerFooter alignWithMargins="0"/>
  <colBreaks count="1" manualBreakCount="1">
    <brk id="12" max="33" man="1"/>
  </colBreak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C9F68-6AA7-474E-A1D7-D2E156B8FD75}">
  <dimension ref="A1:N25"/>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4" s="43" customFormat="1" ht="22.5" customHeight="1">
      <c r="A1" s="1842" t="s">
        <v>527</v>
      </c>
      <c r="B1" s="1843"/>
      <c r="C1" s="1843"/>
      <c r="D1" s="1843"/>
      <c r="E1" s="1843"/>
      <c r="F1" s="1843"/>
      <c r="G1" s="1843"/>
      <c r="H1" s="1843"/>
      <c r="I1" s="1843"/>
      <c r="J1" s="1843"/>
      <c r="K1" s="1843"/>
      <c r="L1" s="1844"/>
    </row>
    <row r="2" spans="1:14"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4" s="394" customFormat="1" ht="18.75" customHeight="1">
      <c r="A3" s="1031" t="s">
        <v>489</v>
      </c>
      <c r="B3" s="1032" t="s">
        <v>490</v>
      </c>
      <c r="C3" s="1033">
        <v>80.900000000000006</v>
      </c>
      <c r="D3" s="1033">
        <v>82.9</v>
      </c>
      <c r="E3" s="1033">
        <v>87.1</v>
      </c>
      <c r="F3" s="1033">
        <v>83.2</v>
      </c>
      <c r="G3" s="1033">
        <v>83.8</v>
      </c>
      <c r="H3" s="1033">
        <v>85.7</v>
      </c>
      <c r="I3" s="1033">
        <v>85.7</v>
      </c>
      <c r="J3" s="1033">
        <v>89.3</v>
      </c>
      <c r="K3" s="1033">
        <v>86.6</v>
      </c>
      <c r="L3" s="1034">
        <v>85.9</v>
      </c>
      <c r="M3" s="122"/>
    </row>
    <row r="4" spans="1:14" s="394" customFormat="1" ht="18.75" customHeight="1">
      <c r="A4" s="1031" t="s">
        <v>491</v>
      </c>
      <c r="B4" s="1032" t="s">
        <v>490</v>
      </c>
      <c r="C4" s="1033">
        <v>92</v>
      </c>
      <c r="D4" s="1033">
        <v>92.2</v>
      </c>
      <c r="E4" s="1033">
        <v>93.7</v>
      </c>
      <c r="F4" s="1033">
        <v>93.5</v>
      </c>
      <c r="G4" s="1033">
        <v>93.8</v>
      </c>
      <c r="H4" s="1033">
        <v>94.1</v>
      </c>
      <c r="I4" s="1033">
        <v>94</v>
      </c>
      <c r="J4" s="1033">
        <v>94.5</v>
      </c>
      <c r="K4" s="1033">
        <v>94.3</v>
      </c>
      <c r="L4" s="1034">
        <v>94.4</v>
      </c>
      <c r="M4" s="122"/>
    </row>
    <row r="5" spans="1:14" s="394" customFormat="1" ht="18.75" customHeight="1">
      <c r="A5" s="1031" t="s">
        <v>492</v>
      </c>
      <c r="B5" s="1032" t="s">
        <v>490</v>
      </c>
      <c r="C5" s="1033">
        <v>89</v>
      </c>
      <c r="D5" s="1033">
        <v>87.4</v>
      </c>
      <c r="E5" s="1033">
        <v>87.9</v>
      </c>
      <c r="F5" s="1033">
        <v>89.6</v>
      </c>
      <c r="G5" s="1033">
        <v>89.7</v>
      </c>
      <c r="H5" s="1033">
        <v>89.7</v>
      </c>
      <c r="I5" s="1033">
        <v>90.5</v>
      </c>
      <c r="J5" s="1033">
        <v>89.2</v>
      </c>
      <c r="K5" s="1033">
        <v>90.4</v>
      </c>
      <c r="L5" s="1034">
        <v>89.8</v>
      </c>
      <c r="M5" s="122"/>
    </row>
    <row r="6" spans="1:14" s="394" customFormat="1" ht="18.75" customHeight="1">
      <c r="A6" s="1031" t="s">
        <v>493</v>
      </c>
      <c r="B6" s="1032" t="s">
        <v>490</v>
      </c>
      <c r="C6" s="1033">
        <v>88.1</v>
      </c>
      <c r="D6" s="1033">
        <v>89</v>
      </c>
      <c r="E6" s="1033">
        <v>92.3</v>
      </c>
      <c r="F6" s="1033">
        <v>88.7</v>
      </c>
      <c r="G6" s="1033">
        <v>90.1</v>
      </c>
      <c r="H6" s="1033">
        <v>90.5</v>
      </c>
      <c r="I6" s="1033">
        <v>93.3</v>
      </c>
      <c r="J6" s="1033">
        <v>90.3</v>
      </c>
      <c r="K6" s="1033">
        <v>93</v>
      </c>
      <c r="L6" s="1034">
        <v>90.2</v>
      </c>
      <c r="M6" s="122"/>
    </row>
    <row r="7" spans="1:14" s="394" customFormat="1" ht="18.75" customHeight="1">
      <c r="A7" s="1898" t="s">
        <v>494</v>
      </c>
      <c r="B7" s="1899" t="s">
        <v>490</v>
      </c>
      <c r="C7" s="1900">
        <v>91.2</v>
      </c>
      <c r="D7" s="1900">
        <v>91.4</v>
      </c>
      <c r="E7" s="1900">
        <v>93.1</v>
      </c>
      <c r="F7" s="1900">
        <v>92.6</v>
      </c>
      <c r="G7" s="1900">
        <v>93</v>
      </c>
      <c r="H7" s="1900">
        <v>93.4</v>
      </c>
      <c r="I7" s="1900">
        <v>93.4</v>
      </c>
      <c r="J7" s="1900">
        <v>93.7</v>
      </c>
      <c r="K7" s="1900">
        <v>93.6</v>
      </c>
      <c r="L7" s="1901">
        <v>93.4</v>
      </c>
      <c r="M7" s="46"/>
    </row>
    <row r="8" spans="1:14">
      <c r="A8" s="1053"/>
      <c r="B8" s="1051"/>
      <c r="C8" s="1051"/>
      <c r="D8" s="1054"/>
      <c r="E8" s="1054"/>
      <c r="F8" s="1054"/>
      <c r="G8" s="1055"/>
      <c r="H8" s="1055"/>
      <c r="I8" s="1054"/>
      <c r="J8" s="1054"/>
      <c r="K8" s="1914" t="s">
        <v>87</v>
      </c>
      <c r="L8" s="1915"/>
    </row>
    <row r="9" spans="1:14" s="395" customFormat="1" ht="15" customHeight="1">
      <c r="A9" s="388"/>
      <c r="B9" s="1075"/>
      <c r="C9" s="1075"/>
      <c r="D9" s="1075"/>
      <c r="E9" s="1075"/>
      <c r="F9" s="1075"/>
      <c r="G9" s="1075"/>
      <c r="H9" s="1075"/>
      <c r="I9" s="1075"/>
      <c r="J9" s="1075"/>
      <c r="K9" s="1075"/>
      <c r="L9" s="1075"/>
      <c r="M9" s="134"/>
      <c r="N9" s="134"/>
    </row>
    <row r="10" spans="1:14" s="43" customFormat="1" ht="22.5" customHeight="1">
      <c r="A10" s="198"/>
      <c r="B10" s="396"/>
    </row>
    <row r="11" spans="1:14" s="43" customFormat="1" ht="15">
      <c r="B11" s="392"/>
      <c r="J11" s="47"/>
      <c r="K11" s="47"/>
      <c r="L11" s="47"/>
    </row>
    <row r="12" spans="1:14" s="43" customFormat="1" ht="15">
      <c r="B12" s="393"/>
      <c r="J12" s="37"/>
      <c r="K12" s="37"/>
      <c r="L12" s="37"/>
    </row>
    <row r="13" spans="1:14" s="43" customFormat="1" ht="15">
      <c r="B13" s="392"/>
    </row>
    <row r="14" spans="1:14" s="43" customFormat="1" ht="15">
      <c r="B14" s="392"/>
    </row>
    <row r="15" spans="1:14" s="43" customFormat="1" ht="15">
      <c r="B15" s="392"/>
    </row>
    <row r="16" spans="1:14" s="43" customFormat="1" ht="15">
      <c r="B16" s="392"/>
    </row>
    <row r="17" spans="2:11" s="43" customFormat="1" ht="15">
      <c r="B17" s="393"/>
      <c r="F17" s="44"/>
    </row>
    <row r="18" spans="2:11" s="43" customFormat="1" ht="15">
      <c r="B18" s="393"/>
      <c r="F18" s="148"/>
    </row>
    <row r="19" spans="2:11" s="43" customFormat="1" ht="15">
      <c r="B19" s="392"/>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row r="25" spans="2:11" s="43" customFormat="1">
      <c r="B25" s="44"/>
      <c r="C25" s="44"/>
      <c r="D25" s="44"/>
      <c r="E25" s="44"/>
      <c r="F25" s="44"/>
      <c r="G25" s="44"/>
      <c r="H25" s="44"/>
      <c r="I25" s="44"/>
      <c r="J25" s="44"/>
      <c r="K25" s="44"/>
    </row>
  </sheetData>
  <mergeCells count="4">
    <mergeCell ref="A1:L1"/>
    <mergeCell ref="A2:B2"/>
    <mergeCell ref="B9:L9"/>
    <mergeCell ref="K8:L8"/>
  </mergeCells>
  <hyperlinks>
    <hyperlink ref="K8" location="Content!A1" display="Back to Content Page" xr:uid="{1BD36086-2CB0-4911-8F26-29368EB136BE}"/>
  </hyperlinks>
  <printOptions horizontalCentered="1" verticalCentered="1"/>
  <pageMargins left="0" right="0" top="0" bottom="0" header="0" footer="0"/>
  <headerFooter alignWithMargins="0"/>
  <colBreaks count="1" manualBreakCount="1">
    <brk id="12" max="33"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1"/>
  <sheetViews>
    <sheetView showGridLines="0" zoomScaleNormal="100" zoomScaleSheetLayoutView="90" workbookViewId="0">
      <selection sqref="A1:J1"/>
    </sheetView>
  </sheetViews>
  <sheetFormatPr defaultColWidth="9.140625" defaultRowHeight="12.75"/>
  <cols>
    <col min="1" max="1" width="8.5703125" style="107" customWidth="1"/>
    <col min="2" max="2" width="14.140625" style="107" customWidth="1"/>
    <col min="3" max="10" width="8.5703125" style="107" customWidth="1"/>
    <col min="11" max="11" width="9.140625" style="107"/>
    <col min="12" max="12" width="7.85546875" style="107" customWidth="1"/>
    <col min="13" max="16384" width="9.140625" style="107"/>
  </cols>
  <sheetData>
    <row r="1" spans="1:19" s="208" customFormat="1" ht="22.5" customHeight="1">
      <c r="A1" s="1072" t="s">
        <v>118</v>
      </c>
      <c r="B1" s="1073"/>
      <c r="C1" s="1073"/>
      <c r="D1" s="1073"/>
      <c r="E1" s="1073"/>
      <c r="F1" s="1073"/>
      <c r="G1" s="1073"/>
      <c r="H1" s="1073"/>
      <c r="I1" s="1073"/>
      <c r="J1" s="1074"/>
    </row>
    <row r="2" spans="1:19" s="108" customFormat="1" ht="22.5" customHeight="1">
      <c r="A2" s="1322" t="s">
        <v>119</v>
      </c>
      <c r="B2" s="1323"/>
      <c r="C2" s="273" t="s">
        <v>120</v>
      </c>
      <c r="D2" s="1324"/>
      <c r="E2" s="1324" t="s">
        <v>121</v>
      </c>
      <c r="F2" s="1324"/>
      <c r="G2" s="1324" t="s">
        <v>122</v>
      </c>
      <c r="H2" s="1324"/>
      <c r="I2" s="1324" t="s">
        <v>123</v>
      </c>
      <c r="J2" s="1324"/>
    </row>
    <row r="3" spans="1:19" s="108" customFormat="1" ht="22.5" customHeight="1">
      <c r="A3" s="1126"/>
      <c r="B3" s="1127"/>
      <c r="C3" s="209" t="s">
        <v>98</v>
      </c>
      <c r="D3" s="209" t="s">
        <v>109</v>
      </c>
      <c r="E3" s="209" t="s">
        <v>98</v>
      </c>
      <c r="F3" s="209" t="s">
        <v>124</v>
      </c>
      <c r="G3" s="209" t="s">
        <v>98</v>
      </c>
      <c r="H3" s="209" t="s">
        <v>109</v>
      </c>
      <c r="I3" s="1325" t="s">
        <v>98</v>
      </c>
      <c r="J3" s="209" t="s">
        <v>109</v>
      </c>
      <c r="M3" s="1136"/>
      <c r="N3" s="1136"/>
    </row>
    <row r="4" spans="1:19" s="211" customFormat="1" ht="18.95" customHeight="1">
      <c r="A4" s="1326" t="s">
        <v>98</v>
      </c>
      <c r="B4" s="1327"/>
      <c r="C4" s="1328">
        <f t="shared" ref="C4:J4" si="0">SUM(C5,C8,C14)</f>
        <v>31111</v>
      </c>
      <c r="D4" s="1328">
        <f t="shared" si="0"/>
        <v>22305</v>
      </c>
      <c r="E4" s="1328">
        <f t="shared" si="0"/>
        <v>600</v>
      </c>
      <c r="F4" s="1328">
        <f t="shared" si="0"/>
        <v>357</v>
      </c>
      <c r="G4" s="1328">
        <f t="shared" si="0"/>
        <v>354</v>
      </c>
      <c r="H4" s="1328">
        <f t="shared" si="0"/>
        <v>200</v>
      </c>
      <c r="I4" s="1328">
        <f t="shared" si="0"/>
        <v>32065</v>
      </c>
      <c r="J4" s="1329">
        <f t="shared" si="0"/>
        <v>22862</v>
      </c>
      <c r="K4" s="108"/>
      <c r="L4" s="221"/>
      <c r="M4" s="229"/>
      <c r="N4" s="229"/>
      <c r="O4" s="210"/>
      <c r="P4" s="210"/>
      <c r="Q4" s="210"/>
      <c r="R4" s="210"/>
      <c r="S4" s="210"/>
    </row>
    <row r="5" spans="1:19" ht="22.5" customHeight="1">
      <c r="A5" s="1128" t="s">
        <v>90</v>
      </c>
      <c r="B5" s="1129"/>
      <c r="C5" s="602">
        <f>SUM(C6:C7)</f>
        <v>15853</v>
      </c>
      <c r="D5" s="602">
        <f t="shared" ref="D5:J5" si="1">SUM(D6:D7)</f>
        <v>12801</v>
      </c>
      <c r="E5" s="602">
        <f t="shared" si="1"/>
        <v>298</v>
      </c>
      <c r="F5" s="602">
        <f t="shared" si="1"/>
        <v>210</v>
      </c>
      <c r="G5" s="602">
        <f t="shared" si="1"/>
        <v>183</v>
      </c>
      <c r="H5" s="602">
        <f t="shared" si="1"/>
        <v>126</v>
      </c>
      <c r="I5" s="602">
        <f t="shared" si="1"/>
        <v>16334</v>
      </c>
      <c r="J5" s="603">
        <f t="shared" si="1"/>
        <v>13137</v>
      </c>
      <c r="K5" s="212"/>
      <c r="L5" s="218"/>
      <c r="M5" s="229"/>
      <c r="N5" s="229"/>
      <c r="O5" s="210"/>
      <c r="P5" s="210"/>
      <c r="Q5" s="210"/>
      <c r="R5" s="210"/>
      <c r="S5" s="210"/>
    </row>
    <row r="6" spans="1:19" s="211" customFormat="1" ht="22.5" customHeight="1">
      <c r="A6" s="1130" t="s">
        <v>125</v>
      </c>
      <c r="B6" s="1131"/>
      <c r="C6" s="605">
        <v>11631</v>
      </c>
      <c r="D6" s="605">
        <v>9289</v>
      </c>
      <c r="E6" s="605">
        <v>219</v>
      </c>
      <c r="F6" s="605">
        <v>149</v>
      </c>
      <c r="G6" s="605">
        <v>140</v>
      </c>
      <c r="H6" s="605">
        <v>89</v>
      </c>
      <c r="I6" s="605">
        <v>11990</v>
      </c>
      <c r="J6" s="606">
        <v>9527</v>
      </c>
      <c r="K6" s="212"/>
      <c r="M6" s="231"/>
      <c r="N6" s="231"/>
    </row>
    <row r="7" spans="1:19" s="211" customFormat="1" ht="22.5" customHeight="1">
      <c r="A7" s="1130" t="s">
        <v>126</v>
      </c>
      <c r="B7" s="1131"/>
      <c r="C7" s="441">
        <v>4222</v>
      </c>
      <c r="D7" s="441">
        <v>3512</v>
      </c>
      <c r="E7" s="441">
        <v>79</v>
      </c>
      <c r="F7" s="441">
        <v>61</v>
      </c>
      <c r="G7" s="441">
        <v>43</v>
      </c>
      <c r="H7" s="441">
        <v>37</v>
      </c>
      <c r="I7" s="441">
        <v>4344</v>
      </c>
      <c r="J7" s="609">
        <v>3610</v>
      </c>
      <c r="K7" s="212"/>
      <c r="M7" s="232"/>
      <c r="N7" s="231"/>
    </row>
    <row r="8" spans="1:19" ht="22.5" customHeight="1">
      <c r="A8" s="1330" t="s">
        <v>91</v>
      </c>
      <c r="B8" s="1331"/>
      <c r="C8" s="602">
        <f t="shared" ref="C8:J8" si="2">C9+C10+C11+C12+C13</f>
        <v>13054</v>
      </c>
      <c r="D8" s="602">
        <f t="shared" si="2"/>
        <v>8266</v>
      </c>
      <c r="E8" s="602">
        <f t="shared" si="2"/>
        <v>267</v>
      </c>
      <c r="F8" s="602">
        <f t="shared" si="2"/>
        <v>129</v>
      </c>
      <c r="G8" s="602">
        <f t="shared" si="2"/>
        <v>153</v>
      </c>
      <c r="H8" s="602">
        <f t="shared" si="2"/>
        <v>70</v>
      </c>
      <c r="I8" s="602">
        <f t="shared" si="2"/>
        <v>13474</v>
      </c>
      <c r="J8" s="603">
        <f t="shared" si="2"/>
        <v>8465</v>
      </c>
      <c r="K8" s="212"/>
      <c r="L8" s="218"/>
      <c r="M8" s="210"/>
      <c r="N8" s="210"/>
      <c r="O8" s="210"/>
      <c r="P8" s="210"/>
      <c r="Q8" s="210"/>
      <c r="R8" s="210"/>
      <c r="S8" s="210"/>
    </row>
    <row r="9" spans="1:19" s="106" customFormat="1" ht="22.5" customHeight="1">
      <c r="A9" s="1130" t="s">
        <v>125</v>
      </c>
      <c r="B9" s="1131"/>
      <c r="C9" s="605">
        <v>8636</v>
      </c>
      <c r="D9" s="605">
        <v>5475</v>
      </c>
      <c r="E9" s="605">
        <v>176</v>
      </c>
      <c r="F9" s="605">
        <v>78</v>
      </c>
      <c r="G9" s="605">
        <v>108</v>
      </c>
      <c r="H9" s="605">
        <v>51</v>
      </c>
      <c r="I9" s="605">
        <v>8920</v>
      </c>
      <c r="J9" s="606">
        <v>5604</v>
      </c>
      <c r="K9" s="212"/>
      <c r="M9" s="229"/>
      <c r="N9" s="229"/>
    </row>
    <row r="10" spans="1:19" s="106" customFormat="1" ht="22.5" customHeight="1">
      <c r="A10" s="1130" t="s">
        <v>126</v>
      </c>
      <c r="B10" s="1131"/>
      <c r="C10" s="605">
        <v>2716</v>
      </c>
      <c r="D10" s="605">
        <v>1787</v>
      </c>
      <c r="E10" s="605">
        <v>56</v>
      </c>
      <c r="F10" s="605">
        <v>32</v>
      </c>
      <c r="G10" s="605">
        <v>32</v>
      </c>
      <c r="H10" s="605">
        <v>13</v>
      </c>
      <c r="I10" s="605">
        <v>2804</v>
      </c>
      <c r="J10" s="606">
        <v>1832</v>
      </c>
      <c r="K10" s="212"/>
      <c r="M10" s="229"/>
      <c r="N10" s="229"/>
    </row>
    <row r="11" spans="1:19" s="106" customFormat="1" ht="22.5" customHeight="1">
      <c r="A11" s="1130" t="s">
        <v>127</v>
      </c>
      <c r="B11" s="1131"/>
      <c r="C11" s="605">
        <v>1005</v>
      </c>
      <c r="D11" s="605">
        <v>644</v>
      </c>
      <c r="E11" s="605">
        <v>21</v>
      </c>
      <c r="F11" s="605">
        <v>15</v>
      </c>
      <c r="G11" s="605">
        <v>5</v>
      </c>
      <c r="H11" s="605">
        <v>3</v>
      </c>
      <c r="I11" s="605">
        <v>1031</v>
      </c>
      <c r="J11" s="606">
        <v>662</v>
      </c>
      <c r="K11" s="212"/>
      <c r="M11" s="229"/>
      <c r="N11" s="229"/>
    </row>
    <row r="12" spans="1:19" s="106" customFormat="1" ht="22.5" customHeight="1">
      <c r="A12" s="1139" t="s">
        <v>128</v>
      </c>
      <c r="B12" s="1140"/>
      <c r="C12" s="605">
        <v>387</v>
      </c>
      <c r="D12" s="605">
        <v>233</v>
      </c>
      <c r="E12" s="605">
        <v>8</v>
      </c>
      <c r="F12" s="605">
        <v>3</v>
      </c>
      <c r="G12" s="605">
        <v>4</v>
      </c>
      <c r="H12" s="605">
        <v>2</v>
      </c>
      <c r="I12" s="605">
        <v>399</v>
      </c>
      <c r="J12" s="606">
        <v>238</v>
      </c>
      <c r="K12" s="212"/>
      <c r="M12" s="229"/>
      <c r="N12" s="229"/>
    </row>
    <row r="13" spans="1:19" s="106" customFormat="1" ht="22.5" customHeight="1">
      <c r="A13" s="1130" t="s">
        <v>129</v>
      </c>
      <c r="B13" s="1131"/>
      <c r="C13" s="441">
        <v>310</v>
      </c>
      <c r="D13" s="441">
        <v>127</v>
      </c>
      <c r="E13" s="441">
        <v>6</v>
      </c>
      <c r="F13" s="441">
        <v>1</v>
      </c>
      <c r="G13" s="441">
        <v>4</v>
      </c>
      <c r="H13" s="441">
        <v>1</v>
      </c>
      <c r="I13" s="441">
        <v>320</v>
      </c>
      <c r="J13" s="609">
        <v>129</v>
      </c>
      <c r="K13" s="212"/>
      <c r="M13" s="229"/>
      <c r="N13" s="229"/>
    </row>
    <row r="14" spans="1:19" ht="33.75" customHeight="1">
      <c r="A14" s="1332" t="s">
        <v>97</v>
      </c>
      <c r="B14" s="1333"/>
      <c r="C14" s="602">
        <f>C15+C16+C17</f>
        <v>2204</v>
      </c>
      <c r="D14" s="602">
        <f t="shared" ref="D14:J14" si="3">D15+D16+D17</f>
        <v>1238</v>
      </c>
      <c r="E14" s="602">
        <f t="shared" si="3"/>
        <v>35</v>
      </c>
      <c r="F14" s="602">
        <f t="shared" si="3"/>
        <v>18</v>
      </c>
      <c r="G14" s="602">
        <f t="shared" si="3"/>
        <v>18</v>
      </c>
      <c r="H14" s="602">
        <f t="shared" si="3"/>
        <v>4</v>
      </c>
      <c r="I14" s="602">
        <f t="shared" si="3"/>
        <v>2257</v>
      </c>
      <c r="J14" s="603">
        <f t="shared" si="3"/>
        <v>1260</v>
      </c>
      <c r="K14" s="108"/>
      <c r="L14" s="219"/>
      <c r="M14" s="213"/>
      <c r="N14" s="213"/>
      <c r="O14" s="213"/>
      <c r="P14" s="213"/>
      <c r="Q14" s="213"/>
      <c r="R14" s="213"/>
      <c r="S14" s="213"/>
    </row>
    <row r="15" spans="1:19" s="211" customFormat="1" ht="22.5" customHeight="1">
      <c r="A15" s="1130" t="s">
        <v>125</v>
      </c>
      <c r="B15" s="1131"/>
      <c r="C15" s="605">
        <v>1188</v>
      </c>
      <c r="D15" s="605">
        <v>675</v>
      </c>
      <c r="E15" s="605">
        <v>18</v>
      </c>
      <c r="F15" s="605">
        <v>8</v>
      </c>
      <c r="G15" s="605">
        <v>11</v>
      </c>
      <c r="H15" s="605">
        <v>1</v>
      </c>
      <c r="I15" s="605">
        <v>1217</v>
      </c>
      <c r="J15" s="606">
        <v>684</v>
      </c>
      <c r="K15" s="108"/>
      <c r="M15" s="231"/>
      <c r="N15" s="231"/>
    </row>
    <row r="16" spans="1:19" s="211" customFormat="1" ht="22.5" customHeight="1">
      <c r="A16" s="1130" t="s">
        <v>126</v>
      </c>
      <c r="B16" s="1131"/>
      <c r="C16" s="605">
        <v>495</v>
      </c>
      <c r="D16" s="605">
        <v>278</v>
      </c>
      <c r="E16" s="605">
        <v>8</v>
      </c>
      <c r="F16" s="605">
        <v>5</v>
      </c>
      <c r="G16" s="605">
        <v>4</v>
      </c>
      <c r="H16" s="605">
        <v>2</v>
      </c>
      <c r="I16" s="605">
        <v>507</v>
      </c>
      <c r="J16" s="606">
        <v>285</v>
      </c>
      <c r="K16" s="108"/>
      <c r="M16" s="231"/>
      <c r="N16" s="231"/>
    </row>
    <row r="17" spans="1:13" s="211" customFormat="1" ht="22.5" customHeight="1">
      <c r="A17" s="1137" t="s">
        <v>127</v>
      </c>
      <c r="B17" s="1138"/>
      <c r="C17" s="441">
        <v>521</v>
      </c>
      <c r="D17" s="441">
        <v>285</v>
      </c>
      <c r="E17" s="441">
        <v>9</v>
      </c>
      <c r="F17" s="441">
        <v>5</v>
      </c>
      <c r="G17" s="441">
        <v>3</v>
      </c>
      <c r="H17" s="441">
        <v>1</v>
      </c>
      <c r="I17" s="441">
        <v>533</v>
      </c>
      <c r="J17" s="609">
        <v>291</v>
      </c>
      <c r="K17" s="108"/>
      <c r="M17" s="230"/>
    </row>
    <row r="18" spans="1:13" ht="40.5" customHeight="1">
      <c r="A18" s="623" t="s">
        <v>75</v>
      </c>
      <c r="B18" s="1132" t="s">
        <v>130</v>
      </c>
      <c r="C18" s="1132"/>
      <c r="D18" s="1132"/>
      <c r="E18" s="1132"/>
      <c r="F18" s="1132"/>
      <c r="G18" s="1132"/>
      <c r="H18" s="1132"/>
      <c r="I18" s="1132"/>
      <c r="J18" s="1133"/>
    </row>
    <row r="19" spans="1:13" ht="27.75" customHeight="1">
      <c r="A19" s="624" t="s">
        <v>77</v>
      </c>
      <c r="B19" s="1134" t="s">
        <v>131</v>
      </c>
      <c r="C19" s="1134"/>
      <c r="D19" s="1134"/>
      <c r="E19" s="1134"/>
      <c r="F19" s="1134"/>
      <c r="G19" s="1134"/>
      <c r="H19" s="1134"/>
      <c r="I19" s="1134"/>
      <c r="J19" s="1135"/>
    </row>
    <row r="20" spans="1:13" ht="15" customHeight="1">
      <c r="A20" s="624" t="s">
        <v>79</v>
      </c>
      <c r="B20" s="1134" t="s">
        <v>132</v>
      </c>
      <c r="C20" s="1134"/>
      <c r="D20" s="1134"/>
      <c r="E20" s="1134"/>
      <c r="F20" s="1134"/>
      <c r="G20" s="1134"/>
      <c r="H20" s="1134"/>
      <c r="I20" s="1134"/>
      <c r="J20" s="1135"/>
    </row>
    <row r="21" spans="1:13" ht="15.6" customHeight="1">
      <c r="A21" s="625"/>
      <c r="B21" s="626"/>
      <c r="C21" s="627"/>
      <c r="D21" s="627"/>
      <c r="E21" s="627"/>
      <c r="F21" s="627"/>
      <c r="G21" s="627"/>
      <c r="H21" s="1077" t="s">
        <v>87</v>
      </c>
      <c r="I21" s="1077"/>
      <c r="J21" s="1078"/>
    </row>
  </sheetData>
  <customSheetViews>
    <customSheetView guid="{81E5D7E7-16ED-4014-84DC-4F821D3604F8}" showPageBreaks="1" showGridLines="0" printArea="1" view="pageBreakPreview">
      <selection activeCell="A22" sqref="A22:J22"/>
      <pageMargins left="0" right="0" top="0" bottom="0" header="0" footer="0"/>
      <headerFooter alignWithMargins="0"/>
    </customSheetView>
  </customSheetViews>
  <mergeCells count="21">
    <mergeCell ref="M3:N3"/>
    <mergeCell ref="A14:B14"/>
    <mergeCell ref="A15:B15"/>
    <mergeCell ref="A16:B16"/>
    <mergeCell ref="A17:B17"/>
    <mergeCell ref="A8:B8"/>
    <mergeCell ref="A9:B9"/>
    <mergeCell ref="A10:B10"/>
    <mergeCell ref="A11:B11"/>
    <mergeCell ref="A12:B12"/>
    <mergeCell ref="A13:B13"/>
    <mergeCell ref="A7:B7"/>
    <mergeCell ref="H21:J21"/>
    <mergeCell ref="A1:J1"/>
    <mergeCell ref="A2:B3"/>
    <mergeCell ref="A4:B4"/>
    <mergeCell ref="A5:B5"/>
    <mergeCell ref="A6:B6"/>
    <mergeCell ref="B18:J18"/>
    <mergeCell ref="B19:J19"/>
    <mergeCell ref="B20:J20"/>
  </mergeCells>
  <hyperlinks>
    <hyperlink ref="H21" location="Content!A1" display="Back to Content Page" xr:uid="{0F5BBB70-489E-49DF-A1A7-079A85724D52}"/>
  </hyperlinks>
  <printOptions horizontalCentered="1"/>
  <pageMargins left="0.25" right="0.25" top="1" bottom="0.5" header="0.25" footer="0.25"/>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C98D1-4451-4BC6-B7F5-F3899C368C14}">
  <dimension ref="A1:N24"/>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3" s="43" customFormat="1" ht="22.5" customHeight="1">
      <c r="A1" s="1842" t="s">
        <v>528</v>
      </c>
      <c r="B1" s="1843"/>
      <c r="C1" s="1843"/>
      <c r="D1" s="1843"/>
      <c r="E1" s="1843"/>
      <c r="F1" s="1843"/>
      <c r="G1" s="1843"/>
      <c r="H1" s="1843"/>
      <c r="I1" s="1843"/>
      <c r="J1" s="1843"/>
      <c r="K1" s="1843"/>
      <c r="L1" s="1844"/>
    </row>
    <row r="2" spans="1:13"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3" s="394" customFormat="1" ht="18.75" customHeight="1">
      <c r="A3" s="1031" t="s">
        <v>489</v>
      </c>
      <c r="B3" s="1032" t="s">
        <v>490</v>
      </c>
      <c r="C3" s="1033">
        <v>91.1</v>
      </c>
      <c r="D3" s="1033">
        <v>93.2</v>
      </c>
      <c r="E3" s="1033">
        <v>95.5</v>
      </c>
      <c r="F3" s="1033">
        <v>95.9</v>
      </c>
      <c r="G3" s="1033">
        <v>93.1</v>
      </c>
      <c r="H3" s="1033">
        <v>97</v>
      </c>
      <c r="I3" s="1033">
        <v>96.1</v>
      </c>
      <c r="J3" s="1033">
        <v>96.7</v>
      </c>
      <c r="K3" s="1033">
        <v>95.6</v>
      </c>
      <c r="L3" s="1034">
        <v>96.4</v>
      </c>
      <c r="M3" s="122"/>
    </row>
    <row r="4" spans="1:13" s="394" customFormat="1" ht="18.75" customHeight="1">
      <c r="A4" s="1031" t="s">
        <v>491</v>
      </c>
      <c r="B4" s="1032" t="s">
        <v>490</v>
      </c>
      <c r="C4" s="1033">
        <v>95</v>
      </c>
      <c r="D4" s="1033">
        <v>95.1</v>
      </c>
      <c r="E4" s="1033">
        <v>96.6</v>
      </c>
      <c r="F4" s="1033">
        <v>96.5</v>
      </c>
      <c r="G4" s="1033">
        <v>96.8</v>
      </c>
      <c r="H4" s="1033">
        <v>97.2</v>
      </c>
      <c r="I4" s="1033">
        <v>97.2</v>
      </c>
      <c r="J4" s="1033">
        <v>97.5</v>
      </c>
      <c r="K4" s="1033">
        <v>97.4</v>
      </c>
      <c r="L4" s="1034">
        <v>97.4</v>
      </c>
      <c r="M4" s="122"/>
    </row>
    <row r="5" spans="1:13" s="394" customFormat="1" ht="18.75" customHeight="1">
      <c r="A5" s="1031" t="s">
        <v>492</v>
      </c>
      <c r="B5" s="1032" t="s">
        <v>490</v>
      </c>
      <c r="C5" s="1033">
        <v>95.9</v>
      </c>
      <c r="D5" s="1033">
        <v>95.5</v>
      </c>
      <c r="E5" s="1033">
        <v>97.7</v>
      </c>
      <c r="F5" s="1033">
        <v>97.6</v>
      </c>
      <c r="G5" s="1033">
        <v>97</v>
      </c>
      <c r="H5" s="1033">
        <v>96.9</v>
      </c>
      <c r="I5" s="1033">
        <v>97.7</v>
      </c>
      <c r="J5" s="1033">
        <v>96.2</v>
      </c>
      <c r="K5" s="1033">
        <v>97</v>
      </c>
      <c r="L5" s="1034">
        <v>96.6</v>
      </c>
      <c r="M5" s="122"/>
    </row>
    <row r="6" spans="1:13" s="394" customFormat="1" ht="18.75" customHeight="1">
      <c r="A6" s="1031" t="s">
        <v>493</v>
      </c>
      <c r="B6" s="1032" t="s">
        <v>490</v>
      </c>
      <c r="C6" s="1033">
        <v>91.8</v>
      </c>
      <c r="D6" s="1033">
        <v>91.8</v>
      </c>
      <c r="E6" s="1033">
        <v>95.7</v>
      </c>
      <c r="F6" s="1033">
        <v>94.2</v>
      </c>
      <c r="G6" s="1033">
        <v>95.7</v>
      </c>
      <c r="H6" s="1033">
        <v>96.1</v>
      </c>
      <c r="I6" s="1033">
        <v>97</v>
      </c>
      <c r="J6" s="1033">
        <v>96.2</v>
      </c>
      <c r="K6" s="1033">
        <v>98.3</v>
      </c>
      <c r="L6" s="1034">
        <v>95.9</v>
      </c>
      <c r="M6" s="122"/>
    </row>
    <row r="7" spans="1:13" s="394" customFormat="1" ht="18.75" customHeight="1">
      <c r="A7" s="1898" t="s">
        <v>494</v>
      </c>
      <c r="B7" s="1899" t="s">
        <v>490</v>
      </c>
      <c r="C7" s="1900">
        <v>94.8</v>
      </c>
      <c r="D7" s="1900">
        <v>94.9</v>
      </c>
      <c r="E7" s="1900">
        <v>96.6</v>
      </c>
      <c r="F7" s="1900">
        <v>96.4</v>
      </c>
      <c r="G7" s="1900">
        <v>96.6</v>
      </c>
      <c r="H7" s="1900">
        <v>97.1</v>
      </c>
      <c r="I7" s="1900">
        <v>97.2</v>
      </c>
      <c r="J7" s="1900">
        <v>97.3</v>
      </c>
      <c r="K7" s="1900">
        <v>97.3</v>
      </c>
      <c r="L7" s="1901">
        <v>97.2</v>
      </c>
      <c r="M7" s="46"/>
    </row>
    <row r="8" spans="1:13">
      <c r="A8" s="1053"/>
      <c r="B8" s="1051"/>
      <c r="C8" s="1051"/>
      <c r="D8" s="1054"/>
      <c r="E8" s="1054"/>
      <c r="F8" s="1054"/>
      <c r="G8" s="1055"/>
      <c r="H8" s="1055"/>
      <c r="I8" s="1054"/>
      <c r="J8" s="1054"/>
      <c r="K8" s="1914" t="s">
        <v>87</v>
      </c>
      <c r="L8" s="1915"/>
    </row>
    <row r="9" spans="1:13" s="43" customFormat="1">
      <c r="A9" s="198"/>
      <c r="B9" s="396"/>
    </row>
    <row r="10" spans="1:13" s="43" customFormat="1" ht="15">
      <c r="B10" s="392"/>
      <c r="J10" s="47"/>
      <c r="K10" s="47"/>
      <c r="L10" s="47"/>
    </row>
    <row r="11" spans="1:13" s="43" customFormat="1" ht="15">
      <c r="B11" s="393"/>
      <c r="J11" s="37"/>
      <c r="K11" s="37"/>
      <c r="L11" s="37"/>
    </row>
    <row r="12" spans="1:13" s="43" customFormat="1" ht="15">
      <c r="B12" s="392"/>
    </row>
    <row r="13" spans="1:13" s="43" customFormat="1" ht="15">
      <c r="B13" s="392"/>
    </row>
    <row r="14" spans="1:13" s="43" customFormat="1" ht="15">
      <c r="B14" s="392"/>
    </row>
    <row r="15" spans="1:13" s="43" customFormat="1" ht="15">
      <c r="B15" s="392"/>
    </row>
    <row r="16" spans="1:13" s="43" customFormat="1" ht="15">
      <c r="B16" s="393"/>
      <c r="F16" s="44"/>
    </row>
    <row r="17" spans="2:11" s="43" customFormat="1" ht="15">
      <c r="B17" s="393"/>
      <c r="F17" s="148"/>
    </row>
    <row r="18" spans="2:11" s="43" customFormat="1" ht="15">
      <c r="B18" s="392"/>
    </row>
    <row r="19" spans="2:11" s="43" customFormat="1">
      <c r="B19" s="44"/>
      <c r="C19" s="44"/>
      <c r="D19" s="44"/>
      <c r="E19" s="44"/>
      <c r="F19" s="44"/>
      <c r="G19" s="44"/>
      <c r="H19" s="44"/>
      <c r="I19" s="44"/>
      <c r="J19" s="44"/>
      <c r="K19" s="44"/>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sheetData>
  <mergeCells count="3">
    <mergeCell ref="A1:L1"/>
    <mergeCell ref="A2:B2"/>
    <mergeCell ref="K8:L8"/>
  </mergeCells>
  <hyperlinks>
    <hyperlink ref="K8" location="Content!A1" display="Back to Content Page" xr:uid="{1D06A443-6B01-4690-B10F-6DA2AF0524A0}"/>
  </hyperlinks>
  <printOptions horizontalCentered="1" verticalCentered="1"/>
  <pageMargins left="0" right="0" top="0" bottom="0" header="0" footer="0"/>
  <headerFooter alignWithMargins="0"/>
  <colBreaks count="1" manualBreakCount="1">
    <brk id="12" max="33" man="1"/>
  </col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82B1-CE86-49CF-B3B9-F41516D7AB64}">
  <dimension ref="A1:N24"/>
  <sheetViews>
    <sheetView showGridLines="0" zoomScaleNormal="100" zoomScaleSheetLayoutView="100" workbookViewId="0">
      <selection sqref="A1:L1"/>
    </sheetView>
  </sheetViews>
  <sheetFormatPr defaultColWidth="9.140625" defaultRowHeight="12.75"/>
  <cols>
    <col min="1" max="1" width="8.5703125" style="43" customWidth="1"/>
    <col min="2" max="12" width="12.85546875" style="43" customWidth="1"/>
    <col min="13" max="13" width="3.42578125" style="43" customWidth="1"/>
    <col min="14" max="14" width="8.85546875" style="43" customWidth="1"/>
    <col min="15" max="16384" width="9.140625" style="110"/>
  </cols>
  <sheetData>
    <row r="1" spans="1:13" s="43" customFormat="1" ht="22.5" customHeight="1">
      <c r="A1" s="1842" t="s">
        <v>529</v>
      </c>
      <c r="B1" s="1843"/>
      <c r="C1" s="1843"/>
      <c r="D1" s="1843"/>
      <c r="E1" s="1843"/>
      <c r="F1" s="1843"/>
      <c r="G1" s="1843"/>
      <c r="H1" s="1843"/>
      <c r="I1" s="1843"/>
      <c r="J1" s="1843"/>
      <c r="K1" s="1843"/>
      <c r="L1" s="1844"/>
    </row>
    <row r="2" spans="1:13" s="394" customFormat="1" ht="18.75" customHeight="1">
      <c r="A2" s="1912" t="s">
        <v>486</v>
      </c>
      <c r="B2" s="1913"/>
      <c r="C2" s="1896">
        <v>2013</v>
      </c>
      <c r="D2" s="1896">
        <v>2014</v>
      </c>
      <c r="E2" s="1896">
        <v>2015</v>
      </c>
      <c r="F2" s="1896">
        <v>2016</v>
      </c>
      <c r="G2" s="1896">
        <v>2017</v>
      </c>
      <c r="H2" s="1896">
        <v>2018</v>
      </c>
      <c r="I2" s="1896">
        <v>2019</v>
      </c>
      <c r="J2" s="1896">
        <v>2020</v>
      </c>
      <c r="K2" s="1896">
        <v>2021</v>
      </c>
      <c r="L2" s="390">
        <v>2022</v>
      </c>
      <c r="M2" s="45"/>
    </row>
    <row r="3" spans="1:13" s="394" customFormat="1" ht="18.75" customHeight="1">
      <c r="A3" s="1031" t="s">
        <v>489</v>
      </c>
      <c r="B3" s="1032" t="s">
        <v>490</v>
      </c>
      <c r="C3" s="1033">
        <v>96</v>
      </c>
      <c r="D3" s="1033">
        <v>95.7</v>
      </c>
      <c r="E3" s="1033">
        <v>98.4</v>
      </c>
      <c r="F3" s="1033">
        <v>98.1</v>
      </c>
      <c r="G3" s="1033">
        <v>97.7</v>
      </c>
      <c r="H3" s="1033">
        <v>97.4</v>
      </c>
      <c r="I3" s="1033">
        <v>98.2</v>
      </c>
      <c r="J3" s="1033">
        <v>96.6</v>
      </c>
      <c r="K3" s="1033">
        <v>97.6</v>
      </c>
      <c r="L3" s="1034">
        <v>97</v>
      </c>
      <c r="M3" s="122"/>
    </row>
    <row r="4" spans="1:13" s="394" customFormat="1" ht="18.75" customHeight="1">
      <c r="A4" s="1031" t="s">
        <v>491</v>
      </c>
      <c r="B4" s="1032" t="s">
        <v>490</v>
      </c>
      <c r="C4" s="1033">
        <v>95.4</v>
      </c>
      <c r="D4" s="1033">
        <v>94.8</v>
      </c>
      <c r="E4" s="1033">
        <v>95.4</v>
      </c>
      <c r="F4" s="1033">
        <v>94.9</v>
      </c>
      <c r="G4" s="1033">
        <v>95</v>
      </c>
      <c r="H4" s="1033">
        <v>95.3</v>
      </c>
      <c r="I4" s="1033">
        <v>95.7</v>
      </c>
      <c r="J4" s="1033">
        <v>95.4</v>
      </c>
      <c r="K4" s="1033">
        <v>95.4</v>
      </c>
      <c r="L4" s="1034">
        <v>95.2</v>
      </c>
      <c r="M4" s="122"/>
    </row>
    <row r="5" spans="1:13" s="394" customFormat="1" ht="18.75" customHeight="1">
      <c r="A5" s="1031" t="s">
        <v>492</v>
      </c>
      <c r="B5" s="1032" t="s">
        <v>490</v>
      </c>
      <c r="C5" s="1033">
        <v>95.9</v>
      </c>
      <c r="D5" s="1033">
        <v>95.4</v>
      </c>
      <c r="E5" s="1033">
        <v>92.4</v>
      </c>
      <c r="F5" s="1033">
        <v>93.8</v>
      </c>
      <c r="G5" s="1033">
        <v>93</v>
      </c>
      <c r="H5" s="1033">
        <v>93.7</v>
      </c>
      <c r="I5" s="1033">
        <v>93.6</v>
      </c>
      <c r="J5" s="1033">
        <v>94.1</v>
      </c>
      <c r="K5" s="1033">
        <v>93.3</v>
      </c>
      <c r="L5" s="1034">
        <v>95</v>
      </c>
      <c r="M5" s="122"/>
    </row>
    <row r="6" spans="1:13" s="394" customFormat="1" ht="18.75" customHeight="1">
      <c r="A6" s="1031" t="s">
        <v>493</v>
      </c>
      <c r="B6" s="1032" t="s">
        <v>490</v>
      </c>
      <c r="C6" s="1033">
        <v>87</v>
      </c>
      <c r="D6" s="1033">
        <v>80.3</v>
      </c>
      <c r="E6" s="1033">
        <v>87.2</v>
      </c>
      <c r="F6" s="1033">
        <v>86.7</v>
      </c>
      <c r="G6" s="1033">
        <v>91.7</v>
      </c>
      <c r="H6" s="1033">
        <v>84.3</v>
      </c>
      <c r="I6" s="1033">
        <v>87.6</v>
      </c>
      <c r="J6" s="1033">
        <v>91.4</v>
      </c>
      <c r="K6" s="1033">
        <v>89.7</v>
      </c>
      <c r="L6" s="1034">
        <v>91.4</v>
      </c>
      <c r="M6" s="122"/>
    </row>
    <row r="7" spans="1:13" s="394" customFormat="1" ht="18.75" customHeight="1">
      <c r="A7" s="1898" t="s">
        <v>494</v>
      </c>
      <c r="B7" s="1899" t="s">
        <v>490</v>
      </c>
      <c r="C7" s="1900">
        <v>95.4</v>
      </c>
      <c r="D7" s="1900">
        <v>94.7</v>
      </c>
      <c r="E7" s="1900">
        <v>95.3</v>
      </c>
      <c r="F7" s="1900">
        <v>94.9</v>
      </c>
      <c r="G7" s="1900">
        <v>94.9</v>
      </c>
      <c r="H7" s="1900">
        <v>95</v>
      </c>
      <c r="I7" s="1900">
        <v>95.5</v>
      </c>
      <c r="J7" s="1900">
        <v>95.2</v>
      </c>
      <c r="K7" s="1900">
        <v>95.2</v>
      </c>
      <c r="L7" s="1901">
        <v>95.1</v>
      </c>
      <c r="M7" s="46"/>
    </row>
    <row r="8" spans="1:13">
      <c r="A8" s="1053"/>
      <c r="B8" s="1051"/>
      <c r="C8" s="1051"/>
      <c r="D8" s="1054"/>
      <c r="E8" s="1054"/>
      <c r="F8" s="1054"/>
      <c r="G8" s="1055"/>
      <c r="H8" s="1055"/>
      <c r="I8" s="1054"/>
      <c r="J8" s="1054"/>
      <c r="K8" s="1914" t="s">
        <v>87</v>
      </c>
      <c r="L8" s="1915"/>
    </row>
    <row r="9" spans="1:13" s="43" customFormat="1" ht="22.5" customHeight="1">
      <c r="A9" s="198"/>
      <c r="B9" s="396"/>
    </row>
    <row r="10" spans="1:13" s="43" customFormat="1" ht="15">
      <c r="B10" s="392"/>
      <c r="J10" s="47"/>
      <c r="K10" s="47"/>
      <c r="L10" s="47"/>
    </row>
    <row r="11" spans="1:13" s="43" customFormat="1" ht="15">
      <c r="B11" s="393"/>
      <c r="J11" s="37"/>
      <c r="K11" s="37"/>
      <c r="L11" s="37"/>
    </row>
    <row r="12" spans="1:13" s="43" customFormat="1" ht="15">
      <c r="B12" s="392"/>
    </row>
    <row r="13" spans="1:13" s="43" customFormat="1" ht="15">
      <c r="B13" s="392"/>
    </row>
    <row r="14" spans="1:13" s="43" customFormat="1" ht="15">
      <c r="B14" s="392"/>
    </row>
    <row r="15" spans="1:13" s="43" customFormat="1" ht="15">
      <c r="B15" s="392"/>
    </row>
    <row r="16" spans="1:13" s="43" customFormat="1" ht="15">
      <c r="B16" s="393"/>
      <c r="F16" s="44"/>
    </row>
    <row r="17" spans="2:11" s="43" customFormat="1" ht="15">
      <c r="B17" s="393"/>
      <c r="F17" s="148"/>
    </row>
    <row r="18" spans="2:11" s="43" customFormat="1" ht="15">
      <c r="B18" s="392"/>
    </row>
    <row r="19" spans="2:11" s="43" customFormat="1">
      <c r="B19" s="44"/>
      <c r="C19" s="44"/>
      <c r="D19" s="44"/>
      <c r="E19" s="44"/>
      <c r="F19" s="44"/>
      <c r="G19" s="44"/>
      <c r="H19" s="44"/>
      <c r="I19" s="44"/>
      <c r="J19" s="44"/>
      <c r="K19" s="44"/>
    </row>
    <row r="20" spans="2:11" s="43" customFormat="1">
      <c r="B20" s="44"/>
      <c r="C20" s="44"/>
      <c r="D20" s="44"/>
      <c r="E20" s="44"/>
      <c r="F20" s="44"/>
      <c r="G20" s="44"/>
      <c r="H20" s="44"/>
      <c r="I20" s="44"/>
      <c r="J20" s="44"/>
      <c r="K20" s="44"/>
    </row>
    <row r="21" spans="2:11" s="43" customFormat="1">
      <c r="B21" s="44"/>
      <c r="C21" s="44"/>
      <c r="D21" s="44"/>
      <c r="E21" s="44"/>
      <c r="F21" s="44"/>
      <c r="G21" s="44"/>
      <c r="H21" s="44"/>
      <c r="I21" s="44"/>
      <c r="J21" s="44"/>
      <c r="K21" s="44"/>
    </row>
    <row r="22" spans="2:11" s="43" customFormat="1">
      <c r="B22" s="44"/>
      <c r="C22" s="44"/>
      <c r="D22" s="44"/>
      <c r="E22" s="44"/>
      <c r="F22" s="44"/>
      <c r="G22" s="44"/>
      <c r="H22" s="44"/>
      <c r="I22" s="44"/>
      <c r="J22" s="44"/>
      <c r="K22" s="44"/>
    </row>
    <row r="23" spans="2:11" s="43" customFormat="1">
      <c r="B23" s="44"/>
      <c r="C23" s="44"/>
      <c r="D23" s="44"/>
      <c r="E23" s="44"/>
      <c r="F23" s="44"/>
      <c r="G23" s="44"/>
      <c r="H23" s="44"/>
      <c r="I23" s="44"/>
      <c r="J23" s="44"/>
      <c r="K23" s="44"/>
    </row>
    <row r="24" spans="2:11" s="43" customFormat="1">
      <c r="B24" s="44"/>
      <c r="C24" s="44"/>
      <c r="D24" s="44"/>
      <c r="E24" s="44"/>
      <c r="F24" s="44"/>
      <c r="G24" s="44"/>
      <c r="H24" s="44"/>
      <c r="I24" s="44"/>
      <c r="J24" s="44"/>
      <c r="K24" s="44"/>
    </row>
  </sheetData>
  <mergeCells count="3">
    <mergeCell ref="A1:L1"/>
    <mergeCell ref="A2:B2"/>
    <mergeCell ref="K8:L8"/>
  </mergeCells>
  <hyperlinks>
    <hyperlink ref="K8" location="Content!A1" display="Back to Content Page" xr:uid="{5B477358-EB58-455B-ACC1-F457EA25F7EF}"/>
  </hyperlinks>
  <printOptions horizontalCentered="1" verticalCentered="1"/>
  <pageMargins left="0" right="0" top="0" bottom="0" header="0" footer="0"/>
  <headerFooter alignWithMargins="0"/>
  <colBreaks count="1" manualBreakCount="1">
    <brk id="12" max="3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showGridLines="0" zoomScaleNormal="100" zoomScaleSheetLayoutView="100" workbookViewId="0">
      <selection sqref="A1:E1"/>
    </sheetView>
  </sheetViews>
  <sheetFormatPr defaultColWidth="9.140625" defaultRowHeight="24.95" customHeight="1"/>
  <cols>
    <col min="1" max="1" width="8.5703125" style="56" customWidth="1"/>
    <col min="2" max="2" width="21.5703125" style="56" customWidth="1"/>
    <col min="3" max="3" width="20.140625" style="56" customWidth="1"/>
    <col min="4" max="4" width="20.140625" style="57" customWidth="1"/>
    <col min="5" max="5" width="20.85546875" style="58" customWidth="1"/>
    <col min="6" max="16384" width="9.140625" style="56"/>
  </cols>
  <sheetData>
    <row r="1" spans="1:5" s="114" customFormat="1" ht="22.5" customHeight="1">
      <c r="A1" s="1072" t="s">
        <v>133</v>
      </c>
      <c r="B1" s="1073"/>
      <c r="C1" s="1073"/>
      <c r="D1" s="1073"/>
      <c r="E1" s="1074"/>
    </row>
    <row r="2" spans="1:5" ht="22.5" customHeight="1">
      <c r="A2" s="1334" t="s">
        <v>134</v>
      </c>
      <c r="B2" s="1335"/>
      <c r="C2" s="55" t="s">
        <v>135</v>
      </c>
      <c r="D2" s="1336" t="s">
        <v>136</v>
      </c>
      <c r="E2" s="1337" t="s">
        <v>137</v>
      </c>
    </row>
    <row r="3" spans="1:5" ht="24.95" customHeight="1">
      <c r="A3" s="1105" t="s">
        <v>98</v>
      </c>
      <c r="B3" s="1106"/>
      <c r="C3" s="1338">
        <f>SUM(C4:C20)/2</f>
        <v>422555</v>
      </c>
      <c r="D3" s="1339">
        <f>SUM(D4:D20)/2</f>
        <v>13148</v>
      </c>
      <c r="E3" s="1340">
        <f>C3/D3</f>
        <v>32.13834803772437</v>
      </c>
    </row>
    <row r="4" spans="1:5" ht="22.5" customHeight="1">
      <c r="A4" s="1341" t="s">
        <v>90</v>
      </c>
      <c r="B4" s="1342"/>
      <c r="C4" s="628">
        <f>+C5+C6+C7+C8+C9+C10</f>
        <v>235116</v>
      </c>
      <c r="D4" s="629">
        <f>+D5+D6+D7+D8+D9+D10</f>
        <v>7103</v>
      </c>
      <c r="E4" s="630">
        <f>+C4/D4</f>
        <v>33.100943263409825</v>
      </c>
    </row>
    <row r="5" spans="1:5" ht="22.5" customHeight="1">
      <c r="A5" s="1141" t="s">
        <v>138</v>
      </c>
      <c r="B5" s="1142"/>
      <c r="C5" s="631">
        <v>39844</v>
      </c>
      <c r="D5" s="632">
        <v>1359</v>
      </c>
      <c r="E5" s="633">
        <v>29.3</v>
      </c>
    </row>
    <row r="6" spans="1:5" ht="22.5" customHeight="1">
      <c r="A6" s="1141" t="s">
        <v>139</v>
      </c>
      <c r="B6" s="1142"/>
      <c r="C6" s="631">
        <v>40592</v>
      </c>
      <c r="D6" s="632">
        <v>1375</v>
      </c>
      <c r="E6" s="633">
        <v>29.5</v>
      </c>
    </row>
    <row r="7" spans="1:5" ht="22.5" customHeight="1">
      <c r="A7" s="1141" t="s">
        <v>140</v>
      </c>
      <c r="B7" s="1142"/>
      <c r="C7" s="631">
        <v>37957</v>
      </c>
      <c r="D7" s="632">
        <v>1054</v>
      </c>
      <c r="E7" s="633">
        <v>36</v>
      </c>
    </row>
    <row r="8" spans="1:5" ht="22.5" customHeight="1">
      <c r="A8" s="1141" t="s">
        <v>141</v>
      </c>
      <c r="B8" s="1142"/>
      <c r="C8" s="631">
        <v>41129</v>
      </c>
      <c r="D8" s="632">
        <v>1138</v>
      </c>
      <c r="E8" s="633">
        <v>36.1</v>
      </c>
    </row>
    <row r="9" spans="1:5" ht="22.5" customHeight="1">
      <c r="A9" s="1141" t="s">
        <v>142</v>
      </c>
      <c r="B9" s="1142"/>
      <c r="C9" s="631">
        <v>38268</v>
      </c>
      <c r="D9" s="632">
        <v>1087</v>
      </c>
      <c r="E9" s="633">
        <v>35.200000000000003</v>
      </c>
    </row>
    <row r="10" spans="1:5" ht="22.5" customHeight="1">
      <c r="A10" s="1141" t="s">
        <v>143</v>
      </c>
      <c r="B10" s="1142"/>
      <c r="C10" s="507">
        <v>37326</v>
      </c>
      <c r="D10" s="508">
        <v>1090</v>
      </c>
      <c r="E10" s="634">
        <v>34.200000000000003</v>
      </c>
    </row>
    <row r="11" spans="1:5" ht="22.5" customHeight="1">
      <c r="A11" s="1341" t="s">
        <v>91</v>
      </c>
      <c r="B11" s="1342"/>
      <c r="C11" s="628">
        <f>+C12+C13+C14+C15+C16</f>
        <v>162208</v>
      </c>
      <c r="D11" s="629">
        <f>+D12+D13+D14+D15+D16</f>
        <v>4955</v>
      </c>
      <c r="E11" s="630">
        <f t="shared" ref="E11" si="0">+C11/D11</f>
        <v>32.736226034308778</v>
      </c>
    </row>
    <row r="12" spans="1:5" ht="22.5" customHeight="1">
      <c r="A12" s="1141" t="s">
        <v>144</v>
      </c>
      <c r="B12" s="1142"/>
      <c r="C12" s="631">
        <v>39220</v>
      </c>
      <c r="D12" s="632">
        <v>1165</v>
      </c>
      <c r="E12" s="633">
        <v>33.700000000000003</v>
      </c>
    </row>
    <row r="13" spans="1:5" ht="22.5" customHeight="1">
      <c r="A13" s="1141" t="s">
        <v>145</v>
      </c>
      <c r="B13" s="1142"/>
      <c r="C13" s="631">
        <v>40189</v>
      </c>
      <c r="D13" s="632">
        <v>1171</v>
      </c>
      <c r="E13" s="633">
        <v>34.299999999999997</v>
      </c>
    </row>
    <row r="14" spans="1:5" ht="22.5" customHeight="1">
      <c r="A14" s="1141" t="s">
        <v>146</v>
      </c>
      <c r="B14" s="1142"/>
      <c r="C14" s="631">
        <v>40533</v>
      </c>
      <c r="D14" s="632">
        <v>1228</v>
      </c>
      <c r="E14" s="633">
        <v>33</v>
      </c>
    </row>
    <row r="15" spans="1:5" ht="22.5" customHeight="1">
      <c r="A15" s="1141" t="s">
        <v>147</v>
      </c>
      <c r="B15" s="1142"/>
      <c r="C15" s="631">
        <v>39379</v>
      </c>
      <c r="D15" s="632">
        <v>1226</v>
      </c>
      <c r="E15" s="633">
        <v>32.1</v>
      </c>
    </row>
    <row r="16" spans="1:5" ht="22.5" customHeight="1">
      <c r="A16" s="1141" t="s">
        <v>148</v>
      </c>
      <c r="B16" s="1142"/>
      <c r="C16" s="546">
        <v>2887</v>
      </c>
      <c r="D16" s="547">
        <v>165</v>
      </c>
      <c r="E16" s="634">
        <v>17.5</v>
      </c>
    </row>
    <row r="17" spans="1:5" ht="33.75" customHeight="1">
      <c r="A17" s="1343" t="s">
        <v>149</v>
      </c>
      <c r="B17" s="1344"/>
      <c r="C17" s="628">
        <f>C20+C18+C19</f>
        <v>25231</v>
      </c>
      <c r="D17" s="629">
        <f>D20+D18+D19</f>
        <v>1090</v>
      </c>
      <c r="E17" s="630">
        <f>+C17/D17</f>
        <v>23.147706422018349</v>
      </c>
    </row>
    <row r="18" spans="1:5" ht="22.5" customHeight="1">
      <c r="A18" s="1141" t="s">
        <v>150</v>
      </c>
      <c r="B18" s="1142"/>
      <c r="C18" s="631">
        <v>12884</v>
      </c>
      <c r="D18" s="632">
        <v>544</v>
      </c>
      <c r="E18" s="633">
        <v>23.7</v>
      </c>
    </row>
    <row r="19" spans="1:5" ht="22.5" customHeight="1">
      <c r="A19" s="1141" t="s">
        <v>151</v>
      </c>
      <c r="B19" s="1142"/>
      <c r="C19" s="631">
        <v>12138</v>
      </c>
      <c r="D19" s="632">
        <v>538</v>
      </c>
      <c r="E19" s="633">
        <v>22.6</v>
      </c>
    </row>
    <row r="20" spans="1:5" ht="22.5" customHeight="1">
      <c r="A20" s="1145" t="s">
        <v>152</v>
      </c>
      <c r="B20" s="1146"/>
      <c r="C20" s="507">
        <v>209</v>
      </c>
      <c r="D20" s="508">
        <v>8</v>
      </c>
      <c r="E20" s="634">
        <v>26.1</v>
      </c>
    </row>
    <row r="21" spans="1:5" s="54" customFormat="1" ht="78" customHeight="1">
      <c r="A21" s="635" t="s">
        <v>75</v>
      </c>
      <c r="B21" s="1143" t="s">
        <v>153</v>
      </c>
      <c r="C21" s="1143"/>
      <c r="D21" s="1143"/>
      <c r="E21" s="1144"/>
    </row>
    <row r="22" spans="1:5" s="54" customFormat="1" ht="15" customHeight="1">
      <c r="A22" s="636" t="s">
        <v>77</v>
      </c>
      <c r="B22" s="1143" t="s">
        <v>154</v>
      </c>
      <c r="C22" s="1143"/>
      <c r="D22" s="1143"/>
      <c r="E22" s="1144"/>
    </row>
    <row r="23" spans="1:5" s="54" customFormat="1" ht="12.75">
      <c r="A23" s="637"/>
      <c r="B23" s="638"/>
      <c r="C23" s="638"/>
      <c r="D23" s="638"/>
      <c r="E23" s="596" t="s">
        <v>87</v>
      </c>
    </row>
    <row r="24" spans="1:5" ht="16.5" customHeight="1">
      <c r="D24" s="56"/>
      <c r="E24" s="595"/>
    </row>
    <row r="25" spans="1:5" ht="24.95" customHeight="1">
      <c r="D25" s="56"/>
      <c r="E25" s="56"/>
    </row>
    <row r="26" spans="1:5" ht="24.95" customHeight="1">
      <c r="D26" s="56"/>
      <c r="E26" s="56"/>
    </row>
    <row r="27" spans="1:5" ht="24.95" customHeight="1">
      <c r="D27" s="56"/>
      <c r="E27" s="56"/>
    </row>
    <row r="28" spans="1:5" ht="24.95" customHeight="1">
      <c r="D28" s="56"/>
      <c r="E28" s="56"/>
    </row>
    <row r="29" spans="1:5" ht="24.95" customHeight="1">
      <c r="D29" s="56"/>
      <c r="E29" s="56"/>
    </row>
    <row r="30" spans="1:5" ht="24.95" customHeight="1">
      <c r="D30" s="56"/>
      <c r="E30" s="56"/>
    </row>
    <row r="31" spans="1:5" ht="24.95" customHeight="1">
      <c r="D31" s="56"/>
      <c r="E31" s="56"/>
    </row>
    <row r="32" spans="1:5" ht="24.95" customHeight="1">
      <c r="D32" s="56"/>
      <c r="E32" s="56"/>
    </row>
    <row r="33" s="56" customFormat="1" ht="24.95" customHeight="1"/>
    <row r="34" s="56" customFormat="1" ht="24.95" customHeight="1"/>
    <row r="35" s="56" customFormat="1" ht="24.95" customHeight="1"/>
    <row r="36" s="56" customFormat="1" ht="24.95" customHeight="1"/>
    <row r="37" s="56" customFormat="1" ht="24.95" customHeight="1"/>
    <row r="38" s="56" customFormat="1" ht="24.95" customHeight="1"/>
    <row r="39" s="56" customFormat="1" ht="24.95" customHeight="1"/>
  </sheetData>
  <customSheetViews>
    <customSheetView guid="{81E5D7E7-16ED-4014-84DC-4F821D3604F8}" showPageBreaks="1" showGridLines="0" printArea="1" view="pageBreakPreview" topLeftCell="A12">
      <selection activeCell="B28" sqref="B28:E28"/>
      <pageMargins left="0" right="0" top="0" bottom="0" header="0" footer="0"/>
      <headerFooter alignWithMargins="0"/>
    </customSheetView>
  </customSheetViews>
  <mergeCells count="22">
    <mergeCell ref="B21:E21"/>
    <mergeCell ref="B22:E22"/>
    <mergeCell ref="A17:B17"/>
    <mergeCell ref="A18:B18"/>
    <mergeCell ref="A19:B19"/>
    <mergeCell ref="A20:B20"/>
    <mergeCell ref="A12:B12"/>
    <mergeCell ref="A13:B13"/>
    <mergeCell ref="A14:B14"/>
    <mergeCell ref="A15:B15"/>
    <mergeCell ref="A16:B16"/>
    <mergeCell ref="A10:B10"/>
    <mergeCell ref="A11:B11"/>
    <mergeCell ref="A4:B4"/>
    <mergeCell ref="A5:B5"/>
    <mergeCell ref="A6:B6"/>
    <mergeCell ref="A7:B7"/>
    <mergeCell ref="A1:E1"/>
    <mergeCell ref="A2:B2"/>
    <mergeCell ref="A3:B3"/>
    <mergeCell ref="A8:B8"/>
    <mergeCell ref="A9:B9"/>
  </mergeCells>
  <phoneticPr fontId="30" type="noConversion"/>
  <hyperlinks>
    <hyperlink ref="E23" location="Content!A1" display="Back to Content Page" xr:uid="{223F16DF-50F8-4DD2-AE6E-049B13EA2F23}"/>
  </hyperlinks>
  <printOptions horizontalCentered="1"/>
  <pageMargins left="0" right="0.25" top="1.6" bottom="0.5" header="0.25" footer="0.2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9"/>
  <sheetViews>
    <sheetView showGridLines="0" zoomScaleNormal="100" zoomScaleSheetLayoutView="90" workbookViewId="0">
      <selection sqref="A1:M1"/>
    </sheetView>
  </sheetViews>
  <sheetFormatPr defaultColWidth="9.140625" defaultRowHeight="20.100000000000001" customHeight="1"/>
  <cols>
    <col min="1" max="1" width="8.5703125" style="65" customWidth="1"/>
    <col min="2" max="2" width="5" style="60" customWidth="1"/>
    <col min="3" max="12" width="7.85546875" style="60" customWidth="1"/>
    <col min="13" max="13" width="8.85546875" style="60" customWidth="1"/>
    <col min="14" max="14" width="1.5703125" style="60" customWidth="1"/>
    <col min="15" max="15" width="8.140625" style="419" customWidth="1"/>
    <col min="16" max="16" width="4.140625" style="419" customWidth="1"/>
    <col min="17" max="17" width="8.85546875" style="419" customWidth="1"/>
    <col min="18" max="19" width="7.5703125" style="419" bestFit="1" customWidth="1"/>
    <col min="20" max="24" width="10" style="419" bestFit="1" customWidth="1"/>
    <col min="25" max="25" width="8" style="419" customWidth="1"/>
    <col min="26" max="26" width="7.42578125" style="419" bestFit="1" customWidth="1"/>
    <col min="27" max="27" width="6.85546875" style="60" customWidth="1"/>
    <col min="28" max="28" width="8.140625" style="60" customWidth="1"/>
    <col min="29" max="16384" width="9.140625" style="60"/>
  </cols>
  <sheetData>
    <row r="1" spans="1:26" s="59" customFormat="1" ht="22.5" customHeight="1">
      <c r="A1" s="1345" t="s">
        <v>155</v>
      </c>
      <c r="B1" s="1346"/>
      <c r="C1" s="1346"/>
      <c r="D1" s="1346"/>
      <c r="E1" s="1346"/>
      <c r="F1" s="1346"/>
      <c r="G1" s="1346"/>
      <c r="H1" s="1346"/>
      <c r="I1" s="1346"/>
      <c r="J1" s="1346"/>
      <c r="K1" s="1346"/>
      <c r="L1" s="1346"/>
      <c r="M1" s="1347"/>
      <c r="O1" s="418"/>
      <c r="P1" s="418"/>
      <c r="Q1" s="418"/>
      <c r="R1" s="418"/>
      <c r="S1" s="418"/>
      <c r="T1" s="418"/>
      <c r="U1" s="418"/>
      <c r="V1" s="418"/>
      <c r="W1" s="418"/>
      <c r="X1" s="418"/>
      <c r="Y1" s="418"/>
      <c r="Z1" s="418"/>
    </row>
    <row r="2" spans="1:26" ht="22.5" customHeight="1">
      <c r="A2" s="1348" t="s">
        <v>156</v>
      </c>
      <c r="B2" s="1349" t="s">
        <v>157</v>
      </c>
      <c r="C2" s="1350" t="s">
        <v>158</v>
      </c>
      <c r="D2" s="1350"/>
      <c r="E2" s="1350"/>
      <c r="F2" s="1350"/>
      <c r="G2" s="1350"/>
      <c r="H2" s="1350"/>
      <c r="I2" s="1350"/>
      <c r="J2" s="1350"/>
      <c r="K2" s="1350"/>
      <c r="L2" s="1350"/>
      <c r="M2" s="1351"/>
    </row>
    <row r="3" spans="1:26" ht="22.5" customHeight="1">
      <c r="A3" s="1352"/>
      <c r="B3" s="1352"/>
      <c r="C3" s="445" t="s">
        <v>159</v>
      </c>
      <c r="D3" s="445">
        <v>7</v>
      </c>
      <c r="E3" s="445">
        <v>8</v>
      </c>
      <c r="F3" s="445">
        <v>9</v>
      </c>
      <c r="G3" s="445">
        <v>10</v>
      </c>
      <c r="H3" s="445">
        <v>11</v>
      </c>
      <c r="I3" s="445">
        <v>12</v>
      </c>
      <c r="J3" s="445">
        <v>13</v>
      </c>
      <c r="K3" s="445">
        <v>14</v>
      </c>
      <c r="L3" s="55" t="s">
        <v>160</v>
      </c>
      <c r="M3" s="445" t="s">
        <v>161</v>
      </c>
    </row>
    <row r="4" spans="1:26" s="61" customFormat="1" ht="20.100000000000001" customHeight="1">
      <c r="A4" s="1147" t="s">
        <v>162</v>
      </c>
      <c r="B4" s="598" t="s">
        <v>163</v>
      </c>
      <c r="C4" s="639">
        <f t="shared" ref="C4:L4" si="0">SUM(C6,C8,C10,C12,C14,C16)</f>
        <v>39509</v>
      </c>
      <c r="D4" s="639">
        <f t="shared" si="0"/>
        <v>40442</v>
      </c>
      <c r="E4" s="639">
        <f t="shared" si="0"/>
        <v>37666</v>
      </c>
      <c r="F4" s="639">
        <f t="shared" si="0"/>
        <v>40934</v>
      </c>
      <c r="G4" s="639">
        <f t="shared" si="0"/>
        <v>38078</v>
      </c>
      <c r="H4" s="639">
        <f t="shared" si="0"/>
        <v>36919</v>
      </c>
      <c r="I4" s="639">
        <f t="shared" si="0"/>
        <v>1275</v>
      </c>
      <c r="J4" s="639">
        <f>SUM(J6,J8,J10,J12,J14,J16)</f>
        <v>265</v>
      </c>
      <c r="K4" s="639">
        <f>SUM(K6,K8,K10,K12,K14,K16)</f>
        <v>22</v>
      </c>
      <c r="L4" s="639">
        <f t="shared" si="0"/>
        <v>6</v>
      </c>
      <c r="M4" s="640">
        <f>SUM(M6,M8,M10,M12,M14,M16)</f>
        <v>235116</v>
      </c>
      <c r="O4" s="420"/>
      <c r="P4" s="420"/>
      <c r="Q4" s="420"/>
      <c r="R4" s="420"/>
      <c r="S4" s="420"/>
      <c r="T4" s="420"/>
      <c r="U4" s="420"/>
      <c r="V4" s="420"/>
      <c r="W4" s="420"/>
      <c r="X4" s="420"/>
      <c r="Y4" s="420"/>
      <c r="Z4" s="420"/>
    </row>
    <row r="5" spans="1:26" ht="20.100000000000001" customHeight="1">
      <c r="A5" s="1147"/>
      <c r="B5" s="548" t="s">
        <v>164</v>
      </c>
      <c r="C5" s="549">
        <f t="shared" ref="C5:M5" si="1">SUM(C7,C9,C11,C13,C15,C17)</f>
        <v>19388</v>
      </c>
      <c r="D5" s="549">
        <f t="shared" si="1"/>
        <v>19905</v>
      </c>
      <c r="E5" s="549">
        <f t="shared" si="1"/>
        <v>18386</v>
      </c>
      <c r="F5" s="549">
        <f t="shared" si="1"/>
        <v>19954</v>
      </c>
      <c r="G5" s="549">
        <f t="shared" si="1"/>
        <v>18664</v>
      </c>
      <c r="H5" s="549">
        <f t="shared" si="1"/>
        <v>18023</v>
      </c>
      <c r="I5" s="549">
        <f t="shared" si="1"/>
        <v>564</v>
      </c>
      <c r="J5" s="549">
        <f t="shared" si="1"/>
        <v>127</v>
      </c>
      <c r="K5" s="549">
        <f t="shared" si="1"/>
        <v>9</v>
      </c>
      <c r="L5" s="549">
        <f t="shared" si="1"/>
        <v>2</v>
      </c>
      <c r="M5" s="641">
        <f t="shared" si="1"/>
        <v>115022</v>
      </c>
      <c r="O5" s="420"/>
      <c r="Q5" s="421"/>
    </row>
    <row r="6" spans="1:26" s="61" customFormat="1" ht="20.100000000000001" customHeight="1">
      <c r="A6" s="1353" t="s">
        <v>138</v>
      </c>
      <c r="B6" s="604" t="s">
        <v>163</v>
      </c>
      <c r="C6" s="642">
        <v>39509</v>
      </c>
      <c r="D6" s="642">
        <v>300</v>
      </c>
      <c r="E6" s="642">
        <v>32</v>
      </c>
      <c r="F6" s="642">
        <v>3</v>
      </c>
      <c r="G6" s="642">
        <v>0</v>
      </c>
      <c r="H6" s="642">
        <v>0</v>
      </c>
      <c r="I6" s="642">
        <v>0</v>
      </c>
      <c r="J6" s="642">
        <v>0</v>
      </c>
      <c r="K6" s="642">
        <v>0</v>
      </c>
      <c r="L6" s="642">
        <v>0</v>
      </c>
      <c r="M6" s="643">
        <v>39844</v>
      </c>
      <c r="N6" s="124"/>
      <c r="O6" s="422"/>
      <c r="P6" s="422"/>
      <c r="Q6" s="423"/>
      <c r="R6" s="424"/>
      <c r="S6" s="424"/>
      <c r="T6" s="424"/>
      <c r="U6" s="424"/>
      <c r="V6" s="424"/>
      <c r="W6" s="424"/>
      <c r="X6" s="424"/>
      <c r="Y6" s="424"/>
      <c r="Z6" s="423"/>
    </row>
    <row r="7" spans="1:26" s="62" customFormat="1" ht="20.100000000000001" customHeight="1">
      <c r="A7" s="1148"/>
      <c r="B7" s="443" t="s">
        <v>164</v>
      </c>
      <c r="C7" s="447">
        <v>19388</v>
      </c>
      <c r="D7" s="447">
        <v>113</v>
      </c>
      <c r="E7" s="447">
        <v>16</v>
      </c>
      <c r="F7" s="447">
        <v>0</v>
      </c>
      <c r="G7" s="447">
        <v>0</v>
      </c>
      <c r="H7" s="447">
        <v>0</v>
      </c>
      <c r="I7" s="447">
        <v>0</v>
      </c>
      <c r="J7" s="447">
        <v>0</v>
      </c>
      <c r="K7" s="447">
        <v>0</v>
      </c>
      <c r="L7" s="447">
        <v>0</v>
      </c>
      <c r="M7" s="644">
        <v>19517</v>
      </c>
      <c r="N7" s="125"/>
      <c r="O7" s="425"/>
      <c r="P7" s="425"/>
      <c r="Q7" s="423"/>
      <c r="R7" s="426"/>
      <c r="S7" s="427"/>
      <c r="T7" s="427"/>
      <c r="U7" s="427"/>
      <c r="V7" s="427"/>
      <c r="W7" s="427"/>
      <c r="X7" s="428"/>
      <c r="Y7" s="428"/>
      <c r="Z7" s="429"/>
    </row>
    <row r="8" spans="1:26" s="61" customFormat="1" ht="20.100000000000001" customHeight="1">
      <c r="A8" s="1353" t="s">
        <v>139</v>
      </c>
      <c r="B8" s="604" t="s">
        <v>163</v>
      </c>
      <c r="C8" s="642">
        <v>0</v>
      </c>
      <c r="D8" s="642">
        <v>40142</v>
      </c>
      <c r="E8" s="642">
        <v>370</v>
      </c>
      <c r="F8" s="642">
        <v>73</v>
      </c>
      <c r="G8" s="642">
        <v>7</v>
      </c>
      <c r="H8" s="642">
        <v>0</v>
      </c>
      <c r="I8" s="642">
        <v>0</v>
      </c>
      <c r="J8" s="642">
        <v>0</v>
      </c>
      <c r="K8" s="642">
        <v>0</v>
      </c>
      <c r="L8" s="642">
        <v>0</v>
      </c>
      <c r="M8" s="643">
        <v>40592</v>
      </c>
      <c r="N8" s="124"/>
      <c r="O8" s="422"/>
      <c r="P8" s="422"/>
      <c r="Q8" s="423"/>
      <c r="R8" s="423"/>
      <c r="S8" s="423"/>
      <c r="T8" s="423"/>
      <c r="U8" s="423"/>
      <c r="V8" s="423"/>
      <c r="W8" s="423"/>
      <c r="X8" s="423"/>
      <c r="Y8" s="423"/>
      <c r="Z8" s="423"/>
    </row>
    <row r="9" spans="1:26" s="62" customFormat="1" ht="24.95" customHeight="1">
      <c r="A9" s="1148"/>
      <c r="B9" s="443" t="s">
        <v>164</v>
      </c>
      <c r="C9" s="447">
        <v>0</v>
      </c>
      <c r="D9" s="447">
        <v>19792</v>
      </c>
      <c r="E9" s="447">
        <v>144</v>
      </c>
      <c r="F9" s="447">
        <v>33</v>
      </c>
      <c r="G9" s="447">
        <v>2</v>
      </c>
      <c r="H9" s="447">
        <v>0</v>
      </c>
      <c r="I9" s="447">
        <v>0</v>
      </c>
      <c r="J9" s="447">
        <v>0</v>
      </c>
      <c r="K9" s="447">
        <v>0</v>
      </c>
      <c r="L9" s="447">
        <v>0</v>
      </c>
      <c r="M9" s="644">
        <v>19971</v>
      </c>
      <c r="N9" s="125"/>
      <c r="O9" s="425"/>
      <c r="P9" s="425"/>
      <c r="Q9" s="429"/>
      <c r="R9" s="423"/>
      <c r="S9" s="423"/>
      <c r="T9" s="423"/>
      <c r="U9" s="423"/>
      <c r="V9" s="423"/>
      <c r="W9" s="423"/>
      <c r="X9" s="423"/>
      <c r="Y9" s="429"/>
      <c r="Z9" s="429"/>
    </row>
    <row r="10" spans="1:26" s="61" customFormat="1" ht="20.100000000000001" customHeight="1">
      <c r="A10" s="1353" t="s">
        <v>140</v>
      </c>
      <c r="B10" s="604" t="s">
        <v>163</v>
      </c>
      <c r="C10" s="642">
        <v>0</v>
      </c>
      <c r="D10" s="642">
        <v>0</v>
      </c>
      <c r="E10" s="642">
        <v>37264</v>
      </c>
      <c r="F10" s="642">
        <v>575</v>
      </c>
      <c r="G10" s="642">
        <v>102</v>
      </c>
      <c r="H10" s="642">
        <v>14</v>
      </c>
      <c r="I10" s="642">
        <v>2</v>
      </c>
      <c r="J10" s="642">
        <v>0</v>
      </c>
      <c r="K10" s="642">
        <v>0</v>
      </c>
      <c r="L10" s="642">
        <v>0</v>
      </c>
      <c r="M10" s="643">
        <v>37957</v>
      </c>
      <c r="N10" s="124"/>
      <c r="O10" s="422"/>
      <c r="P10" s="422"/>
      <c r="Q10" s="430"/>
      <c r="R10" s="431"/>
      <c r="S10" s="431"/>
      <c r="T10" s="431"/>
      <c r="U10" s="431"/>
      <c r="V10" s="431"/>
      <c r="W10" s="431"/>
      <c r="X10" s="431"/>
      <c r="Y10" s="423"/>
      <c r="Z10" s="423"/>
    </row>
    <row r="11" spans="1:26" s="62" customFormat="1" ht="24.95" customHeight="1">
      <c r="A11" s="1148"/>
      <c r="B11" s="443" t="s">
        <v>164</v>
      </c>
      <c r="C11" s="447">
        <v>0</v>
      </c>
      <c r="D11" s="447">
        <v>0</v>
      </c>
      <c r="E11" s="447">
        <v>18226</v>
      </c>
      <c r="F11" s="447">
        <v>239</v>
      </c>
      <c r="G11" s="447">
        <v>57</v>
      </c>
      <c r="H11" s="447">
        <v>9</v>
      </c>
      <c r="I11" s="447">
        <v>0</v>
      </c>
      <c r="J11" s="447">
        <v>0</v>
      </c>
      <c r="K11" s="447">
        <v>0</v>
      </c>
      <c r="L11" s="447">
        <v>0</v>
      </c>
      <c r="M11" s="644">
        <v>18531</v>
      </c>
      <c r="N11" s="125"/>
      <c r="O11" s="425"/>
      <c r="P11" s="425"/>
      <c r="Q11" s="429"/>
      <c r="R11" s="429"/>
      <c r="S11" s="429"/>
      <c r="T11" s="429"/>
      <c r="U11" s="429"/>
      <c r="V11" s="429"/>
      <c r="W11" s="429"/>
      <c r="X11" s="429"/>
      <c r="Y11" s="429"/>
      <c r="Z11" s="429"/>
    </row>
    <row r="12" spans="1:26" s="61" customFormat="1" ht="20.100000000000001" customHeight="1">
      <c r="A12" s="1353" t="s">
        <v>141</v>
      </c>
      <c r="B12" s="604" t="s">
        <v>163</v>
      </c>
      <c r="C12" s="642">
        <v>0</v>
      </c>
      <c r="D12" s="642">
        <v>0</v>
      </c>
      <c r="E12" s="642">
        <v>0</v>
      </c>
      <c r="F12" s="642">
        <v>40283</v>
      </c>
      <c r="G12" s="642">
        <v>667</v>
      </c>
      <c r="H12" s="642">
        <v>154</v>
      </c>
      <c r="I12" s="642">
        <v>24</v>
      </c>
      <c r="J12" s="642">
        <v>1</v>
      </c>
      <c r="K12" s="642">
        <v>0</v>
      </c>
      <c r="L12" s="642">
        <v>0</v>
      </c>
      <c r="M12" s="643">
        <v>41129</v>
      </c>
      <c r="N12" s="124"/>
      <c r="O12" s="422"/>
      <c r="P12" s="422"/>
      <c r="Q12" s="420"/>
      <c r="R12" s="420"/>
      <c r="S12" s="420"/>
      <c r="T12" s="420"/>
      <c r="U12" s="420"/>
      <c r="V12" s="420"/>
      <c r="W12" s="420"/>
      <c r="X12" s="420"/>
      <c r="Y12" s="420"/>
      <c r="Z12" s="420"/>
    </row>
    <row r="13" spans="1:26" s="62" customFormat="1" ht="24.95" customHeight="1">
      <c r="A13" s="1148"/>
      <c r="B13" s="443" t="s">
        <v>164</v>
      </c>
      <c r="C13" s="447">
        <v>0</v>
      </c>
      <c r="D13" s="447">
        <v>0</v>
      </c>
      <c r="E13" s="447">
        <v>0</v>
      </c>
      <c r="F13" s="447">
        <v>19682</v>
      </c>
      <c r="G13" s="447">
        <v>286</v>
      </c>
      <c r="H13" s="447">
        <v>73</v>
      </c>
      <c r="I13" s="447">
        <v>13</v>
      </c>
      <c r="J13" s="447">
        <v>0</v>
      </c>
      <c r="K13" s="447">
        <v>0</v>
      </c>
      <c r="L13" s="447">
        <v>0</v>
      </c>
      <c r="M13" s="644">
        <v>20054</v>
      </c>
      <c r="N13" s="125"/>
      <c r="O13" s="425"/>
      <c r="P13" s="425"/>
      <c r="Q13" s="421"/>
      <c r="R13" s="421"/>
      <c r="S13" s="421"/>
      <c r="T13" s="421"/>
      <c r="U13" s="421"/>
      <c r="V13" s="421"/>
      <c r="W13" s="421"/>
      <c r="X13" s="421"/>
      <c r="Y13" s="421"/>
      <c r="Z13" s="421"/>
    </row>
    <row r="14" spans="1:26" s="61" customFormat="1" ht="20.100000000000001" customHeight="1">
      <c r="A14" s="1353" t="s">
        <v>142</v>
      </c>
      <c r="B14" s="604" t="s">
        <v>163</v>
      </c>
      <c r="C14" s="642">
        <v>0</v>
      </c>
      <c r="D14" s="642">
        <v>0</v>
      </c>
      <c r="E14" s="642">
        <v>0</v>
      </c>
      <c r="F14" s="642">
        <v>0</v>
      </c>
      <c r="G14" s="642">
        <v>37302</v>
      </c>
      <c r="H14" s="642">
        <v>698</v>
      </c>
      <c r="I14" s="642">
        <v>235</v>
      </c>
      <c r="J14" s="642">
        <v>29</v>
      </c>
      <c r="K14" s="642">
        <v>4</v>
      </c>
      <c r="L14" s="642">
        <v>0</v>
      </c>
      <c r="M14" s="643">
        <v>38268</v>
      </c>
      <c r="N14" s="124"/>
      <c r="O14" s="422"/>
      <c r="P14" s="422"/>
      <c r="Q14" s="420"/>
      <c r="R14" s="420"/>
      <c r="S14" s="420"/>
      <c r="T14" s="420"/>
      <c r="U14" s="420"/>
      <c r="V14" s="420"/>
      <c r="W14" s="420"/>
      <c r="X14" s="420"/>
      <c r="Y14" s="420"/>
      <c r="Z14" s="420"/>
    </row>
    <row r="15" spans="1:26" s="62" customFormat="1" ht="24.75" customHeight="1">
      <c r="A15" s="1148"/>
      <c r="B15" s="443" t="s">
        <v>164</v>
      </c>
      <c r="C15" s="447">
        <v>0</v>
      </c>
      <c r="D15" s="447">
        <v>0</v>
      </c>
      <c r="E15" s="447">
        <v>0</v>
      </c>
      <c r="F15" s="447">
        <v>0</v>
      </c>
      <c r="G15" s="447">
        <v>18319</v>
      </c>
      <c r="H15" s="447">
        <v>288</v>
      </c>
      <c r="I15" s="447">
        <v>113</v>
      </c>
      <c r="J15" s="447">
        <v>14</v>
      </c>
      <c r="K15" s="447">
        <v>1</v>
      </c>
      <c r="L15" s="447">
        <v>0</v>
      </c>
      <c r="M15" s="644">
        <v>18735</v>
      </c>
      <c r="N15" s="125"/>
      <c r="O15" s="425"/>
      <c r="P15" s="425"/>
      <c r="Q15" s="421"/>
      <c r="R15" s="421"/>
      <c r="S15" s="421"/>
      <c r="T15" s="421"/>
      <c r="U15" s="421"/>
      <c r="V15" s="421"/>
      <c r="W15" s="421"/>
      <c r="X15" s="421"/>
      <c r="Y15" s="421"/>
      <c r="Z15" s="421"/>
    </row>
    <row r="16" spans="1:26" s="61" customFormat="1" ht="20.100000000000001" customHeight="1">
      <c r="A16" s="1353" t="s">
        <v>143</v>
      </c>
      <c r="B16" s="604" t="s">
        <v>163</v>
      </c>
      <c r="C16" s="642">
        <v>0</v>
      </c>
      <c r="D16" s="642">
        <v>0</v>
      </c>
      <c r="E16" s="642">
        <v>0</v>
      </c>
      <c r="F16" s="642">
        <v>0</v>
      </c>
      <c r="G16" s="642">
        <v>0</v>
      </c>
      <c r="H16" s="642">
        <v>36053</v>
      </c>
      <c r="I16" s="642">
        <v>1014</v>
      </c>
      <c r="J16" s="642">
        <v>235</v>
      </c>
      <c r="K16" s="642">
        <v>18</v>
      </c>
      <c r="L16" s="642">
        <v>6</v>
      </c>
      <c r="M16" s="643">
        <v>37326</v>
      </c>
      <c r="N16" s="124"/>
      <c r="O16" s="422"/>
      <c r="P16" s="422"/>
      <c r="Q16" s="420"/>
      <c r="R16" s="420"/>
      <c r="S16" s="420"/>
      <c r="T16" s="420"/>
      <c r="U16" s="420"/>
      <c r="V16" s="420"/>
      <c r="W16" s="420"/>
      <c r="X16" s="420"/>
      <c r="Y16" s="420"/>
      <c r="Z16" s="420"/>
    </row>
    <row r="17" spans="1:26" s="62" customFormat="1" ht="24.75" customHeight="1">
      <c r="A17" s="1148"/>
      <c r="B17" s="443" t="s">
        <v>164</v>
      </c>
      <c r="C17" s="447">
        <v>0</v>
      </c>
      <c r="D17" s="447">
        <v>0</v>
      </c>
      <c r="E17" s="447">
        <v>0</v>
      </c>
      <c r="F17" s="447">
        <v>0</v>
      </c>
      <c r="G17" s="447">
        <v>0</v>
      </c>
      <c r="H17" s="447">
        <v>17653</v>
      </c>
      <c r="I17" s="447">
        <v>438</v>
      </c>
      <c r="J17" s="447">
        <v>113</v>
      </c>
      <c r="K17" s="447">
        <v>8</v>
      </c>
      <c r="L17" s="447">
        <v>2</v>
      </c>
      <c r="M17" s="644">
        <v>18214</v>
      </c>
      <c r="N17" s="125"/>
      <c r="O17" s="425"/>
      <c r="P17" s="425"/>
      <c r="Q17" s="421"/>
      <c r="R17" s="421"/>
      <c r="S17" s="421"/>
      <c r="T17" s="421"/>
      <c r="U17" s="421"/>
      <c r="V17" s="421"/>
      <c r="W17" s="421"/>
      <c r="X17" s="421"/>
      <c r="Y17" s="421"/>
      <c r="Z17" s="421"/>
    </row>
    <row r="18" spans="1:26" s="64" customFormat="1" ht="18" customHeight="1">
      <c r="A18" s="645" t="s">
        <v>75</v>
      </c>
      <c r="B18" s="1143" t="s">
        <v>165</v>
      </c>
      <c r="C18" s="1143"/>
      <c r="D18" s="1143"/>
      <c r="E18" s="1143"/>
      <c r="F18" s="1143"/>
      <c r="G18" s="1143"/>
      <c r="H18" s="1143"/>
      <c r="I18" s="1143"/>
      <c r="J18" s="1143"/>
      <c r="K18" s="1143"/>
      <c r="L18" s="1143"/>
      <c r="M18" s="1144"/>
      <c r="O18" s="432"/>
      <c r="P18" s="432"/>
      <c r="Q18" s="432"/>
      <c r="R18" s="432"/>
      <c r="S18" s="432"/>
      <c r="T18" s="432"/>
      <c r="U18" s="432"/>
      <c r="V18" s="432"/>
      <c r="W18" s="432"/>
      <c r="X18" s="432"/>
      <c r="Y18" s="432"/>
      <c r="Z18" s="432"/>
    </row>
    <row r="19" spans="1:26" s="64" customFormat="1" ht="12.75">
      <c r="A19" s="646" t="s">
        <v>166</v>
      </c>
      <c r="B19" s="647"/>
      <c r="C19" s="638"/>
      <c r="D19" s="638"/>
      <c r="E19" s="638"/>
      <c r="F19" s="638"/>
      <c r="G19" s="648"/>
      <c r="H19" s="638"/>
      <c r="I19" s="638"/>
      <c r="J19" s="638"/>
      <c r="K19" s="1077" t="s">
        <v>87</v>
      </c>
      <c r="L19" s="1077"/>
      <c r="M19" s="1078"/>
      <c r="O19" s="432"/>
      <c r="P19" s="432"/>
      <c r="Q19" s="432"/>
      <c r="R19" s="432"/>
      <c r="S19" s="432"/>
      <c r="T19" s="432"/>
      <c r="U19" s="432"/>
      <c r="V19" s="432"/>
      <c r="W19" s="432"/>
      <c r="X19" s="432"/>
      <c r="Y19" s="432"/>
      <c r="Z19" s="432"/>
    </row>
  </sheetData>
  <customSheetViews>
    <customSheetView guid="{81E5D7E7-16ED-4014-84DC-4F821D3604F8}" showPageBreaks="1" showGridLines="0" printArea="1" view="pageBreakPreview">
      <selection sqref="A1:M1"/>
      <rowBreaks count="1" manualBreakCount="1">
        <brk id="23" max="16383" man="1"/>
      </rowBreaks>
      <colBreaks count="1" manualBreakCount="1">
        <brk id="13" max="74" man="1"/>
      </colBreaks>
      <pageMargins left="0" right="0" top="0" bottom="0" header="0" footer="0"/>
      <headerFooter alignWithMargins="0"/>
    </customSheetView>
  </customSheetViews>
  <mergeCells count="13">
    <mergeCell ref="K19:M19"/>
    <mergeCell ref="B18:M18"/>
    <mergeCell ref="A1:M1"/>
    <mergeCell ref="A4:A5"/>
    <mergeCell ref="A2:A3"/>
    <mergeCell ref="B2:B3"/>
    <mergeCell ref="C2:M2"/>
    <mergeCell ref="A16:A17"/>
    <mergeCell ref="A6:A7"/>
    <mergeCell ref="A8:A9"/>
    <mergeCell ref="A10:A11"/>
    <mergeCell ref="A12:A13"/>
    <mergeCell ref="A14:A15"/>
  </mergeCells>
  <phoneticPr fontId="30" type="noConversion"/>
  <hyperlinks>
    <hyperlink ref="K19" location="Content!A1" display="Back to Content Page" xr:uid="{2036C8D5-CE73-4E0D-B7A6-F4AC96C6DB07}"/>
  </hyperlinks>
  <printOptions horizontalCentered="1"/>
  <pageMargins left="0.25" right="0.25" top="1" bottom="0.5" header="0.25" footer="0.25"/>
  <colBreaks count="1" manualBreakCount="1">
    <brk id="13" max="7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47"/>
  <sheetViews>
    <sheetView showGridLines="0" zoomScaleNormal="100" zoomScaleSheetLayoutView="90" workbookViewId="0">
      <selection sqref="A1:M1"/>
    </sheetView>
  </sheetViews>
  <sheetFormatPr defaultColWidth="9.140625" defaultRowHeight="14.1" customHeight="1"/>
  <cols>
    <col min="1" max="2" width="8.5703125" style="65" customWidth="1"/>
    <col min="3" max="3" width="5" style="60" customWidth="1"/>
    <col min="4" max="12" width="7.85546875" style="60" customWidth="1"/>
    <col min="13" max="13" width="8.28515625" style="60" bestFit="1" customWidth="1"/>
    <col min="14" max="14" width="12" style="60" customWidth="1"/>
    <col min="15" max="15" width="8.140625" style="60" customWidth="1"/>
    <col min="16" max="16" width="4.140625" style="64" customWidth="1"/>
    <col min="17" max="20" width="10" style="60" bestFit="1" customWidth="1"/>
    <col min="21" max="21" width="9.140625" style="60" bestFit="1" customWidth="1"/>
    <col min="22" max="22" width="9.140625" style="60"/>
    <col min="23" max="23" width="11" style="60" bestFit="1" customWidth="1"/>
    <col min="24" max="16384" width="9.140625" style="60"/>
  </cols>
  <sheetData>
    <row r="1" spans="1:23" s="67" customFormat="1" ht="22.5" customHeight="1">
      <c r="A1" s="1072" t="s">
        <v>167</v>
      </c>
      <c r="B1" s="1073"/>
      <c r="C1" s="1073"/>
      <c r="D1" s="1073"/>
      <c r="E1" s="1073"/>
      <c r="F1" s="1073"/>
      <c r="G1" s="1073"/>
      <c r="H1" s="1073"/>
      <c r="I1" s="1073"/>
      <c r="J1" s="1073"/>
      <c r="K1" s="1073"/>
      <c r="L1" s="1073"/>
      <c r="M1" s="1074"/>
      <c r="N1" s="69"/>
      <c r="O1" s="66"/>
    </row>
    <row r="2" spans="1:23" ht="7.5" customHeight="1">
      <c r="A2" s="1148"/>
      <c r="B2" s="1149"/>
      <c r="C2" s="444"/>
      <c r="D2" s="444"/>
      <c r="E2" s="442"/>
      <c r="F2" s="444"/>
      <c r="G2" s="444"/>
      <c r="H2" s="444"/>
      <c r="I2" s="444"/>
      <c r="J2" s="444"/>
      <c r="K2" s="444"/>
      <c r="L2" s="444"/>
      <c r="M2" s="597"/>
      <c r="N2" s="69"/>
    </row>
    <row r="3" spans="1:23" s="65" customFormat="1" ht="22.5" customHeight="1">
      <c r="A3" s="1354" t="s">
        <v>168</v>
      </c>
      <c r="B3" s="1355"/>
      <c r="C3" s="1349" t="s">
        <v>157</v>
      </c>
      <c r="D3" s="1356" t="s">
        <v>158</v>
      </c>
      <c r="E3" s="1350"/>
      <c r="F3" s="1350"/>
      <c r="G3" s="1350"/>
      <c r="H3" s="1350"/>
      <c r="I3" s="1350"/>
      <c r="J3" s="1350"/>
      <c r="K3" s="1350"/>
      <c r="L3" s="1350"/>
      <c r="M3" s="1351"/>
      <c r="N3" s="69"/>
      <c r="O3" s="201"/>
    </row>
    <row r="4" spans="1:23" s="65" customFormat="1" ht="22.5" customHeight="1">
      <c r="A4" s="1150"/>
      <c r="B4" s="1151"/>
      <c r="C4" s="1352"/>
      <c r="D4" s="445" t="s">
        <v>169</v>
      </c>
      <c r="E4" s="445">
        <v>13</v>
      </c>
      <c r="F4" s="445">
        <v>14</v>
      </c>
      <c r="G4" s="445">
        <v>15</v>
      </c>
      <c r="H4" s="445">
        <v>16</v>
      </c>
      <c r="I4" s="445">
        <v>17</v>
      </c>
      <c r="J4" s="445">
        <v>18</v>
      </c>
      <c r="K4" s="445">
        <v>19</v>
      </c>
      <c r="L4" s="445" t="s">
        <v>170</v>
      </c>
      <c r="M4" s="445" t="s">
        <v>161</v>
      </c>
      <c r="N4" s="69"/>
    </row>
    <row r="5" spans="1:23" s="68" customFormat="1" ht="15" customHeight="1">
      <c r="A5" s="1147" t="s">
        <v>98</v>
      </c>
      <c r="B5" s="1154"/>
      <c r="C5" s="598" t="s">
        <v>163</v>
      </c>
      <c r="D5" s="599">
        <f t="shared" ref="D5:M5" si="0">SUM(D7,D15,D23,D31,D39)</f>
        <v>37679</v>
      </c>
      <c r="E5" s="599">
        <f t="shared" si="0"/>
        <v>39403</v>
      </c>
      <c r="F5" s="599">
        <f t="shared" si="0"/>
        <v>39942</v>
      </c>
      <c r="G5" s="599">
        <f t="shared" si="0"/>
        <v>38990</v>
      </c>
      <c r="H5" s="599">
        <f t="shared" si="0"/>
        <v>5241</v>
      </c>
      <c r="I5" s="599">
        <f t="shared" si="0"/>
        <v>818</v>
      </c>
      <c r="J5" s="599">
        <f t="shared" si="0"/>
        <v>112</v>
      </c>
      <c r="K5" s="599">
        <f>SUM(K7,K15,K23,K31,K39)</f>
        <v>20</v>
      </c>
      <c r="L5" s="599">
        <f t="shared" si="0"/>
        <v>3</v>
      </c>
      <c r="M5" s="399">
        <f t="shared" si="0"/>
        <v>162208</v>
      </c>
      <c r="N5" s="69"/>
      <c r="O5" s="135"/>
      <c r="P5" s="119"/>
      <c r="Q5" s="200"/>
      <c r="R5" s="119"/>
      <c r="S5" s="119"/>
      <c r="T5" s="119"/>
      <c r="U5" s="119"/>
      <c r="V5" s="119"/>
      <c r="W5" s="119"/>
    </row>
    <row r="6" spans="1:23" s="63" customFormat="1" ht="15" customHeight="1">
      <c r="A6" s="1147"/>
      <c r="B6" s="1154"/>
      <c r="C6" s="548" t="s">
        <v>164</v>
      </c>
      <c r="D6" s="550">
        <f t="shared" ref="D6:M6" si="1">SUM(D8,D16,D24,D32,D40)</f>
        <v>18434</v>
      </c>
      <c r="E6" s="550">
        <f t="shared" si="1"/>
        <v>19265</v>
      </c>
      <c r="F6" s="550">
        <f t="shared" si="1"/>
        <v>19509</v>
      </c>
      <c r="G6" s="550">
        <f t="shared" si="1"/>
        <v>18986</v>
      </c>
      <c r="H6" s="550">
        <f t="shared" si="1"/>
        <v>2460</v>
      </c>
      <c r="I6" s="550">
        <f t="shared" si="1"/>
        <v>387</v>
      </c>
      <c r="J6" s="550">
        <f t="shared" si="1"/>
        <v>46</v>
      </c>
      <c r="K6" s="550">
        <f t="shared" si="1"/>
        <v>8</v>
      </c>
      <c r="L6" s="550">
        <f t="shared" si="1"/>
        <v>2</v>
      </c>
      <c r="M6" s="600">
        <f t="shared" si="1"/>
        <v>79097</v>
      </c>
      <c r="N6" s="69"/>
      <c r="O6" s="135"/>
      <c r="P6" s="119"/>
      <c r="Q6" s="200"/>
      <c r="R6" s="200"/>
      <c r="S6" s="119"/>
      <c r="T6" s="119"/>
      <c r="U6" s="119"/>
      <c r="V6" s="119"/>
      <c r="W6" s="119"/>
    </row>
    <row r="7" spans="1:23" s="61" customFormat="1" ht="15" customHeight="1">
      <c r="A7" s="1341" t="s">
        <v>144</v>
      </c>
      <c r="B7" s="1342"/>
      <c r="C7" s="601" t="s">
        <v>163</v>
      </c>
      <c r="D7" s="602">
        <f t="shared" ref="D7:H8" si="2">D9+D11+D13</f>
        <v>37679</v>
      </c>
      <c r="E7" s="602">
        <f t="shared" si="2"/>
        <v>1189</v>
      </c>
      <c r="F7" s="602">
        <f t="shared" si="2"/>
        <v>312</v>
      </c>
      <c r="G7" s="602">
        <f t="shared" si="2"/>
        <v>33</v>
      </c>
      <c r="H7" s="602">
        <f t="shared" si="2"/>
        <v>7</v>
      </c>
      <c r="I7" s="602">
        <f>I13+I11+I9</f>
        <v>0</v>
      </c>
      <c r="J7" s="602">
        <f t="shared" ref="J7:K7" si="3">J13+J11+J9</f>
        <v>0</v>
      </c>
      <c r="K7" s="602">
        <f t="shared" si="3"/>
        <v>0</v>
      </c>
      <c r="L7" s="602">
        <v>0</v>
      </c>
      <c r="M7" s="603">
        <f t="shared" ref="M7:M32" si="4">SUM(D7:L7)</f>
        <v>39220</v>
      </c>
      <c r="N7" s="69"/>
      <c r="O7" s="64"/>
      <c r="P7" s="62"/>
      <c r="Q7" s="62"/>
      <c r="R7" s="62"/>
      <c r="S7" s="62"/>
      <c r="T7" s="62"/>
      <c r="U7" s="62"/>
      <c r="V7" s="62"/>
      <c r="W7" s="62"/>
    </row>
    <row r="8" spans="1:23" s="62" customFormat="1" ht="15" customHeight="1">
      <c r="A8" s="1152" t="s">
        <v>171</v>
      </c>
      <c r="B8" s="1153"/>
      <c r="C8" s="601" t="s">
        <v>164</v>
      </c>
      <c r="D8" s="602">
        <f t="shared" si="2"/>
        <v>18434</v>
      </c>
      <c r="E8" s="602">
        <f t="shared" si="2"/>
        <v>535</v>
      </c>
      <c r="F8" s="602">
        <f t="shared" si="2"/>
        <v>144</v>
      </c>
      <c r="G8" s="602">
        <f t="shared" si="2"/>
        <v>18</v>
      </c>
      <c r="H8" s="602">
        <f>H10+H12+H14</f>
        <v>6</v>
      </c>
      <c r="I8" s="602">
        <f>I14+I12+I10</f>
        <v>0</v>
      </c>
      <c r="J8" s="602">
        <f t="shared" ref="J8:K8" si="5">J14+J12+J10</f>
        <v>0</v>
      </c>
      <c r="K8" s="602">
        <f t="shared" si="5"/>
        <v>0</v>
      </c>
      <c r="L8" s="602">
        <v>0</v>
      </c>
      <c r="M8" s="603">
        <f t="shared" si="4"/>
        <v>19137</v>
      </c>
      <c r="N8" s="217"/>
      <c r="O8" s="69"/>
      <c r="P8" s="68"/>
      <c r="Q8" s="68"/>
      <c r="R8" s="68"/>
      <c r="S8" s="68"/>
      <c r="T8" s="68"/>
      <c r="U8" s="68"/>
      <c r="W8" s="68"/>
    </row>
    <row r="9" spans="1:23" s="61" customFormat="1" ht="15" customHeight="1">
      <c r="A9" s="1141" t="s">
        <v>172</v>
      </c>
      <c r="B9" s="1142"/>
      <c r="C9" s="604" t="s">
        <v>163</v>
      </c>
      <c r="D9" s="605">
        <v>23955</v>
      </c>
      <c r="E9" s="605">
        <v>410</v>
      </c>
      <c r="F9" s="605">
        <v>159</v>
      </c>
      <c r="G9" s="605">
        <v>4</v>
      </c>
      <c r="H9" s="605">
        <v>1</v>
      </c>
      <c r="I9" s="605">
        <v>0</v>
      </c>
      <c r="J9" s="605">
        <v>0</v>
      </c>
      <c r="K9" s="605">
        <v>0</v>
      </c>
      <c r="L9" s="605">
        <v>0</v>
      </c>
      <c r="M9" s="606">
        <v>24529</v>
      </c>
      <c r="N9" s="132"/>
      <c r="O9" s="64"/>
      <c r="P9" s="102"/>
      <c r="Q9" s="102"/>
      <c r="R9" s="102"/>
      <c r="S9" s="102"/>
      <c r="T9" s="102"/>
      <c r="U9" s="102"/>
      <c r="V9" s="101"/>
      <c r="W9" s="102"/>
    </row>
    <row r="10" spans="1:23" s="62" customFormat="1" ht="15" customHeight="1">
      <c r="A10" s="1141" t="s">
        <v>171</v>
      </c>
      <c r="B10" s="1142"/>
      <c r="C10" s="604" t="s">
        <v>164</v>
      </c>
      <c r="D10" s="605">
        <v>12204</v>
      </c>
      <c r="E10" s="605">
        <v>200</v>
      </c>
      <c r="F10" s="605">
        <v>78</v>
      </c>
      <c r="G10" s="605">
        <v>4</v>
      </c>
      <c r="H10" s="607">
        <v>1</v>
      </c>
      <c r="I10" s="605">
        <v>0</v>
      </c>
      <c r="J10" s="605">
        <v>0</v>
      </c>
      <c r="K10" s="605">
        <v>0</v>
      </c>
      <c r="L10" s="605">
        <v>0</v>
      </c>
      <c r="M10" s="606">
        <v>12487</v>
      </c>
      <c r="N10" s="132"/>
      <c r="O10" s="69"/>
      <c r="P10" s="60"/>
      <c r="Q10" s="60"/>
      <c r="R10" s="60"/>
      <c r="S10" s="60"/>
      <c r="T10" s="60"/>
      <c r="U10" s="60"/>
      <c r="V10" s="60"/>
      <c r="W10" s="60"/>
    </row>
    <row r="11" spans="1:23" s="61" customFormat="1" ht="15" customHeight="1">
      <c r="A11" s="1141" t="s">
        <v>173</v>
      </c>
      <c r="B11" s="1142"/>
      <c r="C11" s="604" t="s">
        <v>163</v>
      </c>
      <c r="D11" s="605">
        <v>9066</v>
      </c>
      <c r="E11" s="605">
        <v>307</v>
      </c>
      <c r="F11" s="605">
        <v>73</v>
      </c>
      <c r="G11" s="605">
        <v>10</v>
      </c>
      <c r="H11" s="605">
        <v>4</v>
      </c>
      <c r="I11" s="605">
        <v>0</v>
      </c>
      <c r="J11" s="605">
        <v>0</v>
      </c>
      <c r="K11" s="605">
        <v>0</v>
      </c>
      <c r="L11" s="605">
        <v>0</v>
      </c>
      <c r="M11" s="606">
        <v>9460</v>
      </c>
      <c r="N11" s="132"/>
      <c r="O11" s="411"/>
      <c r="P11" s="412"/>
      <c r="Q11" s="412"/>
      <c r="R11" s="412"/>
      <c r="S11" s="412"/>
      <c r="T11" s="412"/>
      <c r="U11" s="412"/>
      <c r="V11" s="412"/>
      <c r="W11" s="412"/>
    </row>
    <row r="12" spans="1:23" s="62" customFormat="1" ht="15" customHeight="1">
      <c r="A12" s="1141" t="s">
        <v>171</v>
      </c>
      <c r="B12" s="1142"/>
      <c r="C12" s="604" t="s">
        <v>164</v>
      </c>
      <c r="D12" s="605">
        <v>4395</v>
      </c>
      <c r="E12" s="605">
        <v>144</v>
      </c>
      <c r="F12" s="605">
        <v>33</v>
      </c>
      <c r="G12" s="605">
        <v>5</v>
      </c>
      <c r="H12" s="605">
        <v>3</v>
      </c>
      <c r="I12" s="605">
        <v>0</v>
      </c>
      <c r="J12" s="605">
        <v>0</v>
      </c>
      <c r="K12" s="605">
        <v>0</v>
      </c>
      <c r="L12" s="605">
        <v>0</v>
      </c>
      <c r="M12" s="606">
        <v>4580</v>
      </c>
      <c r="N12" s="132"/>
      <c r="O12" s="413"/>
      <c r="P12" s="412"/>
      <c r="Q12" s="412"/>
      <c r="R12" s="412"/>
      <c r="S12" s="412"/>
      <c r="T12" s="412"/>
      <c r="U12" s="412"/>
      <c r="V12" s="412"/>
      <c r="W12" s="412"/>
    </row>
    <row r="13" spans="1:23" s="61" customFormat="1" ht="15" customHeight="1">
      <c r="A13" s="1141" t="s">
        <v>174</v>
      </c>
      <c r="B13" s="1142"/>
      <c r="C13" s="604" t="s">
        <v>163</v>
      </c>
      <c r="D13" s="605">
        <v>4658</v>
      </c>
      <c r="E13" s="605">
        <v>472</v>
      </c>
      <c r="F13" s="605">
        <v>80</v>
      </c>
      <c r="G13" s="605">
        <v>19</v>
      </c>
      <c r="H13" s="605">
        <v>2</v>
      </c>
      <c r="I13" s="605">
        <v>0</v>
      </c>
      <c r="J13" s="605">
        <v>0</v>
      </c>
      <c r="K13" s="605">
        <v>0</v>
      </c>
      <c r="L13" s="605">
        <v>0</v>
      </c>
      <c r="M13" s="606">
        <v>5231</v>
      </c>
      <c r="N13" s="132"/>
      <c r="O13" s="411"/>
      <c r="P13" s="412"/>
      <c r="Q13" s="414"/>
      <c r="R13" s="414"/>
      <c r="S13" s="414"/>
      <c r="T13" s="414"/>
      <c r="U13" s="414"/>
      <c r="V13" s="412"/>
      <c r="W13" s="412"/>
    </row>
    <row r="14" spans="1:23" s="62" customFormat="1" ht="15" customHeight="1">
      <c r="A14" s="1155" t="s">
        <v>171</v>
      </c>
      <c r="B14" s="1156"/>
      <c r="C14" s="604" t="s">
        <v>164</v>
      </c>
      <c r="D14" s="605">
        <v>1835</v>
      </c>
      <c r="E14" s="605">
        <v>191</v>
      </c>
      <c r="F14" s="605">
        <v>33</v>
      </c>
      <c r="G14" s="605">
        <v>9</v>
      </c>
      <c r="H14" s="605">
        <v>2</v>
      </c>
      <c r="I14" s="441">
        <v>0</v>
      </c>
      <c r="J14" s="605">
        <v>0</v>
      </c>
      <c r="K14" s="605">
        <v>0</v>
      </c>
      <c r="L14" s="605">
        <v>0</v>
      </c>
      <c r="M14" s="606">
        <v>2070</v>
      </c>
      <c r="N14" s="133"/>
      <c r="O14" s="413"/>
      <c r="P14" s="412"/>
      <c r="Q14" s="414"/>
      <c r="R14" s="414"/>
      <c r="S14" s="414"/>
      <c r="T14" s="414"/>
      <c r="U14" s="414"/>
      <c r="V14" s="412"/>
      <c r="W14" s="412"/>
    </row>
    <row r="15" spans="1:23" s="61" customFormat="1" ht="15" customHeight="1">
      <c r="A15" s="1341" t="s">
        <v>145</v>
      </c>
      <c r="B15" s="1342"/>
      <c r="C15" s="1357" t="s">
        <v>163</v>
      </c>
      <c r="D15" s="1358">
        <f t="shared" ref="D15:K16" si="6">D17+D19+D21</f>
        <v>0</v>
      </c>
      <c r="E15" s="1358">
        <f t="shared" si="6"/>
        <v>38214</v>
      </c>
      <c r="F15" s="1358">
        <f t="shared" si="6"/>
        <v>1498</v>
      </c>
      <c r="G15" s="1358">
        <f t="shared" si="6"/>
        <v>411</v>
      </c>
      <c r="H15" s="1358">
        <f t="shared" si="6"/>
        <v>51</v>
      </c>
      <c r="I15" s="1358">
        <f t="shared" si="6"/>
        <v>14</v>
      </c>
      <c r="J15" s="1358">
        <f t="shared" si="6"/>
        <v>1</v>
      </c>
      <c r="K15" s="1358">
        <f t="shared" si="6"/>
        <v>0</v>
      </c>
      <c r="L15" s="1358">
        <v>0</v>
      </c>
      <c r="M15" s="1359">
        <f t="shared" si="4"/>
        <v>40189</v>
      </c>
      <c r="N15" s="130"/>
      <c r="O15" s="411"/>
      <c r="P15" s="412"/>
      <c r="Q15" s="414"/>
      <c r="R15" s="414"/>
      <c r="S15" s="414"/>
      <c r="T15" s="414"/>
      <c r="U15" s="414"/>
      <c r="V15" s="412"/>
      <c r="W15" s="415"/>
    </row>
    <row r="16" spans="1:23" s="62" customFormat="1" ht="15" customHeight="1">
      <c r="A16" s="1152" t="s">
        <v>171</v>
      </c>
      <c r="B16" s="1153"/>
      <c r="C16" s="601" t="s">
        <v>164</v>
      </c>
      <c r="D16" s="602">
        <f t="shared" si="6"/>
        <v>0</v>
      </c>
      <c r="E16" s="602">
        <f t="shared" si="6"/>
        <v>18730</v>
      </c>
      <c r="F16" s="602">
        <f t="shared" si="6"/>
        <v>701</v>
      </c>
      <c r="G16" s="602">
        <f t="shared" si="6"/>
        <v>187</v>
      </c>
      <c r="H16" s="602">
        <f t="shared" si="6"/>
        <v>21</v>
      </c>
      <c r="I16" s="602">
        <f t="shared" si="6"/>
        <v>4</v>
      </c>
      <c r="J16" s="602">
        <f t="shared" si="6"/>
        <v>0</v>
      </c>
      <c r="K16" s="602">
        <f t="shared" si="6"/>
        <v>0</v>
      </c>
      <c r="L16" s="602">
        <v>0</v>
      </c>
      <c r="M16" s="603">
        <f t="shared" si="4"/>
        <v>19643</v>
      </c>
      <c r="N16" s="131"/>
      <c r="O16" s="413"/>
      <c r="P16" s="412"/>
      <c r="Q16" s="412"/>
      <c r="R16" s="412"/>
      <c r="S16" s="412"/>
      <c r="T16" s="412"/>
      <c r="U16" s="412"/>
      <c r="V16" s="412"/>
      <c r="W16" s="412"/>
    </row>
    <row r="17" spans="1:23" s="61" customFormat="1" ht="15" customHeight="1">
      <c r="A17" s="1141" t="s">
        <v>172</v>
      </c>
      <c r="B17" s="1142"/>
      <c r="C17" s="604" t="s">
        <v>163</v>
      </c>
      <c r="D17" s="605">
        <v>0</v>
      </c>
      <c r="E17" s="605">
        <v>24586</v>
      </c>
      <c r="F17" s="605">
        <v>531</v>
      </c>
      <c r="G17" s="605">
        <v>182</v>
      </c>
      <c r="H17" s="605">
        <v>7</v>
      </c>
      <c r="I17" s="605">
        <v>2</v>
      </c>
      <c r="J17" s="605">
        <v>0</v>
      </c>
      <c r="K17" s="605">
        <v>0</v>
      </c>
      <c r="L17" s="605">
        <v>0</v>
      </c>
      <c r="M17" s="606">
        <v>25308</v>
      </c>
      <c r="N17" s="132"/>
      <c r="O17" s="411"/>
      <c r="P17" s="412"/>
      <c r="Q17" s="412"/>
      <c r="R17" s="412"/>
      <c r="S17" s="412"/>
      <c r="T17" s="412"/>
      <c r="U17" s="412"/>
      <c r="V17" s="412"/>
      <c r="W17" s="412"/>
    </row>
    <row r="18" spans="1:23" s="62" customFormat="1" ht="15" customHeight="1">
      <c r="A18" s="1141" t="s">
        <v>171</v>
      </c>
      <c r="B18" s="1142"/>
      <c r="C18" s="604" t="s">
        <v>164</v>
      </c>
      <c r="D18" s="605">
        <v>0</v>
      </c>
      <c r="E18" s="605">
        <v>12541</v>
      </c>
      <c r="F18" s="605">
        <v>262</v>
      </c>
      <c r="G18" s="605">
        <v>93</v>
      </c>
      <c r="H18" s="605">
        <v>3</v>
      </c>
      <c r="I18" s="605">
        <v>1</v>
      </c>
      <c r="J18" s="605">
        <v>0</v>
      </c>
      <c r="K18" s="605">
        <v>0</v>
      </c>
      <c r="L18" s="605">
        <v>0</v>
      </c>
      <c r="M18" s="606">
        <v>12900</v>
      </c>
      <c r="N18" s="132"/>
      <c r="O18" s="413"/>
      <c r="P18" s="412"/>
      <c r="Q18" s="414"/>
      <c r="R18" s="414"/>
      <c r="S18" s="414"/>
      <c r="T18" s="414"/>
      <c r="U18" s="414"/>
      <c r="V18" s="414"/>
      <c r="W18" s="414"/>
    </row>
    <row r="19" spans="1:23" s="61" customFormat="1" ht="15" customHeight="1">
      <c r="A19" s="1141" t="s">
        <v>173</v>
      </c>
      <c r="B19" s="1142"/>
      <c r="C19" s="604" t="s">
        <v>163</v>
      </c>
      <c r="D19" s="605">
        <v>0</v>
      </c>
      <c r="E19" s="605">
        <v>9311</v>
      </c>
      <c r="F19" s="605">
        <v>499</v>
      </c>
      <c r="G19" s="605">
        <v>106</v>
      </c>
      <c r="H19" s="605">
        <v>15</v>
      </c>
      <c r="I19" s="605">
        <v>3</v>
      </c>
      <c r="J19" s="605">
        <v>0</v>
      </c>
      <c r="K19" s="605">
        <v>0</v>
      </c>
      <c r="L19" s="605">
        <v>0</v>
      </c>
      <c r="M19" s="606">
        <v>9934</v>
      </c>
      <c r="N19" s="132"/>
      <c r="O19" s="411"/>
      <c r="P19" s="412"/>
      <c r="Q19" s="414"/>
      <c r="R19" s="414"/>
      <c r="S19" s="414"/>
      <c r="T19" s="414"/>
      <c r="U19" s="414"/>
      <c r="V19" s="414"/>
      <c r="W19" s="414"/>
    </row>
    <row r="20" spans="1:23" s="62" customFormat="1" ht="15" customHeight="1">
      <c r="A20" s="1141" t="s">
        <v>171</v>
      </c>
      <c r="B20" s="1142"/>
      <c r="C20" s="604" t="s">
        <v>164</v>
      </c>
      <c r="D20" s="605">
        <v>0</v>
      </c>
      <c r="E20" s="605">
        <v>4444</v>
      </c>
      <c r="F20" s="605">
        <v>232</v>
      </c>
      <c r="G20" s="605">
        <v>46</v>
      </c>
      <c r="H20" s="605">
        <v>8</v>
      </c>
      <c r="I20" s="605">
        <v>2</v>
      </c>
      <c r="J20" s="605">
        <v>0</v>
      </c>
      <c r="K20" s="607">
        <v>0</v>
      </c>
      <c r="L20" s="605">
        <v>0</v>
      </c>
      <c r="M20" s="606">
        <v>4732</v>
      </c>
      <c r="N20" s="132"/>
      <c r="O20" s="413"/>
      <c r="P20" s="412"/>
      <c r="Q20" s="415"/>
      <c r="R20" s="415"/>
      <c r="S20" s="415"/>
      <c r="T20" s="415"/>
      <c r="U20" s="415"/>
      <c r="V20" s="415"/>
      <c r="W20" s="414"/>
    </row>
    <row r="21" spans="1:23" s="61" customFormat="1" ht="15" customHeight="1">
      <c r="A21" s="1141" t="s">
        <v>174</v>
      </c>
      <c r="B21" s="1142"/>
      <c r="C21" s="604" t="s">
        <v>163</v>
      </c>
      <c r="D21" s="605">
        <v>0</v>
      </c>
      <c r="E21" s="605">
        <v>4317</v>
      </c>
      <c r="F21" s="605">
        <v>468</v>
      </c>
      <c r="G21" s="605">
        <v>123</v>
      </c>
      <c r="H21" s="605">
        <v>29</v>
      </c>
      <c r="I21" s="605">
        <v>9</v>
      </c>
      <c r="J21" s="605">
        <v>1</v>
      </c>
      <c r="K21" s="607">
        <v>0</v>
      </c>
      <c r="L21" s="605">
        <v>0</v>
      </c>
      <c r="M21" s="606">
        <v>4947</v>
      </c>
      <c r="N21" s="132"/>
      <c r="O21" s="64"/>
      <c r="V21" s="203"/>
    </row>
    <row r="22" spans="1:23" s="62" customFormat="1" ht="15" customHeight="1">
      <c r="A22" s="1155" t="s">
        <v>171</v>
      </c>
      <c r="B22" s="1156"/>
      <c r="C22" s="604" t="s">
        <v>164</v>
      </c>
      <c r="D22" s="605">
        <v>0</v>
      </c>
      <c r="E22" s="605">
        <v>1745</v>
      </c>
      <c r="F22" s="605">
        <v>207</v>
      </c>
      <c r="G22" s="605">
        <v>48</v>
      </c>
      <c r="H22" s="605">
        <v>10</v>
      </c>
      <c r="I22" s="605">
        <v>1</v>
      </c>
      <c r="J22" s="605">
        <v>0</v>
      </c>
      <c r="K22" s="607">
        <v>0</v>
      </c>
      <c r="L22" s="605">
        <v>0</v>
      </c>
      <c r="M22" s="606">
        <v>2011</v>
      </c>
      <c r="N22" s="133"/>
      <c r="O22" s="69"/>
    </row>
    <row r="23" spans="1:23" s="61" customFormat="1" ht="15" customHeight="1">
      <c r="A23" s="1341" t="s">
        <v>146</v>
      </c>
      <c r="B23" s="1342"/>
      <c r="C23" s="1357" t="s">
        <v>163</v>
      </c>
      <c r="D23" s="1358">
        <v>0</v>
      </c>
      <c r="E23" s="1358">
        <f>E25+E27</f>
        <v>0</v>
      </c>
      <c r="F23" s="1358">
        <f t="shared" ref="F23:J24" si="7">F25+F27+F29</f>
        <v>38131</v>
      </c>
      <c r="G23" s="1358">
        <f t="shared" si="7"/>
        <v>1797</v>
      </c>
      <c r="H23" s="1358">
        <f t="shared" si="7"/>
        <v>516</v>
      </c>
      <c r="I23" s="1358">
        <f t="shared" si="7"/>
        <v>65</v>
      </c>
      <c r="J23" s="1358">
        <f t="shared" si="7"/>
        <v>19</v>
      </c>
      <c r="K23" s="1360">
        <f>K27+K29</f>
        <v>4</v>
      </c>
      <c r="L23" s="1360">
        <f>L25+L27+L29</f>
        <v>1</v>
      </c>
      <c r="M23" s="1359">
        <f t="shared" si="4"/>
        <v>40533</v>
      </c>
      <c r="N23" s="130"/>
      <c r="O23" s="64"/>
    </row>
    <row r="24" spans="1:23" s="62" customFormat="1" ht="15" customHeight="1">
      <c r="A24" s="1152" t="s">
        <v>171</v>
      </c>
      <c r="B24" s="1153"/>
      <c r="C24" s="601" t="s">
        <v>164</v>
      </c>
      <c r="D24" s="602">
        <v>0</v>
      </c>
      <c r="E24" s="602">
        <f>E26+E28</f>
        <v>0</v>
      </c>
      <c r="F24" s="602">
        <f t="shared" si="7"/>
        <v>18663</v>
      </c>
      <c r="G24" s="602">
        <f t="shared" si="7"/>
        <v>762</v>
      </c>
      <c r="H24" s="602">
        <f t="shared" si="7"/>
        <v>248</v>
      </c>
      <c r="I24" s="602">
        <f t="shared" si="7"/>
        <v>29</v>
      </c>
      <c r="J24" s="602">
        <f t="shared" si="7"/>
        <v>7</v>
      </c>
      <c r="K24" s="608">
        <f>K28+K30</f>
        <v>1</v>
      </c>
      <c r="L24" s="608">
        <f>L28+L30</f>
        <v>1</v>
      </c>
      <c r="M24" s="603">
        <f t="shared" si="4"/>
        <v>19711</v>
      </c>
      <c r="N24" s="131"/>
    </row>
    <row r="25" spans="1:23" s="61" customFormat="1" ht="15" customHeight="1">
      <c r="A25" s="1141" t="s">
        <v>172</v>
      </c>
      <c r="B25" s="1142"/>
      <c r="C25" s="604" t="s">
        <v>163</v>
      </c>
      <c r="D25" s="605">
        <v>0</v>
      </c>
      <c r="E25" s="605">
        <v>0</v>
      </c>
      <c r="F25" s="605">
        <v>25087</v>
      </c>
      <c r="G25" s="605">
        <v>704</v>
      </c>
      <c r="H25" s="605">
        <v>249</v>
      </c>
      <c r="I25" s="605">
        <v>16</v>
      </c>
      <c r="J25" s="605">
        <v>5</v>
      </c>
      <c r="K25" s="605">
        <v>0</v>
      </c>
      <c r="L25" s="605">
        <v>0</v>
      </c>
      <c r="M25" s="606">
        <v>26061</v>
      </c>
      <c r="N25" s="132"/>
    </row>
    <row r="26" spans="1:23" s="62" customFormat="1" ht="15" customHeight="1">
      <c r="A26" s="1141" t="s">
        <v>171</v>
      </c>
      <c r="B26" s="1142"/>
      <c r="C26" s="604" t="s">
        <v>164</v>
      </c>
      <c r="D26" s="605">
        <v>0</v>
      </c>
      <c r="E26" s="605">
        <v>0</v>
      </c>
      <c r="F26" s="605">
        <v>12991</v>
      </c>
      <c r="G26" s="605">
        <v>337</v>
      </c>
      <c r="H26" s="605">
        <v>132</v>
      </c>
      <c r="I26" s="605">
        <v>6</v>
      </c>
      <c r="J26" s="605">
        <v>3</v>
      </c>
      <c r="K26" s="605">
        <v>0</v>
      </c>
      <c r="L26" s="605">
        <v>0</v>
      </c>
      <c r="M26" s="606">
        <v>13469</v>
      </c>
      <c r="N26" s="133"/>
    </row>
    <row r="27" spans="1:23" s="61" customFormat="1" ht="15" customHeight="1">
      <c r="A27" s="1141" t="s">
        <v>173</v>
      </c>
      <c r="B27" s="1142"/>
      <c r="C27" s="604" t="s">
        <v>163</v>
      </c>
      <c r="D27" s="605">
        <v>0</v>
      </c>
      <c r="E27" s="605">
        <v>0</v>
      </c>
      <c r="F27" s="605">
        <v>8827</v>
      </c>
      <c r="G27" s="605">
        <v>613</v>
      </c>
      <c r="H27" s="605">
        <v>142</v>
      </c>
      <c r="I27" s="605">
        <v>23</v>
      </c>
      <c r="J27" s="605">
        <v>6</v>
      </c>
      <c r="K27" s="605">
        <v>1</v>
      </c>
      <c r="L27" s="605">
        <v>1</v>
      </c>
      <c r="M27" s="606">
        <v>9613</v>
      </c>
      <c r="N27" s="183"/>
    </row>
    <row r="28" spans="1:23" s="62" customFormat="1" ht="15" customHeight="1">
      <c r="A28" s="1141" t="s">
        <v>171</v>
      </c>
      <c r="B28" s="1142"/>
      <c r="C28" s="604" t="s">
        <v>164</v>
      </c>
      <c r="D28" s="605">
        <v>0</v>
      </c>
      <c r="E28" s="605">
        <v>0</v>
      </c>
      <c r="F28" s="605">
        <v>4056</v>
      </c>
      <c r="G28" s="605">
        <v>241</v>
      </c>
      <c r="H28" s="605">
        <v>73</v>
      </c>
      <c r="I28" s="605">
        <v>12</v>
      </c>
      <c r="J28" s="605">
        <v>2</v>
      </c>
      <c r="K28" s="605">
        <v>0</v>
      </c>
      <c r="L28" s="605">
        <v>1</v>
      </c>
      <c r="M28" s="606">
        <v>4385</v>
      </c>
      <c r="N28" s="133"/>
    </row>
    <row r="29" spans="1:23" s="61" customFormat="1" ht="15" customHeight="1">
      <c r="A29" s="1141" t="s">
        <v>174</v>
      </c>
      <c r="B29" s="1142"/>
      <c r="C29" s="604" t="s">
        <v>163</v>
      </c>
      <c r="D29" s="605">
        <v>0</v>
      </c>
      <c r="E29" s="605">
        <v>0</v>
      </c>
      <c r="F29" s="605">
        <v>4217</v>
      </c>
      <c r="G29" s="605">
        <v>480</v>
      </c>
      <c r="H29" s="605">
        <v>125</v>
      </c>
      <c r="I29" s="605">
        <v>26</v>
      </c>
      <c r="J29" s="605">
        <v>8</v>
      </c>
      <c r="K29" s="605">
        <v>3</v>
      </c>
      <c r="L29" s="605">
        <v>0</v>
      </c>
      <c r="M29" s="606">
        <v>4859</v>
      </c>
      <c r="N29" s="132"/>
    </row>
    <row r="30" spans="1:23" s="62" customFormat="1" ht="15" customHeight="1">
      <c r="A30" s="1155" t="s">
        <v>171</v>
      </c>
      <c r="B30" s="1156"/>
      <c r="C30" s="604" t="s">
        <v>164</v>
      </c>
      <c r="D30" s="605">
        <v>0</v>
      </c>
      <c r="E30" s="605">
        <v>0</v>
      </c>
      <c r="F30" s="605">
        <v>1616</v>
      </c>
      <c r="G30" s="605">
        <v>184</v>
      </c>
      <c r="H30" s="605">
        <v>43</v>
      </c>
      <c r="I30" s="605">
        <v>11</v>
      </c>
      <c r="J30" s="605">
        <v>2</v>
      </c>
      <c r="K30" s="605">
        <v>1</v>
      </c>
      <c r="L30" s="605">
        <v>0</v>
      </c>
      <c r="M30" s="606">
        <v>1857</v>
      </c>
      <c r="N30" s="133"/>
    </row>
    <row r="31" spans="1:23" s="61" customFormat="1" ht="15" customHeight="1">
      <c r="A31" s="1341" t="s">
        <v>147</v>
      </c>
      <c r="B31" s="1342"/>
      <c r="C31" s="1357" t="s">
        <v>163</v>
      </c>
      <c r="D31" s="1358">
        <v>0</v>
      </c>
      <c r="E31" s="1358">
        <v>0</v>
      </c>
      <c r="F31" s="1358">
        <f>F33+F35</f>
        <v>1</v>
      </c>
      <c r="G31" s="1358">
        <f t="shared" ref="G31:K32" si="8">G33+G35+G37</f>
        <v>36749</v>
      </c>
      <c r="H31" s="1358">
        <f t="shared" si="8"/>
        <v>2030</v>
      </c>
      <c r="I31" s="1358">
        <f t="shared" si="8"/>
        <v>533</v>
      </c>
      <c r="J31" s="1358">
        <f t="shared" si="8"/>
        <v>53</v>
      </c>
      <c r="K31" s="1358">
        <f t="shared" si="8"/>
        <v>11</v>
      </c>
      <c r="L31" s="1358">
        <f>L37</f>
        <v>2</v>
      </c>
      <c r="M31" s="1359">
        <f t="shared" si="4"/>
        <v>39379</v>
      </c>
      <c r="N31" s="130"/>
    </row>
    <row r="32" spans="1:23" s="62" customFormat="1" ht="15" customHeight="1">
      <c r="A32" s="1152" t="s">
        <v>171</v>
      </c>
      <c r="B32" s="1153"/>
      <c r="C32" s="601" t="s">
        <v>164</v>
      </c>
      <c r="D32" s="602">
        <v>0</v>
      </c>
      <c r="E32" s="602">
        <v>0</v>
      </c>
      <c r="F32" s="602">
        <f>F34+F36</f>
        <v>1</v>
      </c>
      <c r="G32" s="602">
        <f t="shared" si="8"/>
        <v>18019</v>
      </c>
      <c r="H32" s="602">
        <f t="shared" si="8"/>
        <v>851</v>
      </c>
      <c r="I32" s="602">
        <f t="shared" si="8"/>
        <v>257</v>
      </c>
      <c r="J32" s="602">
        <f t="shared" si="8"/>
        <v>25</v>
      </c>
      <c r="K32" s="602">
        <f t="shared" si="8"/>
        <v>4</v>
      </c>
      <c r="L32" s="602">
        <f>+L38</f>
        <v>1</v>
      </c>
      <c r="M32" s="603">
        <f t="shared" si="4"/>
        <v>19158</v>
      </c>
      <c r="N32" s="131"/>
    </row>
    <row r="33" spans="1:14" s="61" customFormat="1" ht="15" customHeight="1">
      <c r="A33" s="1141" t="s">
        <v>172</v>
      </c>
      <c r="B33" s="1142"/>
      <c r="C33" s="604" t="s">
        <v>163</v>
      </c>
      <c r="D33" s="605">
        <v>0</v>
      </c>
      <c r="E33" s="605">
        <v>0</v>
      </c>
      <c r="F33" s="605">
        <v>1</v>
      </c>
      <c r="G33" s="605">
        <v>24323</v>
      </c>
      <c r="H33" s="605">
        <v>904</v>
      </c>
      <c r="I33" s="605">
        <v>273</v>
      </c>
      <c r="J33" s="605">
        <v>14</v>
      </c>
      <c r="K33" s="605">
        <v>2</v>
      </c>
      <c r="L33" s="605">
        <v>0</v>
      </c>
      <c r="M33" s="606">
        <v>25517</v>
      </c>
      <c r="N33" s="132"/>
    </row>
    <row r="34" spans="1:14" s="62" customFormat="1" ht="15" customHeight="1">
      <c r="A34" s="1141" t="s">
        <v>171</v>
      </c>
      <c r="B34" s="1142"/>
      <c r="C34" s="604" t="s">
        <v>164</v>
      </c>
      <c r="D34" s="605">
        <v>0</v>
      </c>
      <c r="E34" s="605">
        <v>0</v>
      </c>
      <c r="F34" s="605">
        <v>1</v>
      </c>
      <c r="G34" s="605">
        <v>12501</v>
      </c>
      <c r="H34" s="605">
        <v>429</v>
      </c>
      <c r="I34" s="605">
        <v>153</v>
      </c>
      <c r="J34" s="605">
        <v>7</v>
      </c>
      <c r="K34" s="605">
        <v>1</v>
      </c>
      <c r="L34" s="605">
        <v>0</v>
      </c>
      <c r="M34" s="606">
        <v>13092</v>
      </c>
      <c r="N34" s="133"/>
    </row>
    <row r="35" spans="1:14" s="61" customFormat="1" ht="15" customHeight="1">
      <c r="A35" s="1141" t="s">
        <v>173</v>
      </c>
      <c r="B35" s="1142"/>
      <c r="C35" s="604" t="s">
        <v>163</v>
      </c>
      <c r="D35" s="605">
        <v>0</v>
      </c>
      <c r="E35" s="605">
        <v>0</v>
      </c>
      <c r="F35" s="605">
        <v>0</v>
      </c>
      <c r="G35" s="605">
        <v>8319</v>
      </c>
      <c r="H35" s="605">
        <v>614</v>
      </c>
      <c r="I35" s="605">
        <v>125</v>
      </c>
      <c r="J35" s="605">
        <v>16</v>
      </c>
      <c r="K35" s="605">
        <v>5</v>
      </c>
      <c r="L35" s="605">
        <v>0</v>
      </c>
      <c r="M35" s="606">
        <v>9079</v>
      </c>
      <c r="N35" s="132"/>
    </row>
    <row r="36" spans="1:14" s="62" customFormat="1" ht="15" customHeight="1">
      <c r="A36" s="1141" t="s">
        <v>171</v>
      </c>
      <c r="B36" s="1142"/>
      <c r="C36" s="604" t="s">
        <v>164</v>
      </c>
      <c r="D36" s="605">
        <v>0</v>
      </c>
      <c r="E36" s="605">
        <v>0</v>
      </c>
      <c r="F36" s="605">
        <v>0</v>
      </c>
      <c r="G36" s="605">
        <v>3912</v>
      </c>
      <c r="H36" s="605">
        <v>225</v>
      </c>
      <c r="I36" s="605">
        <v>58</v>
      </c>
      <c r="J36" s="605">
        <v>11</v>
      </c>
      <c r="K36" s="605">
        <v>2</v>
      </c>
      <c r="L36" s="605">
        <v>0</v>
      </c>
      <c r="M36" s="606">
        <v>4208</v>
      </c>
      <c r="N36" s="133"/>
    </row>
    <row r="37" spans="1:14" s="61" customFormat="1" ht="15" customHeight="1">
      <c r="A37" s="1141" t="s">
        <v>174</v>
      </c>
      <c r="B37" s="1142"/>
      <c r="C37" s="604" t="s">
        <v>163</v>
      </c>
      <c r="D37" s="605">
        <v>0</v>
      </c>
      <c r="E37" s="605">
        <v>0</v>
      </c>
      <c r="F37" s="605">
        <v>0</v>
      </c>
      <c r="G37" s="605">
        <v>4107</v>
      </c>
      <c r="H37" s="605">
        <v>512</v>
      </c>
      <c r="I37" s="605">
        <v>135</v>
      </c>
      <c r="J37" s="605">
        <v>23</v>
      </c>
      <c r="K37" s="605">
        <v>4</v>
      </c>
      <c r="L37" s="605">
        <v>2</v>
      </c>
      <c r="M37" s="606">
        <v>4783</v>
      </c>
      <c r="N37" s="132"/>
    </row>
    <row r="38" spans="1:14" s="62" customFormat="1" ht="15" customHeight="1">
      <c r="A38" s="1155" t="s">
        <v>171</v>
      </c>
      <c r="B38" s="1156"/>
      <c r="C38" s="443" t="s">
        <v>164</v>
      </c>
      <c r="D38" s="441">
        <v>0</v>
      </c>
      <c r="E38" s="441">
        <v>0</v>
      </c>
      <c r="F38" s="441">
        <v>0</v>
      </c>
      <c r="G38" s="441">
        <v>1606</v>
      </c>
      <c r="H38" s="441">
        <v>197</v>
      </c>
      <c r="I38" s="441">
        <v>46</v>
      </c>
      <c r="J38" s="448">
        <v>7</v>
      </c>
      <c r="K38" s="441">
        <v>1</v>
      </c>
      <c r="L38" s="441">
        <v>1</v>
      </c>
      <c r="M38" s="609">
        <v>1858</v>
      </c>
      <c r="N38" s="133"/>
    </row>
    <row r="39" spans="1:14" s="61" customFormat="1" ht="15" customHeight="1">
      <c r="A39" s="1341" t="s">
        <v>148</v>
      </c>
      <c r="B39" s="1342"/>
      <c r="C39" s="601" t="s">
        <v>163</v>
      </c>
      <c r="D39" s="602">
        <v>0</v>
      </c>
      <c r="E39" s="602">
        <v>0</v>
      </c>
      <c r="F39" s="602">
        <v>0</v>
      </c>
      <c r="G39" s="602">
        <v>0</v>
      </c>
      <c r="H39" s="602">
        <v>2637</v>
      </c>
      <c r="I39" s="602">
        <v>206</v>
      </c>
      <c r="J39" s="602">
        <v>39</v>
      </c>
      <c r="K39" s="602">
        <v>5</v>
      </c>
      <c r="L39" s="602">
        <v>0</v>
      </c>
      <c r="M39" s="603">
        <v>2887</v>
      </c>
      <c r="N39" s="130"/>
    </row>
    <row r="40" spans="1:14" s="62" customFormat="1" ht="15" customHeight="1">
      <c r="A40" s="1159" t="s">
        <v>171</v>
      </c>
      <c r="B40" s="1160"/>
      <c r="C40" s="446" t="s">
        <v>164</v>
      </c>
      <c r="D40" s="449">
        <v>0</v>
      </c>
      <c r="E40" s="449">
        <v>0</v>
      </c>
      <c r="F40" s="449">
        <v>0</v>
      </c>
      <c r="G40" s="449">
        <v>0</v>
      </c>
      <c r="H40" s="449">
        <v>1334</v>
      </c>
      <c r="I40" s="449">
        <v>97</v>
      </c>
      <c r="J40" s="449">
        <v>14</v>
      </c>
      <c r="K40" s="449">
        <v>3</v>
      </c>
      <c r="L40" s="449">
        <v>0</v>
      </c>
      <c r="M40" s="610">
        <v>1448</v>
      </c>
      <c r="N40" s="131"/>
    </row>
    <row r="41" spans="1:14" s="62" customFormat="1" ht="27.75" customHeight="1">
      <c r="A41" s="611" t="s">
        <v>75</v>
      </c>
      <c r="B41" s="1157" t="s">
        <v>175</v>
      </c>
      <c r="C41" s="1157"/>
      <c r="D41" s="1157"/>
      <c r="E41" s="1157"/>
      <c r="F41" s="1157"/>
      <c r="G41" s="1157"/>
      <c r="H41" s="1157"/>
      <c r="I41" s="1157"/>
      <c r="J41" s="1157"/>
      <c r="K41" s="1157"/>
      <c r="L41" s="1157"/>
      <c r="M41" s="1158"/>
      <c r="N41" s="131"/>
    </row>
    <row r="42" spans="1:14" ht="12.75">
      <c r="A42" s="612" t="s">
        <v>77</v>
      </c>
      <c r="B42" s="1143" t="s">
        <v>176</v>
      </c>
      <c r="C42" s="1143"/>
      <c r="D42" s="1143"/>
      <c r="E42" s="1143"/>
      <c r="F42" s="1143"/>
      <c r="G42" s="1143"/>
      <c r="H42" s="1143"/>
      <c r="I42" s="1143"/>
      <c r="J42" s="1143"/>
      <c r="K42" s="1143"/>
      <c r="L42" s="1143"/>
      <c r="M42" s="1144"/>
    </row>
    <row r="43" spans="1:14" ht="12.75">
      <c r="A43" s="612" t="s">
        <v>79</v>
      </c>
      <c r="B43" s="1143" t="s">
        <v>177</v>
      </c>
      <c r="C43" s="1143"/>
      <c r="D43" s="1143"/>
      <c r="E43" s="1143"/>
      <c r="F43" s="1143"/>
      <c r="G43" s="1143"/>
      <c r="H43" s="1143"/>
      <c r="I43" s="1143"/>
      <c r="J43" s="1143"/>
      <c r="K43" s="1143"/>
      <c r="L43" s="1143"/>
      <c r="M43" s="1144"/>
    </row>
    <row r="44" spans="1:14" ht="12.75">
      <c r="A44" s="612" t="s">
        <v>81</v>
      </c>
      <c r="B44" s="1143" t="s">
        <v>165</v>
      </c>
      <c r="C44" s="1143"/>
      <c r="D44" s="1143"/>
      <c r="E44" s="1143"/>
      <c r="F44" s="1143"/>
      <c r="G44" s="1143"/>
      <c r="H44" s="1143"/>
      <c r="I44" s="1143"/>
      <c r="J44" s="1143"/>
      <c r="K44" s="1143"/>
      <c r="L44" s="1143"/>
      <c r="M44" s="1144"/>
    </row>
    <row r="45" spans="1:14" ht="14.1" customHeight="1">
      <c r="A45" s="613"/>
      <c r="B45" s="614"/>
      <c r="C45" s="615"/>
      <c r="D45" s="615"/>
      <c r="E45" s="615"/>
      <c r="F45" s="615"/>
      <c r="G45" s="615"/>
      <c r="H45" s="615"/>
      <c r="I45" s="615"/>
      <c r="J45" s="615"/>
      <c r="K45" s="1077" t="s">
        <v>87</v>
      </c>
      <c r="L45" s="1077"/>
      <c r="M45" s="1078"/>
    </row>
    <row r="46" spans="1:14" ht="14.1" customHeight="1">
      <c r="H46" s="65"/>
    </row>
    <row r="47" spans="1:14" ht="14.1" customHeight="1">
      <c r="H47" s="65"/>
    </row>
  </sheetData>
  <customSheetViews>
    <customSheetView guid="{81E5D7E7-16ED-4014-84DC-4F821D3604F8}" showPageBreaks="1" showGridLines="0" printArea="1" view="pageBreakPreview" topLeftCell="A26">
      <selection sqref="A1:M1"/>
      <rowBreaks count="1" manualBreakCount="1">
        <brk id="48" min="2" max="12" man="1"/>
      </rowBreaks>
      <pageMargins left="0" right="0" top="0" bottom="0" header="0" footer="0"/>
      <headerFooter alignWithMargins="0"/>
    </customSheetView>
  </customSheetViews>
  <mergeCells count="45">
    <mergeCell ref="B41:M41"/>
    <mergeCell ref="B42:M42"/>
    <mergeCell ref="B43:M43"/>
    <mergeCell ref="B44:M44"/>
    <mergeCell ref="A36:B36"/>
    <mergeCell ref="A37:B37"/>
    <mergeCell ref="A38:B38"/>
    <mergeCell ref="A39:B39"/>
    <mergeCell ref="A40:B40"/>
    <mergeCell ref="A31:B31"/>
    <mergeCell ref="A32:B32"/>
    <mergeCell ref="A33:B33"/>
    <mergeCell ref="A34:B34"/>
    <mergeCell ref="A35:B35"/>
    <mergeCell ref="A26:B26"/>
    <mergeCell ref="A27:B27"/>
    <mergeCell ref="A28:B28"/>
    <mergeCell ref="A29:B29"/>
    <mergeCell ref="A30:B30"/>
    <mergeCell ref="A21:B21"/>
    <mergeCell ref="A22:B22"/>
    <mergeCell ref="A23:B23"/>
    <mergeCell ref="A24:B24"/>
    <mergeCell ref="A25:B25"/>
    <mergeCell ref="A16:B16"/>
    <mergeCell ref="A17:B17"/>
    <mergeCell ref="A18:B18"/>
    <mergeCell ref="A19:B19"/>
    <mergeCell ref="A20:B20"/>
    <mergeCell ref="K45:M45"/>
    <mergeCell ref="A1:M1"/>
    <mergeCell ref="D3:M3"/>
    <mergeCell ref="C3:C4"/>
    <mergeCell ref="A2:B2"/>
    <mergeCell ref="A3:B4"/>
    <mergeCell ref="A7:B7"/>
    <mergeCell ref="A8:B8"/>
    <mergeCell ref="A9:B9"/>
    <mergeCell ref="A10:B10"/>
    <mergeCell ref="A5:B6"/>
    <mergeCell ref="A11:B11"/>
    <mergeCell ref="A12:B12"/>
    <mergeCell ref="A13:B13"/>
    <mergeCell ref="A14:B14"/>
    <mergeCell ref="A15:B15"/>
  </mergeCells>
  <phoneticPr fontId="26" type="noConversion"/>
  <hyperlinks>
    <hyperlink ref="K45" location="Content!A1" display="Back to Content Page" xr:uid="{8F63B771-267B-4F1A-B220-DD80A3D91B79}"/>
  </hyperlinks>
  <printOptions horizontalCentered="1"/>
  <pageMargins left="0.25" right="0.25" top="1" bottom="0.5" header="0.25" footer="0.2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marks xmlns="ac33e54e-14c7-46fe-90d4-07dc34d91ce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29B9F9B9B9A641ACA0ABB338408DF9" ma:contentTypeVersion="3" ma:contentTypeDescription="Create a new document." ma:contentTypeScope="" ma:versionID="34568daf3a287d3e78496fdc1a47ff57">
  <xsd:schema xmlns:xsd="http://www.w3.org/2001/XMLSchema" xmlns:xs="http://www.w3.org/2001/XMLSchema" xmlns:p="http://schemas.microsoft.com/office/2006/metadata/properties" xmlns:ns2="1dd8aed2-a967-4012-a0d8-2eab089d0e88" xmlns:ns3="ac33e54e-14c7-46fe-90d4-07dc34d91ce0" targetNamespace="http://schemas.microsoft.com/office/2006/metadata/properties" ma:root="true" ma:fieldsID="e0b067d04d40a447363d260ffeaaa0cb" ns2:_="" ns3:_="">
    <xsd:import namespace="1dd8aed2-a967-4012-a0d8-2eab089d0e88"/>
    <xsd:import namespace="ac33e54e-14c7-46fe-90d4-07dc34d91ce0"/>
    <xsd:element name="properties">
      <xsd:complexType>
        <xsd:sequence>
          <xsd:element name="documentManagement">
            <xsd:complexType>
              <xsd:all>
                <xsd:element ref="ns2:SharedWithUsers" minOccurs="0"/>
                <xsd:element ref="ns2:SharedWithDetails" minOccurs="0"/>
                <xsd:element ref="ns3:Remark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d8aed2-a967-4012-a0d8-2eab089d0e8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33e54e-14c7-46fe-90d4-07dc34d91ce0" elementFormDefault="qualified">
    <xsd:import namespace="http://schemas.microsoft.com/office/2006/documentManagement/types"/>
    <xsd:import namespace="http://schemas.microsoft.com/office/infopath/2007/PartnerControls"/>
    <xsd:element name="Remarks" ma:index="10" nillable="true" ma:displayName="Remarks" ma:internalName="Remark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C5D0BA-EF70-4005-BB4A-B2409F02FA0F}"/>
</file>

<file path=customXml/itemProps2.xml><?xml version="1.0" encoding="utf-8"?>
<ds:datastoreItem xmlns:ds="http://schemas.openxmlformats.org/officeDocument/2006/customXml" ds:itemID="{A8E9C96A-3C1A-4AE1-87D0-43F119409BEB}"/>
</file>

<file path=customXml/itemProps3.xml><?xml version="1.0" encoding="utf-8"?>
<ds:datastoreItem xmlns:ds="http://schemas.openxmlformats.org/officeDocument/2006/customXml" ds:itemID="{28860255-684E-4702-845D-99B5F341941A}"/>
</file>

<file path=docProps/app.xml><?xml version="1.0" encoding="utf-8"?>
<Properties xmlns="http://schemas.openxmlformats.org/officeDocument/2006/extended-properties" xmlns:vt="http://schemas.openxmlformats.org/officeDocument/2006/docPropsVTypes">
  <Application>Microsoft Excel Online</Application>
  <Manager/>
  <Company>MOE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MOE</dc:creator>
  <cp:keywords/>
  <dc:description/>
  <cp:lastModifiedBy>Varun MITTAL</cp:lastModifiedBy>
  <cp:revision/>
  <dcterms:created xsi:type="dcterms:W3CDTF">2002-04-17T00:35:08Z</dcterms:created>
  <dcterms:modified xsi:type="dcterms:W3CDTF">2024-02-13T07:38:45Z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0x010100E329B9F9B9B9A641ACA0ABB338408DF9</vt:lpwstr>
  </property>
  <property fmtid="{D5CDD505-2E9C-101B-9397-08002B2CF9AE}" pid="3" name="MSIP_Label_4aaa7e78-45b1-4890-b8a3-003d1d728a3e_Enabled">
    <vt:lpwstr>true</vt:lpwstr>
  </property>
  <property fmtid="{D5CDD505-2E9C-101B-9397-08002B2CF9AE}" pid="4" name="MSIP_Label_4aaa7e78-45b1-4890-b8a3-003d1d728a3e_SetDate">
    <vt:lpwstr>2023-10-11T03:38:52Z</vt:lpwstr>
  </property>
  <property fmtid="{D5CDD505-2E9C-101B-9397-08002B2CF9AE}" pid="5" name="MSIP_Label_4aaa7e78-45b1-4890-b8a3-003d1d728a3e_Method">
    <vt:lpwstr>Privileged</vt:lpwstr>
  </property>
  <property fmtid="{D5CDD505-2E9C-101B-9397-08002B2CF9AE}" pid="6" name="MSIP_Label_4aaa7e78-45b1-4890-b8a3-003d1d728a3e_Name">
    <vt:lpwstr>Non Sensitive</vt:lpwstr>
  </property>
  <property fmtid="{D5CDD505-2E9C-101B-9397-08002B2CF9AE}" pid="7" name="MSIP_Label_4aaa7e78-45b1-4890-b8a3-003d1d728a3e_SiteId">
    <vt:lpwstr>0b11c524-9a1c-4e1b-84cb-6336aefc2243</vt:lpwstr>
  </property>
  <property fmtid="{D5CDD505-2E9C-101B-9397-08002B2CF9AE}" pid="8" name="MSIP_Label_4aaa7e78-45b1-4890-b8a3-003d1d728a3e_ActionId">
    <vt:lpwstr>136c7041-4e0c-4a1b-92f6-dc044863176d</vt:lpwstr>
  </property>
  <property fmtid="{D5CDD505-2E9C-101B-9397-08002B2CF9AE}" pid="9" name="MSIP_Label_4aaa7e78-45b1-4890-b8a3-003d1d728a3e_ContentBits">
    <vt:lpwstr>0</vt:lpwstr>
  </property>
</Properties>
</file>