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comments2.xml" ContentType="application/vnd.openxmlformats-officedocument.spreadsheetml.comments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A80D9100-89A5-7F40-9B31-86E4D7F9AE0C}" xr6:coauthVersionLast="47" xr6:coauthVersionMax="47" xr10:uidLastSave="{00000000-0000-0000-0000-000000000000}"/>
  <bookViews>
    <workbookView xWindow="0" yWindow="760" windowWidth="34560" windowHeight="20340" activeTab="4" xr2:uid="{2F6EBC25-3AA2-2041-A9CD-E7098B4FE5BF}"/>
  </bookViews>
  <sheets>
    <sheet name="total" sheetId="1" r:id="rId1"/>
    <sheet name="month wise 2024-25" sheetId="17" r:id="rId2"/>
    <sheet name="Sheet1 (2)" sheetId="40" r:id="rId3"/>
    <sheet name="Sheet1 (3)" sheetId="42" r:id="rId4"/>
    <sheet name="Momentum" sheetId="49" r:id="rId5"/>
    <sheet name="Sheet2" sheetId="50" r:id="rId6"/>
    <sheet name="25Jan2025" sheetId="44" r:id="rId7"/>
    <sheet name="Sheet1" sheetId="39" r:id="rId8"/>
    <sheet name="Crypto" sheetId="33" r:id="rId9"/>
    <sheet name="Agreement" sheetId="32" r:id="rId10"/>
    <sheet name="Debt funds" sheetId="37" r:id="rId11"/>
    <sheet name="covered call" sheetId="41" r:id="rId12"/>
    <sheet name="Strategic Indices" sheetId="47" r:id="rId13"/>
    <sheet name="tax-regime FY2025-26" sheetId="45" r:id="rId14"/>
    <sheet name="tax-regime FY2024-25" sheetId="46" r:id="rId15"/>
    <sheet name="covered call-old" sheetId="12" r:id="rId16"/>
    <sheet name="P-bfly+Call" sheetId="19" r:id="rId17"/>
    <sheet name="All Weekly Fly" sheetId="16" r:id="rId18"/>
    <sheet name="Nifty Daily Range" sheetId="23" r:id="rId19"/>
    <sheet name="NF Weekly Range" sheetId="34" r:id="rId20"/>
    <sheet name="BNF Daily Range" sheetId="24" r:id="rId21"/>
    <sheet name="NF Weekly Fly" sheetId="28" r:id="rId22"/>
    <sheet name="month wise 2023-24" sheetId="5" r:id="rId23"/>
    <sheet name="laptops" sheetId="9" r:id="rId24"/>
    <sheet name="Sheet7" sheetId="13" r:id="rId25"/>
    <sheet name="Sheet6" sheetId="36" r:id="rId26"/>
    <sheet name="graphs 2023-24" sheetId="7" r:id="rId27"/>
    <sheet name="graphs 2024-25" sheetId="18" r:id="rId28"/>
  </sheets>
  <definedNames>
    <definedName name="_xlnm._FilterDatabase" localSheetId="11" hidden="1">'covered call'!$A$1:$AD$8</definedName>
    <definedName name="_xlnm._FilterDatabase" localSheetId="15" hidden="1">'covered call-old'!$A$1:$AQ$8</definedName>
    <definedName name="_xlnm._FilterDatabase" localSheetId="26" hidden="1">'graphs 2023-24'!$A$1:$B$100</definedName>
    <definedName name="_xlnm._FilterDatabase" localSheetId="27" hidden="1">'graphs 2024-25'!$A$1:$B$100</definedName>
    <definedName name="_xlnm._FilterDatabase" localSheetId="23" hidden="1">laptops!$A$1:$J$24</definedName>
    <definedName name="_xlnm._FilterDatabase" localSheetId="18" hidden="1">'Nifty Daily Range'!$A$1:$K$1033</definedName>
    <definedName name="_xlnm._FilterDatabase" localSheetId="12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66" i="32" l="1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P66" i="32" l="1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K3" i="49" l="1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C2" i="40"/>
  <c r="AM3" i="42" a="1"/>
  <c r="AM3" i="42" s="1"/>
  <c r="AM4" i="42" a="1"/>
  <c r="AM4" i="42" s="1"/>
  <c r="AM5" i="42" a="1"/>
  <c r="AM5" i="42" s="1"/>
  <c r="AM6" i="42" a="1"/>
  <c r="AM6" i="42" s="1"/>
  <c r="AM7" i="42" a="1"/>
  <c r="AM7" i="42" s="1"/>
  <c r="AM8" i="42" a="1"/>
  <c r="AM8" i="42" s="1"/>
  <c r="AM9" i="42" a="1"/>
  <c r="AM9" i="42" s="1"/>
  <c r="AM10" i="42" a="1"/>
  <c r="AM10" i="42" s="1"/>
  <c r="AM11" i="42" a="1"/>
  <c r="AM11" i="42" s="1"/>
  <c r="AM12" i="42" a="1"/>
  <c r="AM12" i="42" s="1"/>
  <c r="AM13" i="42" a="1"/>
  <c r="AM13" i="42" s="1"/>
  <c r="AM14" i="42" a="1"/>
  <c r="AM14" i="42" s="1"/>
  <c r="AM15" i="42" a="1"/>
  <c r="AM15" i="42" s="1"/>
  <c r="AM16" i="42" a="1"/>
  <c r="AM16" i="42" s="1"/>
  <c r="AM17" i="42" a="1"/>
  <c r="AM17" i="42" s="1"/>
  <c r="AM18" i="42" a="1"/>
  <c r="AM18" i="42" s="1"/>
  <c r="AM19" i="42" a="1"/>
  <c r="AM19" i="42" s="1"/>
  <c r="AM20" i="42" a="1"/>
  <c r="AM20" i="42" s="1"/>
  <c r="AM21" i="42" a="1"/>
  <c r="AM21" i="42" s="1"/>
  <c r="AM22" i="42" a="1"/>
  <c r="AM22" i="42" s="1"/>
  <c r="AM23" i="42" a="1"/>
  <c r="AM23" i="42" s="1"/>
  <c r="AM24" i="42" a="1"/>
  <c r="AM24" i="42" s="1"/>
  <c r="AM25" i="42" a="1"/>
  <c r="AM25" i="42" s="1"/>
  <c r="AM26" i="42" a="1"/>
  <c r="AM26" i="42" s="1"/>
  <c r="AM27" i="42" a="1"/>
  <c r="AM27" i="42" s="1"/>
  <c r="AM28" i="42" a="1"/>
  <c r="AM28" i="42" s="1"/>
  <c r="AM29" i="42" a="1"/>
  <c r="AM29" i="42" s="1"/>
  <c r="AM30" i="42" a="1"/>
  <c r="AM30" i="42" s="1"/>
  <c r="AM31" i="42" a="1"/>
  <c r="AM31" i="42" s="1"/>
  <c r="AM32" i="42" a="1"/>
  <c r="AM32" i="42" s="1"/>
  <c r="AM33" i="42" a="1"/>
  <c r="AM33" i="42" s="1"/>
  <c r="AM34" i="42" a="1"/>
  <c r="AM34" i="42" s="1"/>
  <c r="AM35" i="42" a="1"/>
  <c r="AM35" i="42" s="1"/>
  <c r="AM36" i="42" a="1"/>
  <c r="AM36" i="42" s="1"/>
  <c r="AM37" i="42" a="1"/>
  <c r="AM37" i="42" s="1"/>
  <c r="AM38" i="42" a="1"/>
  <c r="AM38" i="42" s="1"/>
  <c r="AM39" i="42" a="1"/>
  <c r="AM39" i="42" s="1"/>
  <c r="AM40" i="42" a="1"/>
  <c r="AM40" i="42" s="1"/>
  <c r="AM41" i="42" a="1"/>
  <c r="AM41" i="42" s="1"/>
  <c r="AM42" i="42" a="1"/>
  <c r="AM42" i="42" s="1"/>
  <c r="AM43" i="42" a="1"/>
  <c r="AM43" i="42" s="1"/>
  <c r="AM44" i="42" a="1"/>
  <c r="AM44" i="42" s="1"/>
  <c r="AM45" i="42" a="1"/>
  <c r="AM45" i="42" s="1"/>
  <c r="AM46" i="42" a="1"/>
  <c r="AM46" i="42" s="1"/>
  <c r="AM47" i="42" a="1"/>
  <c r="AM47" i="42" s="1"/>
  <c r="AM48" i="42" a="1"/>
  <c r="AM48" i="42" s="1"/>
  <c r="AM49" i="42" a="1"/>
  <c r="AM49" i="42" s="1"/>
  <c r="AM50" i="42" a="1"/>
  <c r="AM50" i="42" s="1"/>
  <c r="AM51" i="42" a="1"/>
  <c r="AM51" i="42" s="1"/>
  <c r="AM52" i="42" a="1"/>
  <c r="AM52" i="42" s="1"/>
  <c r="AM53" i="42" a="1"/>
  <c r="AM53" i="42" s="1"/>
  <c r="AM54" i="42" a="1"/>
  <c r="AM54" i="42" s="1"/>
  <c r="AM55" i="42" a="1"/>
  <c r="AM55" i="42" s="1"/>
  <c r="AM56" i="42" a="1"/>
  <c r="AM56" i="42" s="1"/>
  <c r="AM57" i="42" a="1"/>
  <c r="AM57" i="42" s="1"/>
  <c r="AM58" i="42" a="1"/>
  <c r="AM58" i="42" s="1"/>
  <c r="AM59" i="42" a="1"/>
  <c r="AM59" i="42" s="1"/>
  <c r="AM60" i="42" a="1"/>
  <c r="AM60" i="42" s="1"/>
  <c r="AM61" i="42" a="1"/>
  <c r="AM61" i="42" s="1"/>
  <c r="AM62" i="42" a="1"/>
  <c r="AM62" i="42" s="1"/>
  <c r="AM63" i="42" a="1"/>
  <c r="AM63" i="42" s="1"/>
  <c r="AM64" i="42" a="1"/>
  <c r="AM64" i="42" s="1"/>
  <c r="AM65" i="42" a="1"/>
  <c r="AM65" i="42" s="1"/>
  <c r="AM66" i="42" a="1"/>
  <c r="AM66" i="42" s="1"/>
  <c r="AM67" i="42" a="1"/>
  <c r="AM67" i="42" s="1"/>
  <c r="AM68" i="42" a="1"/>
  <c r="AM68" i="42" s="1"/>
  <c r="AM69" i="42" a="1"/>
  <c r="AM69" i="42" s="1"/>
  <c r="AM70" i="42" a="1"/>
  <c r="AM70" i="42" s="1"/>
  <c r="AM71" i="42" a="1"/>
  <c r="AM71" i="42" s="1"/>
  <c r="AM72" i="42" a="1"/>
  <c r="AM72" i="42" s="1"/>
  <c r="AM73" i="42" a="1"/>
  <c r="AM73" i="42" s="1"/>
  <c r="AM74" i="42" a="1"/>
  <c r="AM74" i="42" s="1"/>
  <c r="AM75" i="42" a="1"/>
  <c r="AM75" i="42" s="1"/>
  <c r="AM76" i="42" a="1"/>
  <c r="AM76" i="42" s="1"/>
  <c r="AM77" i="42" a="1"/>
  <c r="AM77" i="42" s="1"/>
  <c r="AM78" i="42" a="1"/>
  <c r="AM78" i="42" s="1"/>
  <c r="AM79" i="42" a="1"/>
  <c r="AM79" i="42" s="1"/>
  <c r="AM80" i="42" a="1"/>
  <c r="AM80" i="42" s="1"/>
  <c r="AM81" i="42" a="1"/>
  <c r="AM81" i="42" s="1"/>
  <c r="AM82" i="42" a="1"/>
  <c r="AM82" i="42" s="1"/>
  <c r="AM83" i="42" a="1"/>
  <c r="AM83" i="42" s="1"/>
  <c r="AM84" i="42" a="1"/>
  <c r="AM84" i="42" s="1"/>
  <c r="AM85" i="42" a="1"/>
  <c r="AM85" i="42" s="1"/>
  <c r="AM86" i="42" a="1"/>
  <c r="AM86" i="42" s="1"/>
  <c r="AM87" i="42" a="1"/>
  <c r="AM87" i="42" s="1"/>
  <c r="AM88" i="42" a="1"/>
  <c r="AM88" i="42" s="1"/>
  <c r="AM89" i="42" a="1"/>
  <c r="AM89" i="42" s="1"/>
  <c r="AM90" i="42" a="1"/>
  <c r="AM90" i="42" s="1"/>
  <c r="AM91" i="42" a="1"/>
  <c r="AM91" i="42" s="1"/>
  <c r="AM92" i="42" a="1"/>
  <c r="AM92" i="42" s="1"/>
  <c r="AM93" i="42" a="1"/>
  <c r="AM93" i="42" s="1"/>
  <c r="AM94" i="42" a="1"/>
  <c r="AM94" i="42" s="1"/>
  <c r="AM95" i="42" a="1"/>
  <c r="AM95" i="42" s="1"/>
  <c r="AM96" i="42" a="1"/>
  <c r="AM96" i="42" s="1"/>
  <c r="AM97" i="42" a="1"/>
  <c r="AM97" i="42" s="1"/>
  <c r="AM98" i="42" a="1"/>
  <c r="AM98" i="42" s="1"/>
  <c r="AM99" i="42" a="1"/>
  <c r="AM99" i="42" s="1"/>
  <c r="AM100" i="42" a="1"/>
  <c r="AM100" i="42" s="1"/>
  <c r="AM101" i="42" a="1"/>
  <c r="AM101" i="42" s="1"/>
  <c r="AM102" i="42" a="1"/>
  <c r="AM102" i="42" s="1"/>
  <c r="AM103" i="42" a="1"/>
  <c r="AM103" i="42" s="1"/>
  <c r="AM104" i="42" a="1"/>
  <c r="AM104" i="42" s="1"/>
  <c r="AM105" i="42" a="1"/>
  <c r="AM105" i="42" s="1"/>
  <c r="AM106" i="42" a="1"/>
  <c r="AM106" i="42" s="1"/>
  <c r="AM107" i="42" a="1"/>
  <c r="AM107" i="42" s="1"/>
  <c r="AM108" i="42" a="1"/>
  <c r="AM108" i="42" s="1"/>
  <c r="AM109" i="42" a="1"/>
  <c r="AM109" i="42" s="1"/>
  <c r="AM110" i="42" a="1"/>
  <c r="AM110" i="42" s="1"/>
  <c r="AM111" i="42" a="1"/>
  <c r="AM111" i="42" s="1"/>
  <c r="AM112" i="42" a="1"/>
  <c r="AM112" i="42" s="1"/>
  <c r="AM113" i="42" a="1"/>
  <c r="AM113" i="42" s="1"/>
  <c r="AM114" i="42" a="1"/>
  <c r="AM114" i="42" s="1"/>
  <c r="AM115" i="42" a="1"/>
  <c r="AM115" i="42" s="1"/>
  <c r="AM116" i="42" a="1"/>
  <c r="AM116" i="42" s="1"/>
  <c r="AM117" i="42" a="1"/>
  <c r="AM117" i="42" s="1"/>
  <c r="AM118" i="42" a="1"/>
  <c r="AM118" i="42" s="1"/>
  <c r="AM119" i="42" a="1"/>
  <c r="AM119" i="42" s="1"/>
  <c r="AM120" i="42" a="1"/>
  <c r="AM120" i="42" s="1"/>
  <c r="AM121" i="42" a="1"/>
  <c r="AM121" i="42" s="1"/>
  <c r="AM122" i="42" a="1"/>
  <c r="AM122" i="42" s="1"/>
  <c r="AM123" i="42" a="1"/>
  <c r="AM123" i="42" s="1"/>
  <c r="AM124" i="42" a="1"/>
  <c r="AM124" i="42" s="1"/>
  <c r="AM125" i="42" a="1"/>
  <c r="AM125" i="42" s="1"/>
  <c r="AM126" i="42" a="1"/>
  <c r="AM126" i="42" s="1"/>
  <c r="AM127" i="42" a="1"/>
  <c r="AM127" i="42" s="1"/>
  <c r="AM128" i="42" a="1"/>
  <c r="AM128" i="42" s="1"/>
  <c r="AM129" i="42" a="1"/>
  <c r="AM129" i="42" s="1"/>
  <c r="AM130" i="42" a="1"/>
  <c r="AM130" i="42" s="1"/>
  <c r="AM131" i="42" a="1"/>
  <c r="AM131" i="42" s="1"/>
  <c r="AM132" i="42" a="1"/>
  <c r="AM132" i="42" s="1"/>
  <c r="AM133" i="42" a="1"/>
  <c r="AM133" i="42" s="1"/>
  <c r="AM134" i="42" a="1"/>
  <c r="AM134" i="42" s="1"/>
  <c r="AM135" i="42" a="1"/>
  <c r="AM135" i="42" s="1"/>
  <c r="AM136" i="42" a="1"/>
  <c r="AM136" i="42" s="1"/>
  <c r="AM137" i="42" a="1"/>
  <c r="AM137" i="42" s="1"/>
  <c r="AM138" i="42" a="1"/>
  <c r="AM138" i="42" s="1"/>
  <c r="AM139" i="42" a="1"/>
  <c r="AM139" i="42" s="1"/>
  <c r="AM140" i="42" a="1"/>
  <c r="AM140" i="42" s="1"/>
  <c r="AM141" i="42" a="1"/>
  <c r="AM141" i="42" s="1"/>
  <c r="AM142" i="42" a="1"/>
  <c r="AM142" i="42" s="1"/>
  <c r="AM143" i="42" a="1"/>
  <c r="AM143" i="42" s="1"/>
  <c r="AM144" i="42" a="1"/>
  <c r="AM144" i="42" s="1"/>
  <c r="AM145" i="42" a="1"/>
  <c r="AM145" i="42" s="1"/>
  <c r="AM146" i="42" a="1"/>
  <c r="AM146" i="42" s="1"/>
  <c r="AM147" i="42" a="1"/>
  <c r="AM147" i="42" s="1"/>
  <c r="AM148" i="42" a="1"/>
  <c r="AM148" i="42" s="1"/>
  <c r="AM149" i="42" a="1"/>
  <c r="AM149" i="42" s="1"/>
  <c r="AM150" i="42" a="1"/>
  <c r="AM150" i="42" s="1"/>
  <c r="AM151" i="42" a="1"/>
  <c r="AM151" i="42" s="1"/>
  <c r="AM152" i="42" a="1"/>
  <c r="AM152" i="42" s="1"/>
  <c r="AM153" i="42" a="1"/>
  <c r="AM153" i="42" s="1"/>
  <c r="AM154" i="42" a="1"/>
  <c r="AM154" i="42" s="1"/>
  <c r="AM155" i="42" a="1"/>
  <c r="AM155" i="42" s="1"/>
  <c r="AM156" i="42" a="1"/>
  <c r="AM156" i="42" s="1"/>
  <c r="AM157" i="42" a="1"/>
  <c r="AM157" i="42" s="1"/>
  <c r="AM158" i="42" a="1"/>
  <c r="AM158" i="42" s="1"/>
  <c r="AM159" i="42" a="1"/>
  <c r="AM159" i="42" s="1"/>
  <c r="AM160" i="42" a="1"/>
  <c r="AM160" i="42" s="1"/>
  <c r="AM161" i="42" a="1"/>
  <c r="AM161" i="42" s="1"/>
  <c r="AM162" i="42" a="1"/>
  <c r="AM162" i="42" s="1"/>
  <c r="AM163" i="42" a="1"/>
  <c r="AM163" i="42" s="1"/>
  <c r="AM164" i="42" a="1"/>
  <c r="AM164" i="42" s="1"/>
  <c r="AM165" i="42" a="1"/>
  <c r="AM165" i="42" s="1"/>
  <c r="AM166" i="42" a="1"/>
  <c r="AM166" i="42" s="1"/>
  <c r="AM167" i="42" a="1"/>
  <c r="AM167" i="42" s="1"/>
  <c r="AM168" i="42" a="1"/>
  <c r="AM168" i="42" s="1"/>
  <c r="AM169" i="42" a="1"/>
  <c r="AM169" i="42" s="1"/>
  <c r="AM170" i="42" a="1"/>
  <c r="AM170" i="42" s="1"/>
  <c r="AM171" i="42" a="1"/>
  <c r="AM171" i="42" s="1"/>
  <c r="AM172" i="42" a="1"/>
  <c r="AM172" i="42" s="1"/>
  <c r="AM173" i="42" a="1"/>
  <c r="AM173" i="42" s="1"/>
  <c r="AM174" i="42" a="1"/>
  <c r="AM174" i="42" s="1"/>
  <c r="AM175" i="42" a="1"/>
  <c r="AM175" i="42" s="1"/>
  <c r="AM176" i="42" a="1"/>
  <c r="AM176" i="42" s="1"/>
  <c r="AM177" i="42" a="1"/>
  <c r="AM177" i="42" s="1"/>
  <c r="AM178" i="42" a="1"/>
  <c r="AM178" i="42" s="1"/>
  <c r="AM179" i="42" a="1"/>
  <c r="AM179" i="42" s="1"/>
  <c r="AM180" i="42" a="1"/>
  <c r="AM180" i="42" s="1"/>
  <c r="AM181" i="42" a="1"/>
  <c r="AM181" i="42" s="1"/>
  <c r="AM182" i="42" a="1"/>
  <c r="AM182" i="42" s="1"/>
  <c r="AM183" i="42" a="1"/>
  <c r="AM183" i="42" s="1"/>
  <c r="AM184" i="42" a="1"/>
  <c r="AM184" i="42" s="1"/>
  <c r="AM185" i="42" a="1"/>
  <c r="AM185" i="42" s="1"/>
  <c r="AM186" i="42" a="1"/>
  <c r="AM186" i="42" s="1"/>
  <c r="AM187" i="42" a="1"/>
  <c r="AM187" i="42" s="1"/>
  <c r="AM188" i="42" a="1"/>
  <c r="AM188" i="42" s="1"/>
  <c r="AM189" i="42" a="1"/>
  <c r="AM189" i="42" s="1"/>
  <c r="AM190" i="42" a="1"/>
  <c r="AM190" i="42" s="1"/>
  <c r="AM191" i="42" a="1"/>
  <c r="AM191" i="42" s="1"/>
  <c r="AM192" i="42" a="1"/>
  <c r="AM192" i="42" s="1"/>
  <c r="AM193" i="42" a="1"/>
  <c r="AM193" i="42" s="1"/>
  <c r="AM194" i="42" a="1"/>
  <c r="AM194" i="42" s="1"/>
  <c r="AM195" i="42" a="1"/>
  <c r="AM195" i="42" s="1"/>
  <c r="AM196" i="42" a="1"/>
  <c r="AM196" i="42" s="1"/>
  <c r="AM197" i="42" a="1"/>
  <c r="AM197" i="42" s="1"/>
  <c r="AM198" i="42" a="1"/>
  <c r="AM198" i="42" s="1"/>
  <c r="AM199" i="42" a="1"/>
  <c r="AM199" i="42" s="1"/>
  <c r="AM200" i="42" a="1"/>
  <c r="AM200" i="42" s="1"/>
  <c r="AM201" i="42" a="1"/>
  <c r="AM201" i="42" s="1"/>
  <c r="AM202" i="42" a="1"/>
  <c r="AM202" i="42" s="1"/>
  <c r="AM203" i="42" a="1"/>
  <c r="AM203" i="42" s="1"/>
  <c r="AM204" i="42" a="1"/>
  <c r="AM204" i="42" s="1"/>
  <c r="AM205" i="42" a="1"/>
  <c r="AM205" i="42" s="1"/>
  <c r="AM206" i="42" a="1"/>
  <c r="AM206" i="42" s="1"/>
  <c r="AM207" i="42" a="1"/>
  <c r="AM207" i="42" s="1"/>
  <c r="AM208" i="42" a="1"/>
  <c r="AM208" i="42" s="1"/>
  <c r="AM209" i="42" a="1"/>
  <c r="AM209" i="42" s="1"/>
  <c r="AM210" i="42" a="1"/>
  <c r="AM210" i="42" s="1"/>
  <c r="AM211" i="42" a="1"/>
  <c r="AM211" i="42" s="1"/>
  <c r="AM212" i="42" a="1"/>
  <c r="AM212" i="42" s="1"/>
  <c r="AM213" i="42" a="1"/>
  <c r="AM213" i="42" s="1"/>
  <c r="AM214" i="42" a="1"/>
  <c r="AM214" i="42" s="1"/>
  <c r="AM215" i="42" a="1"/>
  <c r="AM215" i="42" s="1"/>
  <c r="AM216" i="42" a="1"/>
  <c r="AM216" i="42" s="1"/>
  <c r="AM217" i="42" a="1"/>
  <c r="AM217" i="42" s="1"/>
  <c r="AM218" i="42" a="1"/>
  <c r="AM218" i="42" s="1"/>
  <c r="AM219" i="42" a="1"/>
  <c r="AM219" i="42" s="1"/>
  <c r="AM220" i="42" a="1"/>
  <c r="AM220" i="42" s="1"/>
  <c r="AM221" i="42" a="1"/>
  <c r="AM221" i="42" s="1"/>
  <c r="AM222" i="42" a="1"/>
  <c r="AM222" i="42" s="1"/>
  <c r="AM223" i="42" a="1"/>
  <c r="AM223" i="42" s="1"/>
  <c r="AM224" i="42" a="1"/>
  <c r="AM224" i="42" s="1"/>
  <c r="AM225" i="42" a="1"/>
  <c r="AM225" i="42" s="1"/>
  <c r="AM226" i="42" a="1"/>
  <c r="AM226" i="42" s="1"/>
  <c r="AM227" i="42" a="1"/>
  <c r="AM227" i="42" s="1"/>
  <c r="AM228" i="42" a="1"/>
  <c r="AM228" i="42" s="1"/>
  <c r="AM229" i="42" a="1"/>
  <c r="AM229" i="42" s="1"/>
  <c r="AM230" i="42" a="1"/>
  <c r="AM230" i="42" s="1"/>
  <c r="AM231" i="42" a="1"/>
  <c r="AM231" i="42" s="1"/>
  <c r="AM232" i="42" a="1"/>
  <c r="AM232" i="42" s="1"/>
  <c r="AM233" i="42" a="1"/>
  <c r="AM233" i="42" s="1"/>
  <c r="AM2" i="42" a="1"/>
  <c r="AM2" i="42" s="1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T3" i="37"/>
  <c r="R5" i="37"/>
  <c r="R3" i="37"/>
  <c r="O4" i="37"/>
  <c r="M2" i="41"/>
  <c r="N2" i="41"/>
  <c r="Z12" i="1"/>
  <c r="Z11" i="1"/>
  <c r="P11" i="41"/>
  <c r="P2" i="41"/>
  <c r="N35" i="1"/>
  <c r="N34" i="1"/>
  <c r="P33" i="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G5" i="45"/>
  <c r="Z25" i="1"/>
  <c r="Z20" i="1"/>
  <c r="Z23" i="1"/>
  <c r="Z9" i="1"/>
  <c r="Z24" i="1" s="1"/>
  <c r="W25" i="1"/>
  <c r="N3" i="44" a="1"/>
  <c r="N3" i="44" s="1"/>
  <c r="N4" i="44" a="1"/>
  <c r="N4" i="44" s="1"/>
  <c r="N5" i="44" a="1"/>
  <c r="N5" i="44" s="1"/>
  <c r="N6" i="44" a="1"/>
  <c r="N6" i="44" s="1"/>
  <c r="N7" i="44" a="1"/>
  <c r="N7" i="44" s="1"/>
  <c r="N8" i="44" a="1"/>
  <c r="N8" i="44"/>
  <c r="N9" i="44" a="1"/>
  <c r="N9" i="44" s="1"/>
  <c r="N10" i="44" a="1"/>
  <c r="N10" i="44" s="1"/>
  <c r="N11" i="44" a="1"/>
  <c r="N11" i="44" s="1"/>
  <c r="N12" i="44" a="1"/>
  <c r="N12" i="44" s="1"/>
  <c r="N13" i="44" a="1"/>
  <c r="N13" i="44" s="1"/>
  <c r="N14" i="44" a="1"/>
  <c r="N14" i="44" s="1"/>
  <c r="N15" i="44" a="1"/>
  <c r="N15" i="44" s="1"/>
  <c r="N16" i="44" a="1"/>
  <c r="N16" i="44" s="1"/>
  <c r="N17" i="44" a="1"/>
  <c r="N17" i="44" s="1"/>
  <c r="N18" i="44" a="1"/>
  <c r="N18" i="44"/>
  <c r="N19" i="44" a="1"/>
  <c r="N19" i="44" s="1"/>
  <c r="N20" i="44" a="1"/>
  <c r="N20" i="44" s="1"/>
  <c r="N21" i="44" a="1"/>
  <c r="N21" i="44" s="1"/>
  <c r="N22" i="44" a="1"/>
  <c r="N22" i="44"/>
  <c r="N23" i="44" a="1"/>
  <c r="N23" i="44" s="1"/>
  <c r="N24" i="44" a="1"/>
  <c r="N24" i="44"/>
  <c r="N25" i="44" a="1"/>
  <c r="N25" i="44" s="1"/>
  <c r="N26" i="44" a="1"/>
  <c r="N26" i="44" s="1"/>
  <c r="N27" i="44" a="1"/>
  <c r="N27" i="44" s="1"/>
  <c r="N28" i="44" a="1"/>
  <c r="N28" i="44"/>
  <c r="N29" i="44" a="1"/>
  <c r="N29" i="44" s="1"/>
  <c r="N30" i="44" a="1"/>
  <c r="N30" i="44" s="1"/>
  <c r="N31" i="44" a="1"/>
  <c r="N31" i="44" s="1"/>
  <c r="N32" i="44" a="1"/>
  <c r="N32" i="44"/>
  <c r="N33" i="44" a="1"/>
  <c r="N33" i="44"/>
  <c r="N34" i="44" a="1"/>
  <c r="N34" i="44"/>
  <c r="N35" i="44" a="1"/>
  <c r="N35" i="44" s="1"/>
  <c r="N36" i="44" a="1"/>
  <c r="N36" i="44" s="1"/>
  <c r="N37" i="44" a="1"/>
  <c r="N37" i="44" s="1"/>
  <c r="N38" i="44" a="1"/>
  <c r="N38" i="44"/>
  <c r="N39" i="44" a="1"/>
  <c r="N39" i="44" s="1"/>
  <c r="N40" i="44" a="1"/>
  <c r="N40" i="44" s="1"/>
  <c r="N41" i="44" a="1"/>
  <c r="N41" i="44" s="1"/>
  <c r="N42" i="44" a="1"/>
  <c r="N42" i="44"/>
  <c r="N43" i="44" a="1"/>
  <c r="N43" i="44" s="1"/>
  <c r="N44" i="44" a="1"/>
  <c r="N44" i="44"/>
  <c r="N45" i="44" a="1"/>
  <c r="N45" i="44" s="1"/>
  <c r="N46" i="44" a="1"/>
  <c r="N46" i="44" s="1"/>
  <c r="N47" i="44" a="1"/>
  <c r="N47" i="44"/>
  <c r="N48" i="44" a="1"/>
  <c r="N48" i="44"/>
  <c r="N49" i="44" a="1"/>
  <c r="N49" i="44" s="1"/>
  <c r="N50" i="44" a="1"/>
  <c r="N50" i="44" s="1"/>
  <c r="N51" i="44" a="1"/>
  <c r="N51" i="44" s="1"/>
  <c r="N52" i="44" a="1"/>
  <c r="N52" i="44" s="1"/>
  <c r="N53" i="44" a="1"/>
  <c r="N53" i="44"/>
  <c r="N54" i="44" a="1"/>
  <c r="N54" i="44"/>
  <c r="N55" i="44" a="1"/>
  <c r="N55" i="44" s="1"/>
  <c r="N56" i="44" a="1"/>
  <c r="N56" i="44" s="1"/>
  <c r="N57" i="44" a="1"/>
  <c r="N57" i="44"/>
  <c r="N58" i="44" a="1"/>
  <c r="N58" i="44" s="1"/>
  <c r="N59" i="44" a="1"/>
  <c r="N59" i="44" s="1"/>
  <c r="N60" i="44" a="1"/>
  <c r="N60" i="44" s="1"/>
  <c r="N61" i="44" a="1"/>
  <c r="N61" i="44" s="1"/>
  <c r="N62" i="44" a="1"/>
  <c r="N62" i="44" s="1"/>
  <c r="N63" i="44" a="1"/>
  <c r="N63" i="44"/>
  <c r="N64" i="44" a="1"/>
  <c r="N64" i="44" s="1"/>
  <c r="N65" i="44" a="1"/>
  <c r="N65" i="44" s="1"/>
  <c r="N66" i="44" a="1"/>
  <c r="N66" i="44" s="1"/>
  <c r="N67" i="44" a="1"/>
  <c r="N67" i="44"/>
  <c r="N68" i="44" a="1"/>
  <c r="N68" i="44" s="1"/>
  <c r="N69" i="44" a="1"/>
  <c r="N69" i="44"/>
  <c r="N70" i="44" a="1"/>
  <c r="N70" i="44" s="1"/>
  <c r="N71" i="44" a="1"/>
  <c r="N71" i="44" s="1"/>
  <c r="N72" i="44" a="1"/>
  <c r="N72" i="44" s="1"/>
  <c r="N73" i="44" a="1"/>
  <c r="N73" i="44"/>
  <c r="N74" i="44" a="1"/>
  <c r="N74" i="44" s="1"/>
  <c r="N75" i="44" a="1"/>
  <c r="N75" i="44" s="1"/>
  <c r="N76" i="44" a="1"/>
  <c r="N76" i="44" s="1"/>
  <c r="N77" i="44" a="1"/>
  <c r="N77" i="44" s="1"/>
  <c r="N78" i="44" a="1"/>
  <c r="N78" i="44" s="1"/>
  <c r="N79" i="44" a="1"/>
  <c r="N79" i="44"/>
  <c r="N80" i="44" a="1"/>
  <c r="N80" i="44" s="1"/>
  <c r="N81" i="44" a="1"/>
  <c r="N81" i="44" s="1"/>
  <c r="N82" i="44" a="1"/>
  <c r="N82" i="44"/>
  <c r="N83" i="44" a="1"/>
  <c r="N83" i="44" s="1"/>
  <c r="N84" i="44" a="1"/>
  <c r="N84" i="44" s="1"/>
  <c r="N85" i="44" a="1"/>
  <c r="N85" i="44" s="1"/>
  <c r="N86" i="44" a="1"/>
  <c r="N86" i="44" s="1"/>
  <c r="N87" i="44" a="1"/>
  <c r="N87" i="44" s="1"/>
  <c r="N88" i="44" a="1"/>
  <c r="N88" i="44"/>
  <c r="N89" i="44" a="1"/>
  <c r="N89" i="44" s="1"/>
  <c r="N90" i="44" a="1"/>
  <c r="N90" i="44" s="1"/>
  <c r="N91" i="44" a="1"/>
  <c r="N91" i="44" s="1"/>
  <c r="N92" i="44" a="1"/>
  <c r="N92" i="44"/>
  <c r="N93" i="44" a="1"/>
  <c r="N93" i="44" s="1"/>
  <c r="N94" i="44" a="1"/>
  <c r="N94" i="44"/>
  <c r="N95" i="44" a="1"/>
  <c r="N95" i="44" s="1"/>
  <c r="N96" i="44" a="1"/>
  <c r="N96" i="44" s="1"/>
  <c r="N97" i="44" a="1"/>
  <c r="N97" i="44" s="1"/>
  <c r="N98" i="44" a="1"/>
  <c r="N98" i="44"/>
  <c r="N99" i="44" a="1"/>
  <c r="N99" i="44" s="1"/>
  <c r="N100" i="44" a="1"/>
  <c r="N100" i="44" s="1"/>
  <c r="N101" i="44" a="1"/>
  <c r="N101" i="44" s="1"/>
  <c r="N102" i="44" a="1"/>
  <c r="N102" i="44" s="1"/>
  <c r="N103" i="44" a="1"/>
  <c r="N103" i="44" s="1"/>
  <c r="N104" i="44" a="1"/>
  <c r="N104" i="44"/>
  <c r="N105" i="44" a="1"/>
  <c r="N105" i="44" s="1"/>
  <c r="N106" i="44" a="1"/>
  <c r="N106" i="44" s="1"/>
  <c r="N107" i="44" a="1"/>
  <c r="N107" i="44"/>
  <c r="N108" i="44" a="1"/>
  <c r="N108" i="44" s="1"/>
  <c r="N109" i="44" a="1"/>
  <c r="N109" i="44" s="1"/>
  <c r="N110" i="44" a="1"/>
  <c r="N110" i="44" s="1"/>
  <c r="N111" i="44" a="1"/>
  <c r="N111" i="44" s="1"/>
  <c r="N112" i="44" a="1"/>
  <c r="N112" i="44" s="1"/>
  <c r="N113" i="44" a="1"/>
  <c r="N113" i="44" s="1"/>
  <c r="N114" i="44" a="1"/>
  <c r="N114" i="44" s="1"/>
  <c r="N115" i="44" a="1"/>
  <c r="N115" i="44" s="1"/>
  <c r="N116" i="44" a="1"/>
  <c r="N116" i="44" s="1"/>
  <c r="N117" i="44" a="1"/>
  <c r="N117" i="44"/>
  <c r="N118" i="44" a="1"/>
  <c r="N118" i="44" s="1"/>
  <c r="N119" i="44" a="1"/>
  <c r="N119" i="44" s="1"/>
  <c r="N120" i="44" a="1"/>
  <c r="N120" i="44" s="1"/>
  <c r="N121" i="44" a="1"/>
  <c r="N121" i="44" s="1"/>
  <c r="N122" i="44" a="1"/>
  <c r="N122" i="44" s="1"/>
  <c r="N123" i="44" a="1"/>
  <c r="N123" i="44"/>
  <c r="N124" i="44" a="1"/>
  <c r="N124" i="44" s="1"/>
  <c r="N125" i="44" a="1"/>
  <c r="N125" i="44" s="1"/>
  <c r="N126" i="44" a="1"/>
  <c r="N126" i="44" s="1"/>
  <c r="N127" i="44" a="1"/>
  <c r="N127" i="44" s="1"/>
  <c r="N128" i="44" a="1"/>
  <c r="N128" i="44" s="1"/>
  <c r="N129" i="44" a="1"/>
  <c r="N129" i="44"/>
  <c r="N130" i="44" a="1"/>
  <c r="N130" i="44" s="1"/>
  <c r="N131" i="44" a="1"/>
  <c r="N131" i="44" s="1"/>
  <c r="N132" i="44" a="1"/>
  <c r="N132" i="44" s="1"/>
  <c r="N133" i="44" a="1"/>
  <c r="N133" i="44" s="1"/>
  <c r="N134" i="44" a="1"/>
  <c r="N134" i="44" s="1"/>
  <c r="N135" i="44" a="1"/>
  <c r="N135" i="44" s="1"/>
  <c r="N136" i="44" a="1"/>
  <c r="N136" i="44" s="1"/>
  <c r="N137" i="44" a="1"/>
  <c r="N137" i="44" s="1"/>
  <c r="N138" i="44" a="1"/>
  <c r="N138" i="44" s="1"/>
  <c r="N139" i="44" a="1"/>
  <c r="N139" i="44" s="1"/>
  <c r="N140" i="44" a="1"/>
  <c r="N140" i="44" s="1"/>
  <c r="N141" i="44" a="1"/>
  <c r="N141" i="44" s="1"/>
  <c r="N142" i="44" a="1"/>
  <c r="N142" i="44"/>
  <c r="N143" i="44" a="1"/>
  <c r="N143" i="44" s="1"/>
  <c r="N144" i="44" a="1"/>
  <c r="N144" i="44" s="1"/>
  <c r="N145" i="44" a="1"/>
  <c r="N145" i="44" s="1"/>
  <c r="N146" i="44" a="1"/>
  <c r="N146" i="44" s="1"/>
  <c r="N147" i="44" a="1"/>
  <c r="N147" i="44" s="1"/>
  <c r="N148" i="44" a="1"/>
  <c r="N148" i="44"/>
  <c r="N149" i="44" a="1"/>
  <c r="N149" i="44" s="1"/>
  <c r="N150" i="44" a="1"/>
  <c r="N150" i="44" s="1"/>
  <c r="N151" i="44" a="1"/>
  <c r="N151" i="44" s="1"/>
  <c r="N152" i="44" a="1"/>
  <c r="N152" i="44" s="1"/>
  <c r="N153" i="44" a="1"/>
  <c r="N153" i="44" s="1"/>
  <c r="N154" i="44" a="1"/>
  <c r="N154" i="44"/>
  <c r="N155" i="44" a="1"/>
  <c r="N155" i="44" s="1"/>
  <c r="N156" i="44" a="1"/>
  <c r="N156" i="44" s="1"/>
  <c r="N157" i="44" a="1"/>
  <c r="N157" i="44" s="1"/>
  <c r="N2" i="44" a="1"/>
  <c r="N2" i="44" s="1"/>
  <c r="I3" i="44"/>
  <c r="D3" i="44"/>
  <c r="W21" i="1"/>
  <c r="W24" i="1"/>
  <c r="W23" i="1"/>
  <c r="X20" i="32"/>
  <c r="S23" i="32"/>
  <c r="U26" i="32"/>
  <c r="U27" i="32" s="1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4" i="32"/>
  <c r="U15" i="32" s="1"/>
  <c r="U8" i="32"/>
  <c r="U9" i="32" s="1"/>
  <c r="L15" i="41"/>
  <c r="AH52" i="17"/>
  <c r="AH51" i="17"/>
  <c r="C18" i="33"/>
  <c r="T20" i="1"/>
  <c r="T11" i="1"/>
  <c r="T9" i="1"/>
  <c r="AG157" i="42"/>
  <c r="AG156" i="42"/>
  <c r="AG154" i="42"/>
  <c r="AG153" i="42"/>
  <c r="AG151" i="42"/>
  <c r="AG149" i="42"/>
  <c r="AG146" i="42"/>
  <c r="AG144" i="42"/>
  <c r="AG142" i="42"/>
  <c r="AG141" i="42"/>
  <c r="AG139" i="42"/>
  <c r="AG138" i="42"/>
  <c r="AG137" i="42"/>
  <c r="AG136" i="42"/>
  <c r="AG134" i="42"/>
  <c r="AG133" i="42"/>
  <c r="AG132" i="42"/>
  <c r="AG131" i="42"/>
  <c r="AG129" i="42"/>
  <c r="AG128" i="42"/>
  <c r="AG127" i="42"/>
  <c r="AG126" i="42"/>
  <c r="AG124" i="42"/>
  <c r="AG123" i="42"/>
  <c r="AG122" i="42"/>
  <c r="AG121" i="42"/>
  <c r="AG119" i="42"/>
  <c r="AG118" i="42"/>
  <c r="AG117" i="42"/>
  <c r="AG116" i="42"/>
  <c r="AG114" i="42"/>
  <c r="AG113" i="42"/>
  <c r="AG112" i="42"/>
  <c r="AG111" i="42"/>
  <c r="AG110" i="42"/>
  <c r="AG109" i="42"/>
  <c r="AG108" i="42"/>
  <c r="AG107" i="42"/>
  <c r="AG106" i="42"/>
  <c r="AG104" i="42"/>
  <c r="AG103" i="42"/>
  <c r="AG102" i="42"/>
  <c r="AG101" i="42"/>
  <c r="AG100" i="42"/>
  <c r="AG99" i="42"/>
  <c r="AG98" i="42"/>
  <c r="AG97" i="42"/>
  <c r="AG96" i="42"/>
  <c r="AG94" i="42"/>
  <c r="AG93" i="42"/>
  <c r="AG92" i="42"/>
  <c r="AG91" i="42"/>
  <c r="AG90" i="42"/>
  <c r="AG89" i="42"/>
  <c r="AG88" i="42"/>
  <c r="AG87" i="42"/>
  <c r="AG86" i="42"/>
  <c r="AG84" i="42"/>
  <c r="AG83" i="42"/>
  <c r="AG82" i="42"/>
  <c r="AG81" i="42"/>
  <c r="AG80" i="42"/>
  <c r="AG79" i="42"/>
  <c r="AG78" i="42"/>
  <c r="AG77" i="42"/>
  <c r="AG76" i="42"/>
  <c r="AG74" i="42"/>
  <c r="AG73" i="42"/>
  <c r="AG72" i="42"/>
  <c r="AG71" i="42"/>
  <c r="AG70" i="42"/>
  <c r="AG69" i="42"/>
  <c r="AG68" i="42"/>
  <c r="AG67" i="42"/>
  <c r="AG66" i="42"/>
  <c r="AG64" i="42"/>
  <c r="AG63" i="42"/>
  <c r="AG62" i="42"/>
  <c r="AG61" i="42"/>
  <c r="AG60" i="42"/>
  <c r="AG59" i="42"/>
  <c r="AG58" i="42"/>
  <c r="AG57" i="42"/>
  <c r="AG56" i="42"/>
  <c r="AG54" i="42"/>
  <c r="AG53" i="42"/>
  <c r="AG52" i="42"/>
  <c r="AG51" i="42"/>
  <c r="AG50" i="42"/>
  <c r="AG49" i="42"/>
  <c r="AG48" i="42"/>
  <c r="AG47" i="42"/>
  <c r="AG46" i="42"/>
  <c r="AG44" i="42"/>
  <c r="AG43" i="42"/>
  <c r="AG42" i="42"/>
  <c r="AG41" i="42"/>
  <c r="AG40" i="42"/>
  <c r="AG39" i="42"/>
  <c r="AG38" i="42"/>
  <c r="AG37" i="42"/>
  <c r="AG36" i="42"/>
  <c r="AG34" i="42"/>
  <c r="AG33" i="42"/>
  <c r="AG32" i="42"/>
  <c r="AG31" i="42"/>
  <c r="AG30" i="42"/>
  <c r="AG29" i="42"/>
  <c r="AG28" i="42"/>
  <c r="AG27" i="42"/>
  <c r="AG26" i="42"/>
  <c r="AG24" i="42"/>
  <c r="AG23" i="42"/>
  <c r="AG22" i="42"/>
  <c r="AG21" i="42"/>
  <c r="AG20" i="42"/>
  <c r="AG19" i="42"/>
  <c r="AG18" i="42"/>
  <c r="AG17" i="42"/>
  <c r="AG16" i="42"/>
  <c r="AG14" i="42"/>
  <c r="AG13" i="42"/>
  <c r="AG12" i="42"/>
  <c r="AG11" i="42"/>
  <c r="AG10" i="42"/>
  <c r="AG9" i="42"/>
  <c r="AG8" i="42"/>
  <c r="AG7" i="42"/>
  <c r="AG6" i="42"/>
  <c r="AG4" i="42"/>
  <c r="AG2" i="42"/>
  <c r="AH2" i="42" s="1"/>
  <c r="AG155" i="42"/>
  <c r="AG152" i="42"/>
  <c r="AG150" i="42"/>
  <c r="AG148" i="42"/>
  <c r="AG147" i="42"/>
  <c r="AG145" i="42"/>
  <c r="AG143" i="42"/>
  <c r="AG140" i="42"/>
  <c r="AG135" i="42"/>
  <c r="AG130" i="42"/>
  <c r="AG125" i="42"/>
  <c r="AG120" i="42"/>
  <c r="AG115" i="42"/>
  <c r="AG105" i="42"/>
  <c r="AG95" i="42"/>
  <c r="AG85" i="42"/>
  <c r="AG75" i="42"/>
  <c r="AG65" i="42"/>
  <c r="AG55" i="42"/>
  <c r="AG45" i="42"/>
  <c r="AG35" i="42"/>
  <c r="AG25" i="42"/>
  <c r="AG15" i="42"/>
  <c r="AG5" i="42"/>
  <c r="AI3" i="42"/>
  <c r="M7" i="42"/>
  <c r="M8" i="42"/>
  <c r="M12" i="42"/>
  <c r="M13" i="42"/>
  <c r="M14" i="42"/>
  <c r="M27" i="42"/>
  <c r="M28" i="42"/>
  <c r="M41" i="42"/>
  <c r="M42" i="42"/>
  <c r="M56" i="42"/>
  <c r="M57" i="42"/>
  <c r="M87" i="42"/>
  <c r="M89" i="42"/>
  <c r="M141" i="42"/>
  <c r="M146" i="42"/>
  <c r="AB15" i="42"/>
  <c r="AB77" i="42"/>
  <c r="AB155" i="42"/>
  <c r="AD3" i="42"/>
  <c r="AB37" i="42" s="1"/>
  <c r="W55" i="42"/>
  <c r="W8" i="42"/>
  <c r="H144" i="42"/>
  <c r="H141" i="42"/>
  <c r="H98" i="42"/>
  <c r="H97" i="42"/>
  <c r="H86" i="42"/>
  <c r="H81" i="42"/>
  <c r="H78" i="42"/>
  <c r="H44" i="42"/>
  <c r="H41" i="42"/>
  <c r="H40" i="42"/>
  <c r="H38" i="42"/>
  <c r="H37" i="42"/>
  <c r="H25" i="42"/>
  <c r="H24" i="42"/>
  <c r="H23" i="42"/>
  <c r="H22" i="42"/>
  <c r="H21" i="42"/>
  <c r="H11" i="42"/>
  <c r="H10" i="42"/>
  <c r="Y3" i="42"/>
  <c r="W20" i="42" s="1"/>
  <c r="T3" i="42"/>
  <c r="O3" i="42"/>
  <c r="M2" i="42" s="1"/>
  <c r="N2" i="42" s="1"/>
  <c r="J3" i="42"/>
  <c r="H132" i="42" s="1"/>
  <c r="E3" i="42"/>
  <c r="W23" i="40"/>
  <c r="W18" i="40"/>
  <c r="W13" i="40"/>
  <c r="W8" i="40"/>
  <c r="Y3" i="40"/>
  <c r="W3" i="40" s="1"/>
  <c r="T3" i="40"/>
  <c r="R108" i="40" s="1"/>
  <c r="N33" i="1"/>
  <c r="Q33" i="1"/>
  <c r="P34" i="1"/>
  <c r="N36" i="1" s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J62" i="1"/>
  <c r="B59" i="1"/>
  <c r="B60" i="1"/>
  <c r="B61" i="1"/>
  <c r="B62" i="1"/>
  <c r="B63" i="1"/>
  <c r="I63" i="1" s="1"/>
  <c r="B64" i="1"/>
  <c r="J64" i="1" s="1"/>
  <c r="B65" i="1"/>
  <c r="I65" i="1" s="1"/>
  <c r="B66" i="1"/>
  <c r="J66" i="1" s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M150" i="40"/>
  <c r="M140" i="40"/>
  <c r="M120" i="40"/>
  <c r="M110" i="40"/>
  <c r="M80" i="40"/>
  <c r="M70" i="40"/>
  <c r="M60" i="40"/>
  <c r="M50" i="40"/>
  <c r="M40" i="40"/>
  <c r="M30" i="40"/>
  <c r="M20" i="40"/>
  <c r="M10" i="40"/>
  <c r="O3" i="40"/>
  <c r="M149" i="40" s="1"/>
  <c r="C59" i="40"/>
  <c r="C61" i="40"/>
  <c r="C62" i="40"/>
  <c r="C102" i="40"/>
  <c r="C106" i="40"/>
  <c r="C118" i="40"/>
  <c r="C119" i="40"/>
  <c r="C131" i="40"/>
  <c r="J3" i="40"/>
  <c r="H153" i="40" s="1"/>
  <c r="E3" i="40"/>
  <c r="C34" i="40" s="1"/>
  <c r="AG4" i="39"/>
  <c r="AG5" i="39" s="1"/>
  <c r="AG6" i="39" s="1"/>
  <c r="AG7" i="39" s="1"/>
  <c r="AG8" i="39" s="1"/>
  <c r="AG9" i="39" s="1"/>
  <c r="AG10" i="39" s="1"/>
  <c r="AG11" i="39" s="1"/>
  <c r="AG12" i="39" s="1"/>
  <c r="AG13" i="39" s="1"/>
  <c r="AG14" i="39" s="1"/>
  <c r="AG15" i="39" s="1"/>
  <c r="AG16" i="39" s="1"/>
  <c r="AG17" i="39" s="1"/>
  <c r="AG18" i="39" s="1"/>
  <c r="AG19" i="39" s="1"/>
  <c r="AG20" i="39" s="1"/>
  <c r="AG21" i="39" s="1"/>
  <c r="AG22" i="39" s="1"/>
  <c r="AG23" i="39" s="1"/>
  <c r="AG24" i="39" s="1"/>
  <c r="AG25" i="39" s="1"/>
  <c r="AG26" i="39" s="1"/>
  <c r="AG27" i="39" s="1"/>
  <c r="AG28" i="39" s="1"/>
  <c r="AG29" i="39" s="1"/>
  <c r="AG30" i="39" s="1"/>
  <c r="AG31" i="39" s="1"/>
  <c r="AG32" i="39" s="1"/>
  <c r="AG33" i="39" s="1"/>
  <c r="AG34" i="39" s="1"/>
  <c r="AG35" i="39" s="1"/>
  <c r="AG36" i="39" s="1"/>
  <c r="AG37" i="39" s="1"/>
  <c r="AG38" i="39" s="1"/>
  <c r="AG39" i="39" s="1"/>
  <c r="AG40" i="39" s="1"/>
  <c r="AG41" i="39" s="1"/>
  <c r="AG42" i="39" s="1"/>
  <c r="AG43" i="39" s="1"/>
  <c r="AG44" i="39" s="1"/>
  <c r="AG45" i="39" s="1"/>
  <c r="AG46" i="39" s="1"/>
  <c r="AG47" i="39" s="1"/>
  <c r="AG48" i="39" s="1"/>
  <c r="AG49" i="39" s="1"/>
  <c r="AG50" i="39" s="1"/>
  <c r="AG51" i="39" s="1"/>
  <c r="AG52" i="39" s="1"/>
  <c r="AG53" i="39" s="1"/>
  <c r="AG3" i="39"/>
  <c r="AG2" i="39"/>
  <c r="AC2" i="39"/>
  <c r="AC3" i="39" s="1"/>
  <c r="AC4" i="39" s="1"/>
  <c r="AC5" i="39" s="1"/>
  <c r="AC6" i="39" s="1"/>
  <c r="AC7" i="39" s="1"/>
  <c r="AC8" i="39" s="1"/>
  <c r="AC9" i="39" s="1"/>
  <c r="AC10" i="39" s="1"/>
  <c r="AC11" i="39" s="1"/>
  <c r="AC12" i="39" s="1"/>
  <c r="AC13" i="39" s="1"/>
  <c r="AC14" i="39" s="1"/>
  <c r="AC15" i="39" s="1"/>
  <c r="AC16" i="39" s="1"/>
  <c r="AC17" i="39" s="1"/>
  <c r="AC18" i="39" s="1"/>
  <c r="AC19" i="39" s="1"/>
  <c r="AC20" i="39" s="1"/>
  <c r="AC21" i="39" s="1"/>
  <c r="AC22" i="39" s="1"/>
  <c r="AC23" i="39" s="1"/>
  <c r="AC24" i="39" s="1"/>
  <c r="AC25" i="39" s="1"/>
  <c r="AC26" i="39" s="1"/>
  <c r="AC27" i="39" s="1"/>
  <c r="AC28" i="39" s="1"/>
  <c r="AC29" i="39" s="1"/>
  <c r="AC30" i="39" s="1"/>
  <c r="AC31" i="39" s="1"/>
  <c r="AC32" i="39" s="1"/>
  <c r="AC33" i="39" s="1"/>
  <c r="AC34" i="39" s="1"/>
  <c r="AC35" i="39" s="1"/>
  <c r="AC36" i="39" s="1"/>
  <c r="AC37" i="39" s="1"/>
  <c r="AC38" i="39" s="1"/>
  <c r="AC39" i="39" s="1"/>
  <c r="AC40" i="39" s="1"/>
  <c r="AC41" i="39" s="1"/>
  <c r="AC42" i="39" s="1"/>
  <c r="AC43" i="39" s="1"/>
  <c r="AC44" i="39" s="1"/>
  <c r="AC45" i="39" s="1"/>
  <c r="AC46" i="39" s="1"/>
  <c r="AC47" i="39" s="1"/>
  <c r="AC48" i="39" s="1"/>
  <c r="AC49" i="39" s="1"/>
  <c r="AC50" i="39" s="1"/>
  <c r="AC51" i="39" s="1"/>
  <c r="AC52" i="39" s="1"/>
  <c r="AC53" i="39" s="1"/>
  <c r="Y2" i="39"/>
  <c r="Y3" i="39" s="1"/>
  <c r="Y4" i="39" s="1"/>
  <c r="Y5" i="39" s="1"/>
  <c r="Y6" i="39" s="1"/>
  <c r="Y7" i="39" s="1"/>
  <c r="Y8" i="39" s="1"/>
  <c r="Y9" i="39" s="1"/>
  <c r="Y10" i="39" s="1"/>
  <c r="Y11" i="39" s="1"/>
  <c r="Y12" i="39" s="1"/>
  <c r="Y13" i="39" s="1"/>
  <c r="Y14" i="39" s="1"/>
  <c r="Y15" i="39" s="1"/>
  <c r="Y16" i="39" s="1"/>
  <c r="Y17" i="39" s="1"/>
  <c r="Y18" i="39" s="1"/>
  <c r="Y19" i="39" s="1"/>
  <c r="Y20" i="39" s="1"/>
  <c r="Y21" i="39" s="1"/>
  <c r="Y22" i="39" s="1"/>
  <c r="Y23" i="39" s="1"/>
  <c r="Y24" i="39" s="1"/>
  <c r="Y25" i="39" s="1"/>
  <c r="Y26" i="39" s="1"/>
  <c r="Y27" i="39" s="1"/>
  <c r="Y28" i="39" s="1"/>
  <c r="Y29" i="39" s="1"/>
  <c r="Y30" i="39" s="1"/>
  <c r="Y31" i="39" s="1"/>
  <c r="Y32" i="39" s="1"/>
  <c r="Y33" i="39" s="1"/>
  <c r="Y34" i="39" s="1"/>
  <c r="Y35" i="39" s="1"/>
  <c r="Y36" i="39" s="1"/>
  <c r="Y37" i="39" s="1"/>
  <c r="Y38" i="39" s="1"/>
  <c r="Y39" i="39" s="1"/>
  <c r="Y40" i="39" s="1"/>
  <c r="Y41" i="39" s="1"/>
  <c r="Y42" i="39" s="1"/>
  <c r="Y43" i="39" s="1"/>
  <c r="Y44" i="39" s="1"/>
  <c r="Y45" i="39" s="1"/>
  <c r="Y46" i="39" s="1"/>
  <c r="Y47" i="39" s="1"/>
  <c r="Y48" i="39" s="1"/>
  <c r="Y49" i="39" s="1"/>
  <c r="Y50" i="39" s="1"/>
  <c r="Y51" i="39" s="1"/>
  <c r="Y52" i="39" s="1"/>
  <c r="Y53" i="39" s="1"/>
  <c r="U2" i="39"/>
  <c r="U3" i="39" s="1"/>
  <c r="U4" i="39" s="1"/>
  <c r="U5" i="39" s="1"/>
  <c r="U6" i="39" s="1"/>
  <c r="U7" i="39" s="1"/>
  <c r="U8" i="39" s="1"/>
  <c r="U9" i="39" s="1"/>
  <c r="U10" i="39" s="1"/>
  <c r="U11" i="39" s="1"/>
  <c r="U12" i="39" s="1"/>
  <c r="U13" i="39" s="1"/>
  <c r="U14" i="39" s="1"/>
  <c r="U15" i="39" s="1"/>
  <c r="U16" i="39" s="1"/>
  <c r="U17" i="39" s="1"/>
  <c r="U18" i="39" s="1"/>
  <c r="U19" i="39" s="1"/>
  <c r="U20" i="39" s="1"/>
  <c r="U21" i="39" s="1"/>
  <c r="U22" i="39" s="1"/>
  <c r="U23" i="39" s="1"/>
  <c r="U24" i="39" s="1"/>
  <c r="U25" i="39" s="1"/>
  <c r="U26" i="39" s="1"/>
  <c r="U27" i="39" s="1"/>
  <c r="U28" i="39" s="1"/>
  <c r="U29" i="39" s="1"/>
  <c r="U30" i="39" s="1"/>
  <c r="U31" i="39" s="1"/>
  <c r="U32" i="39" s="1"/>
  <c r="U33" i="39" s="1"/>
  <c r="U34" i="39" s="1"/>
  <c r="U35" i="39" s="1"/>
  <c r="U36" i="39" s="1"/>
  <c r="U37" i="39" s="1"/>
  <c r="U38" i="39" s="1"/>
  <c r="U39" i="39" s="1"/>
  <c r="U40" i="39" s="1"/>
  <c r="U41" i="39" s="1"/>
  <c r="U42" i="39" s="1"/>
  <c r="U43" i="39" s="1"/>
  <c r="U44" i="39" s="1"/>
  <c r="U45" i="39" s="1"/>
  <c r="U46" i="39" s="1"/>
  <c r="U47" i="39" s="1"/>
  <c r="U48" i="39" s="1"/>
  <c r="U49" i="39" s="1"/>
  <c r="U50" i="39" s="1"/>
  <c r="U51" i="39" s="1"/>
  <c r="U52" i="39" s="1"/>
  <c r="U53" i="39" s="1"/>
  <c r="P4" i="39"/>
  <c r="P5" i="39" s="1"/>
  <c r="P6" i="39" s="1"/>
  <c r="P7" i="39" s="1"/>
  <c r="P8" i="39" s="1"/>
  <c r="P9" i="39" s="1"/>
  <c r="P10" i="39" s="1"/>
  <c r="P11" i="39" s="1"/>
  <c r="P12" i="39" s="1"/>
  <c r="P13" i="39" s="1"/>
  <c r="P14" i="39" s="1"/>
  <c r="P15" i="39" s="1"/>
  <c r="P16" i="39" s="1"/>
  <c r="P17" i="39" s="1"/>
  <c r="P18" i="39" s="1"/>
  <c r="P19" i="39" s="1"/>
  <c r="P20" i="39" s="1"/>
  <c r="P21" i="39" s="1"/>
  <c r="P22" i="39" s="1"/>
  <c r="P23" i="39" s="1"/>
  <c r="P24" i="39" s="1"/>
  <c r="P25" i="39" s="1"/>
  <c r="P26" i="39" s="1"/>
  <c r="P27" i="39" s="1"/>
  <c r="P28" i="39" s="1"/>
  <c r="P29" i="39" s="1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48" i="39" s="1"/>
  <c r="P49" i="39" s="1"/>
  <c r="P50" i="39" s="1"/>
  <c r="P51" i="39" s="1"/>
  <c r="P52" i="39" s="1"/>
  <c r="P53" i="39" s="1"/>
  <c r="P3" i="39"/>
  <c r="P2" i="39"/>
  <c r="L3" i="39"/>
  <c r="L4" i="39" s="1"/>
  <c r="L5" i="39" s="1"/>
  <c r="L6" i="39" s="1"/>
  <c r="L7" i="39" s="1"/>
  <c r="L8" i="39" s="1"/>
  <c r="L9" i="39" s="1"/>
  <c r="L10" i="39" s="1"/>
  <c r="L11" i="39" s="1"/>
  <c r="L12" i="39" s="1"/>
  <c r="L13" i="39" s="1"/>
  <c r="L14" i="39" s="1"/>
  <c r="L15" i="39" s="1"/>
  <c r="L16" i="39" s="1"/>
  <c r="L17" i="39" s="1"/>
  <c r="L18" i="39" s="1"/>
  <c r="L19" i="39" s="1"/>
  <c r="L20" i="39" s="1"/>
  <c r="L21" i="39" s="1"/>
  <c r="L22" i="39" s="1"/>
  <c r="L23" i="39" s="1"/>
  <c r="L24" i="39" s="1"/>
  <c r="L25" i="39" s="1"/>
  <c r="L26" i="39" s="1"/>
  <c r="L27" i="39" s="1"/>
  <c r="L28" i="39" s="1"/>
  <c r="L29" i="39" s="1"/>
  <c r="L30" i="39" s="1"/>
  <c r="L31" i="39" s="1"/>
  <c r="L32" i="39" s="1"/>
  <c r="L33" i="39" s="1"/>
  <c r="L34" i="39" s="1"/>
  <c r="L35" i="39" s="1"/>
  <c r="L36" i="39" s="1"/>
  <c r="L37" i="39" s="1"/>
  <c r="L38" i="39" s="1"/>
  <c r="L39" i="39" s="1"/>
  <c r="L40" i="39" s="1"/>
  <c r="L41" i="39" s="1"/>
  <c r="L42" i="39" s="1"/>
  <c r="L43" i="39" s="1"/>
  <c r="L44" i="39" s="1"/>
  <c r="L45" i="39" s="1"/>
  <c r="L46" i="39" s="1"/>
  <c r="L47" i="39" s="1"/>
  <c r="L48" i="39" s="1"/>
  <c r="L49" i="39" s="1"/>
  <c r="L50" i="39" s="1"/>
  <c r="L51" i="39" s="1"/>
  <c r="L52" i="39" s="1"/>
  <c r="L53" i="39" s="1"/>
  <c r="L2" i="39"/>
  <c r="H4" i="39"/>
  <c r="H5" i="39" s="1"/>
  <c r="H6" i="39" s="1"/>
  <c r="H7" i="39" s="1"/>
  <c r="H8" i="39" s="1"/>
  <c r="H9" i="39" s="1"/>
  <c r="H10" i="39" s="1"/>
  <c r="H11" i="39" s="1"/>
  <c r="H12" i="39" s="1"/>
  <c r="H13" i="39" s="1"/>
  <c r="H14" i="39" s="1"/>
  <c r="H15" i="39" s="1"/>
  <c r="H16" i="39" s="1"/>
  <c r="H17" i="39" s="1"/>
  <c r="H18" i="39" s="1"/>
  <c r="H19" i="39" s="1"/>
  <c r="H20" i="39" s="1"/>
  <c r="H21" i="39" s="1"/>
  <c r="H22" i="39" s="1"/>
  <c r="H23" i="39" s="1"/>
  <c r="H24" i="39" s="1"/>
  <c r="H25" i="39" s="1"/>
  <c r="H26" i="39" s="1"/>
  <c r="H27" i="39" s="1"/>
  <c r="H28" i="39" s="1"/>
  <c r="H29" i="39" s="1"/>
  <c r="H30" i="39" s="1"/>
  <c r="H31" i="39" s="1"/>
  <c r="H32" i="39" s="1"/>
  <c r="H33" i="39" s="1"/>
  <c r="H34" i="39" s="1"/>
  <c r="H35" i="39" s="1"/>
  <c r="H36" i="39" s="1"/>
  <c r="H37" i="39" s="1"/>
  <c r="H38" i="39" s="1"/>
  <c r="H39" i="39" s="1"/>
  <c r="H40" i="39" s="1"/>
  <c r="H41" i="39" s="1"/>
  <c r="H42" i="39" s="1"/>
  <c r="H43" i="39" s="1"/>
  <c r="H44" i="39" s="1"/>
  <c r="H45" i="39" s="1"/>
  <c r="H46" i="39" s="1"/>
  <c r="H47" i="39" s="1"/>
  <c r="H48" i="39" s="1"/>
  <c r="H49" i="39" s="1"/>
  <c r="H50" i="39" s="1"/>
  <c r="H51" i="39" s="1"/>
  <c r="H52" i="39" s="1"/>
  <c r="H53" i="39" s="1"/>
  <c r="H3" i="39"/>
  <c r="H2" i="39"/>
  <c r="D4" i="39"/>
  <c r="D5" i="39" s="1"/>
  <c r="D6" i="39" s="1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28" i="39" s="1"/>
  <c r="D29" i="39" s="1"/>
  <c r="D30" i="39" s="1"/>
  <c r="D31" i="39" s="1"/>
  <c r="D32" i="39" s="1"/>
  <c r="D33" i="39" s="1"/>
  <c r="D34" i="39" s="1"/>
  <c r="D35" i="39" s="1"/>
  <c r="D36" i="39" s="1"/>
  <c r="D37" i="39" s="1"/>
  <c r="D38" i="39" s="1"/>
  <c r="D39" i="39" s="1"/>
  <c r="D40" i="39" s="1"/>
  <c r="D41" i="39" s="1"/>
  <c r="D42" i="39" s="1"/>
  <c r="D43" i="39" s="1"/>
  <c r="D44" i="39" s="1"/>
  <c r="D45" i="39" s="1"/>
  <c r="D46" i="39" s="1"/>
  <c r="D47" i="39" s="1"/>
  <c r="D48" i="39" s="1"/>
  <c r="D49" i="39" s="1"/>
  <c r="D50" i="39" s="1"/>
  <c r="D51" i="39" s="1"/>
  <c r="D52" i="39" s="1"/>
  <c r="D53" i="39" s="1"/>
  <c r="D3" i="39"/>
  <c r="D2" i="39"/>
  <c r="C53" i="39"/>
  <c r="AH3" i="39"/>
  <c r="AD3" i="39"/>
  <c r="AB7" i="39" s="1"/>
  <c r="Z3" i="39"/>
  <c r="X51" i="39" s="1"/>
  <c r="V3" i="39"/>
  <c r="T44" i="39" s="1"/>
  <c r="Q3" i="39"/>
  <c r="O47" i="39" s="1"/>
  <c r="M3" i="39"/>
  <c r="K49" i="39" s="1"/>
  <c r="I3" i="39"/>
  <c r="G52" i="39" s="1"/>
  <c r="E3" i="39"/>
  <c r="C11" i="39" s="1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I7" i="37"/>
  <c r="L2" i="12"/>
  <c r="L3" i="12"/>
  <c r="L6" i="12"/>
  <c r="L7" i="12"/>
  <c r="L8" i="12"/>
  <c r="M11" i="12"/>
  <c r="AA6" i="32" l="1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G32" i="45"/>
  <c r="G30" i="45"/>
  <c r="G34" i="45"/>
  <c r="G29" i="45"/>
  <c r="G33" i="45"/>
  <c r="G28" i="45"/>
  <c r="E26" i="45"/>
  <c r="E25" i="45"/>
  <c r="E24" i="45"/>
  <c r="E23" i="45"/>
  <c r="I66" i="1"/>
  <c r="I69" i="1"/>
  <c r="J68" i="1"/>
  <c r="I64" i="1"/>
  <c r="J63" i="1"/>
  <c r="Q21" i="1"/>
  <c r="I62" i="1"/>
  <c r="N37" i="1"/>
  <c r="J67" i="1"/>
  <c r="I67" i="1"/>
  <c r="J61" i="1"/>
  <c r="I60" i="1"/>
  <c r="J65" i="1"/>
  <c r="Z21" i="1"/>
  <c r="G3" i="44"/>
  <c r="B157" i="44"/>
  <c r="G68" i="44"/>
  <c r="G108" i="44"/>
  <c r="G23" i="44"/>
  <c r="G113" i="44"/>
  <c r="G28" i="44"/>
  <c r="G118" i="44"/>
  <c r="G73" i="44"/>
  <c r="G78" i="44"/>
  <c r="G13" i="44"/>
  <c r="G33" i="44"/>
  <c r="G123" i="44"/>
  <c r="G58" i="44"/>
  <c r="G128" i="44"/>
  <c r="G8" i="44"/>
  <c r="G83" i="44"/>
  <c r="G18" i="44"/>
  <c r="G63" i="44"/>
  <c r="G133" i="44"/>
  <c r="G38" i="44"/>
  <c r="G88" i="44"/>
  <c r="G138" i="44"/>
  <c r="G43" i="44"/>
  <c r="G93" i="44"/>
  <c r="G143" i="44"/>
  <c r="G48" i="44"/>
  <c r="G98" i="44"/>
  <c r="G148" i="44"/>
  <c r="G53" i="44"/>
  <c r="G103" i="44"/>
  <c r="G153" i="44"/>
  <c r="G4" i="44"/>
  <c r="G9" i="44"/>
  <c r="G14" i="44"/>
  <c r="G19" i="44"/>
  <c r="G24" i="44"/>
  <c r="G29" i="44"/>
  <c r="G34" i="44"/>
  <c r="G39" i="44"/>
  <c r="G44" i="44"/>
  <c r="G49" i="44"/>
  <c r="G54" i="44"/>
  <c r="G59" i="44"/>
  <c r="G64" i="44"/>
  <c r="G69" i="44"/>
  <c r="G74" i="44"/>
  <c r="G79" i="44"/>
  <c r="G84" i="44"/>
  <c r="G89" i="44"/>
  <c r="G94" i="44"/>
  <c r="G99" i="44"/>
  <c r="G104" i="44"/>
  <c r="G109" i="44"/>
  <c r="G114" i="44"/>
  <c r="G119" i="44"/>
  <c r="G124" i="44"/>
  <c r="G129" i="44"/>
  <c r="G134" i="44"/>
  <c r="G139" i="44"/>
  <c r="G144" i="44"/>
  <c r="G149" i="44"/>
  <c r="G154" i="44"/>
  <c r="G5" i="44"/>
  <c r="G10" i="44"/>
  <c r="G15" i="44"/>
  <c r="G20" i="44"/>
  <c r="G25" i="44"/>
  <c r="G30" i="44"/>
  <c r="G35" i="44"/>
  <c r="G40" i="44"/>
  <c r="G45" i="44"/>
  <c r="G50" i="44"/>
  <c r="G55" i="44"/>
  <c r="G60" i="44"/>
  <c r="G65" i="44"/>
  <c r="G70" i="44"/>
  <c r="G75" i="44"/>
  <c r="G80" i="44"/>
  <c r="G85" i="44"/>
  <c r="G90" i="44"/>
  <c r="G95" i="44"/>
  <c r="G100" i="44"/>
  <c r="G105" i="44"/>
  <c r="G110" i="44"/>
  <c r="G115" i="44"/>
  <c r="G120" i="44"/>
  <c r="G125" i="44"/>
  <c r="G130" i="44"/>
  <c r="G135" i="44"/>
  <c r="G140" i="44"/>
  <c r="G145" i="44"/>
  <c r="G150" i="44"/>
  <c r="G155" i="44"/>
  <c r="G6" i="44"/>
  <c r="G11" i="44"/>
  <c r="G16" i="44"/>
  <c r="G21" i="44"/>
  <c r="G26" i="44"/>
  <c r="G31" i="44"/>
  <c r="G36" i="44"/>
  <c r="G41" i="44"/>
  <c r="G46" i="44"/>
  <c r="G51" i="44"/>
  <c r="G56" i="44"/>
  <c r="G61" i="44"/>
  <c r="G66" i="44"/>
  <c r="G71" i="44"/>
  <c r="G76" i="44"/>
  <c r="G81" i="44"/>
  <c r="G86" i="44"/>
  <c r="G91" i="44"/>
  <c r="G96" i="44"/>
  <c r="G101" i="44"/>
  <c r="G106" i="44"/>
  <c r="G111" i="44"/>
  <c r="G116" i="44"/>
  <c r="G121" i="44"/>
  <c r="G126" i="44"/>
  <c r="G131" i="44"/>
  <c r="G136" i="44"/>
  <c r="G141" i="44"/>
  <c r="G146" i="44"/>
  <c r="G151" i="44"/>
  <c r="G156" i="44"/>
  <c r="G2" i="44"/>
  <c r="H2" i="44" s="1"/>
  <c r="H3" i="44" s="1"/>
  <c r="G7" i="44"/>
  <c r="G12" i="44"/>
  <c r="G17" i="44"/>
  <c r="G22" i="44"/>
  <c r="G27" i="44"/>
  <c r="G32" i="44"/>
  <c r="G37" i="44"/>
  <c r="G42" i="44"/>
  <c r="G47" i="44"/>
  <c r="G52" i="44"/>
  <c r="G57" i="44"/>
  <c r="G62" i="44"/>
  <c r="G67" i="44"/>
  <c r="G72" i="44"/>
  <c r="G77" i="44"/>
  <c r="G82" i="44"/>
  <c r="G87" i="44"/>
  <c r="G92" i="44"/>
  <c r="G97" i="44"/>
  <c r="G102" i="44"/>
  <c r="G107" i="44"/>
  <c r="G112" i="44"/>
  <c r="G117" i="44"/>
  <c r="G122" i="44"/>
  <c r="G127" i="44"/>
  <c r="G132" i="44"/>
  <c r="G137" i="44"/>
  <c r="G142" i="44"/>
  <c r="G147" i="44"/>
  <c r="G152" i="44"/>
  <c r="G157" i="44"/>
  <c r="B3" i="44"/>
  <c r="B2" i="44"/>
  <c r="C2" i="44" s="1"/>
  <c r="B154" i="44"/>
  <c r="B13" i="44"/>
  <c r="B23" i="44"/>
  <c r="B38" i="44"/>
  <c r="B53" i="44"/>
  <c r="B68" i="44"/>
  <c r="B78" i="44"/>
  <c r="B93" i="44"/>
  <c r="B108" i="44"/>
  <c r="B118" i="44"/>
  <c r="B133" i="44"/>
  <c r="B153" i="44"/>
  <c r="B4" i="44"/>
  <c r="B24" i="44"/>
  <c r="B39" i="44"/>
  <c r="B59" i="44"/>
  <c r="B79" i="44"/>
  <c r="B104" i="44"/>
  <c r="B144" i="44"/>
  <c r="B5" i="44"/>
  <c r="B10" i="44"/>
  <c r="B15" i="44"/>
  <c r="B20" i="44"/>
  <c r="B25" i="44"/>
  <c r="B30" i="44"/>
  <c r="B35" i="44"/>
  <c r="B40" i="44"/>
  <c r="B45" i="44"/>
  <c r="B50" i="44"/>
  <c r="B55" i="44"/>
  <c r="B60" i="44"/>
  <c r="B65" i="44"/>
  <c r="B70" i="44"/>
  <c r="B75" i="44"/>
  <c r="B80" i="44"/>
  <c r="B85" i="44"/>
  <c r="B90" i="44"/>
  <c r="B95" i="44"/>
  <c r="B100" i="44"/>
  <c r="B105" i="44"/>
  <c r="B110" i="44"/>
  <c r="B115" i="44"/>
  <c r="B120" i="44"/>
  <c r="B125" i="44"/>
  <c r="B130" i="44"/>
  <c r="B135" i="44"/>
  <c r="B140" i="44"/>
  <c r="B145" i="44"/>
  <c r="B150" i="44"/>
  <c r="B155" i="44"/>
  <c r="B28" i="44"/>
  <c r="B48" i="44"/>
  <c r="B63" i="44"/>
  <c r="B88" i="44"/>
  <c r="B123" i="44"/>
  <c r="B138" i="44"/>
  <c r="B148" i="44"/>
  <c r="B9" i="44"/>
  <c r="B34" i="44"/>
  <c r="B54" i="44"/>
  <c r="B74" i="44"/>
  <c r="B89" i="44"/>
  <c r="B99" i="44"/>
  <c r="B109" i="44"/>
  <c r="B114" i="44"/>
  <c r="B119" i="44"/>
  <c r="B124" i="44"/>
  <c r="B129" i="44"/>
  <c r="B149" i="44"/>
  <c r="B156" i="44"/>
  <c r="B8" i="44"/>
  <c r="B18" i="44"/>
  <c r="B33" i="44"/>
  <c r="B43" i="44"/>
  <c r="B58" i="44"/>
  <c r="B73" i="44"/>
  <c r="B83" i="44"/>
  <c r="B98" i="44"/>
  <c r="B103" i="44"/>
  <c r="B113" i="44"/>
  <c r="B128" i="44"/>
  <c r="B143" i="44"/>
  <c r="B19" i="44"/>
  <c r="B44" i="44"/>
  <c r="B69" i="44"/>
  <c r="B134" i="44"/>
  <c r="B6" i="44"/>
  <c r="B16" i="44"/>
  <c r="B26" i="44"/>
  <c r="B36" i="44"/>
  <c r="B46" i="44"/>
  <c r="B56" i="44"/>
  <c r="B66" i="44"/>
  <c r="B76" i="44"/>
  <c r="B86" i="44"/>
  <c r="B96" i="44"/>
  <c r="B106" i="44"/>
  <c r="B116" i="44"/>
  <c r="B126" i="44"/>
  <c r="B146" i="44"/>
  <c r="B14" i="44"/>
  <c r="B29" i="44"/>
  <c r="B49" i="44"/>
  <c r="B64" i="44"/>
  <c r="B84" i="44"/>
  <c r="B94" i="44"/>
  <c r="B139" i="44"/>
  <c r="B11" i="44"/>
  <c r="B21" i="44"/>
  <c r="B31" i="44"/>
  <c r="B41" i="44"/>
  <c r="B51" i="44"/>
  <c r="B61" i="44"/>
  <c r="B71" i="44"/>
  <c r="B81" i="44"/>
  <c r="B91" i="44"/>
  <c r="B101" i="44"/>
  <c r="B111" i="44"/>
  <c r="B121" i="44"/>
  <c r="B131" i="44"/>
  <c r="B136" i="44"/>
  <c r="B141" i="44"/>
  <c r="B151" i="44"/>
  <c r="B7" i="44"/>
  <c r="B12" i="44"/>
  <c r="B17" i="44"/>
  <c r="B22" i="44"/>
  <c r="B27" i="44"/>
  <c r="B32" i="44"/>
  <c r="B37" i="44"/>
  <c r="B42" i="44"/>
  <c r="B47" i="44"/>
  <c r="B52" i="44"/>
  <c r="B57" i="44"/>
  <c r="B62" i="44"/>
  <c r="B67" i="44"/>
  <c r="B72" i="44"/>
  <c r="B77" i="44"/>
  <c r="B82" i="44"/>
  <c r="B87" i="44"/>
  <c r="B92" i="44"/>
  <c r="B97" i="44"/>
  <c r="B102" i="44"/>
  <c r="B107" i="44"/>
  <c r="B112" i="44"/>
  <c r="B117" i="44"/>
  <c r="B122" i="44"/>
  <c r="B127" i="44"/>
  <c r="B132" i="44"/>
  <c r="B137" i="44"/>
  <c r="B142" i="44"/>
  <c r="B147" i="44"/>
  <c r="B152" i="44"/>
  <c r="S24" i="32"/>
  <c r="J60" i="1"/>
  <c r="AA15" i="32"/>
  <c r="AA16" i="32" s="1"/>
  <c r="T21" i="1"/>
  <c r="AG3" i="42"/>
  <c r="AH3" i="42" s="1"/>
  <c r="AH4" i="42" s="1"/>
  <c r="AH5" i="42" s="1"/>
  <c r="AH6" i="42" s="1"/>
  <c r="AH7" i="42" s="1"/>
  <c r="AH8" i="42" s="1"/>
  <c r="AH9" i="42" s="1"/>
  <c r="AH10" i="42" s="1"/>
  <c r="AH11" i="42" s="1"/>
  <c r="AH12" i="42" s="1"/>
  <c r="AH13" i="42" s="1"/>
  <c r="AH14" i="42" s="1"/>
  <c r="AH15" i="42" s="1"/>
  <c r="AH16" i="42" s="1"/>
  <c r="AH17" i="42" s="1"/>
  <c r="AH18" i="42" s="1"/>
  <c r="AH19" i="42" s="1"/>
  <c r="AH20" i="42" s="1"/>
  <c r="AH21" i="42" s="1"/>
  <c r="AH22" i="42" s="1"/>
  <c r="AH23" i="42" s="1"/>
  <c r="AH24" i="42" s="1"/>
  <c r="AH25" i="42" s="1"/>
  <c r="AH26" i="42" s="1"/>
  <c r="AH27" i="42" s="1"/>
  <c r="AH28" i="42" s="1"/>
  <c r="AH29" i="42" s="1"/>
  <c r="AH30" i="42" s="1"/>
  <c r="AH31" i="42" s="1"/>
  <c r="AH32" i="42" s="1"/>
  <c r="AH33" i="42" s="1"/>
  <c r="AH34" i="42" s="1"/>
  <c r="AH35" i="42" s="1"/>
  <c r="AH36" i="42" s="1"/>
  <c r="AH37" i="42" s="1"/>
  <c r="AH38" i="42" s="1"/>
  <c r="AH39" i="42" s="1"/>
  <c r="AH40" i="42" s="1"/>
  <c r="AH41" i="42" s="1"/>
  <c r="AH42" i="42" s="1"/>
  <c r="AH43" i="42" s="1"/>
  <c r="AH44" i="42" s="1"/>
  <c r="AH45" i="42" s="1"/>
  <c r="AH46" i="42" s="1"/>
  <c r="AH47" i="42" s="1"/>
  <c r="AH48" i="42" s="1"/>
  <c r="AH49" i="42" s="1"/>
  <c r="AH50" i="42" s="1"/>
  <c r="AH51" i="42" s="1"/>
  <c r="AH52" i="42" s="1"/>
  <c r="AH53" i="42" s="1"/>
  <c r="AH54" i="42" s="1"/>
  <c r="AH55" i="42" s="1"/>
  <c r="AH56" i="42" s="1"/>
  <c r="AH57" i="42" s="1"/>
  <c r="AH58" i="42" s="1"/>
  <c r="AH59" i="42" s="1"/>
  <c r="AH60" i="42" s="1"/>
  <c r="AH61" i="42" s="1"/>
  <c r="AH62" i="42" s="1"/>
  <c r="AH63" i="42" s="1"/>
  <c r="AH64" i="42" s="1"/>
  <c r="AH65" i="42" s="1"/>
  <c r="AH66" i="42" s="1"/>
  <c r="AH67" i="42" s="1"/>
  <c r="AH68" i="42" s="1"/>
  <c r="AH69" i="42" s="1"/>
  <c r="AH70" i="42" s="1"/>
  <c r="AH71" i="42" s="1"/>
  <c r="AH72" i="42" s="1"/>
  <c r="AH73" i="42" s="1"/>
  <c r="AH74" i="42" s="1"/>
  <c r="AH75" i="42" s="1"/>
  <c r="AH76" i="42" s="1"/>
  <c r="AH77" i="42" s="1"/>
  <c r="AH78" i="42" s="1"/>
  <c r="AH79" i="42" s="1"/>
  <c r="AH80" i="42" s="1"/>
  <c r="AH81" i="42" s="1"/>
  <c r="AH82" i="42" s="1"/>
  <c r="AH83" i="42" s="1"/>
  <c r="AH84" i="42" s="1"/>
  <c r="AH85" i="42" s="1"/>
  <c r="AH86" i="42" s="1"/>
  <c r="AH87" i="42" s="1"/>
  <c r="AH88" i="42" s="1"/>
  <c r="AH89" i="42" s="1"/>
  <c r="AH90" i="42" s="1"/>
  <c r="AH91" i="42" s="1"/>
  <c r="AH92" i="42" s="1"/>
  <c r="AH93" i="42" s="1"/>
  <c r="AH94" i="42" s="1"/>
  <c r="AH95" i="42" s="1"/>
  <c r="AH96" i="42" s="1"/>
  <c r="AH97" i="42" s="1"/>
  <c r="AH98" i="42" s="1"/>
  <c r="AH99" i="42" s="1"/>
  <c r="AH100" i="42" s="1"/>
  <c r="AH101" i="42" s="1"/>
  <c r="AH102" i="42" s="1"/>
  <c r="AH103" i="42" s="1"/>
  <c r="AH104" i="42" s="1"/>
  <c r="AH105" i="42" s="1"/>
  <c r="AH106" i="42" s="1"/>
  <c r="AH107" i="42" s="1"/>
  <c r="AH108" i="42" s="1"/>
  <c r="AH109" i="42" s="1"/>
  <c r="AH110" i="42" s="1"/>
  <c r="AH111" i="42" s="1"/>
  <c r="AH112" i="42" s="1"/>
  <c r="AH113" i="42" s="1"/>
  <c r="AH114" i="42" s="1"/>
  <c r="AH115" i="42" s="1"/>
  <c r="AH116" i="42" s="1"/>
  <c r="AH117" i="42" s="1"/>
  <c r="AH118" i="42" s="1"/>
  <c r="AH119" i="42" s="1"/>
  <c r="AH120" i="42" s="1"/>
  <c r="AH121" i="42" s="1"/>
  <c r="AH122" i="42" s="1"/>
  <c r="AH123" i="42" s="1"/>
  <c r="AH124" i="42" s="1"/>
  <c r="AH125" i="42" s="1"/>
  <c r="AH126" i="42" s="1"/>
  <c r="AH127" i="42" s="1"/>
  <c r="AH128" i="42" s="1"/>
  <c r="AH129" i="42" s="1"/>
  <c r="AH130" i="42" s="1"/>
  <c r="AH131" i="42" s="1"/>
  <c r="AH132" i="42" s="1"/>
  <c r="AH133" i="42" s="1"/>
  <c r="AH134" i="42" s="1"/>
  <c r="AH135" i="42" s="1"/>
  <c r="AH136" i="42" s="1"/>
  <c r="AH137" i="42" s="1"/>
  <c r="AH138" i="42" s="1"/>
  <c r="AH139" i="42" s="1"/>
  <c r="AH140" i="42" s="1"/>
  <c r="AH141" i="42" s="1"/>
  <c r="AH142" i="42" s="1"/>
  <c r="AH143" i="42" s="1"/>
  <c r="AH144" i="42" s="1"/>
  <c r="AH145" i="42" s="1"/>
  <c r="AH146" i="42" s="1"/>
  <c r="AH147" i="42" s="1"/>
  <c r="AH148" i="42" s="1"/>
  <c r="AH149" i="42" s="1"/>
  <c r="AH150" i="42" s="1"/>
  <c r="AH151" i="42" s="1"/>
  <c r="AH152" i="42" s="1"/>
  <c r="AH153" i="42" s="1"/>
  <c r="AH154" i="42" s="1"/>
  <c r="AH155" i="42" s="1"/>
  <c r="AH156" i="42" s="1"/>
  <c r="AH157" i="42" s="1"/>
  <c r="W9" i="42"/>
  <c r="AB67" i="42"/>
  <c r="AB135" i="42"/>
  <c r="M39" i="42"/>
  <c r="H16" i="42"/>
  <c r="H35" i="42"/>
  <c r="H51" i="42"/>
  <c r="H137" i="42"/>
  <c r="W6" i="42"/>
  <c r="W21" i="42"/>
  <c r="AB75" i="42"/>
  <c r="AB87" i="42"/>
  <c r="AB27" i="42"/>
  <c r="M131" i="42"/>
  <c r="M104" i="42"/>
  <c r="M63" i="42"/>
  <c r="M45" i="42"/>
  <c r="M31" i="42"/>
  <c r="M16" i="42"/>
  <c r="W7" i="42"/>
  <c r="W27" i="42"/>
  <c r="AB105" i="42"/>
  <c r="AB85" i="42"/>
  <c r="AB17" i="42"/>
  <c r="M151" i="42"/>
  <c r="M98" i="42"/>
  <c r="M62" i="42"/>
  <c r="M44" i="42"/>
  <c r="M30" i="42"/>
  <c r="M15" i="42"/>
  <c r="AB145" i="42"/>
  <c r="W10" i="42"/>
  <c r="W66" i="42"/>
  <c r="AB57" i="42"/>
  <c r="M133" i="42"/>
  <c r="M25" i="42"/>
  <c r="W68" i="42"/>
  <c r="AB25" i="42"/>
  <c r="AB48" i="42"/>
  <c r="M123" i="42"/>
  <c r="M73" i="42"/>
  <c r="M24" i="42"/>
  <c r="H26" i="42"/>
  <c r="H107" i="42"/>
  <c r="AB28" i="42"/>
  <c r="AB115" i="42"/>
  <c r="AB47" i="42"/>
  <c r="M6" i="42"/>
  <c r="M71" i="42"/>
  <c r="M51" i="42"/>
  <c r="M37" i="42"/>
  <c r="M23" i="42"/>
  <c r="H2" i="42"/>
  <c r="I2" i="42" s="1"/>
  <c r="H13" i="42"/>
  <c r="H30" i="42"/>
  <c r="H47" i="42"/>
  <c r="H117" i="42"/>
  <c r="W3" i="42"/>
  <c r="W18" i="42"/>
  <c r="AB35" i="42"/>
  <c r="AB107" i="42"/>
  <c r="AB45" i="42"/>
  <c r="M26" i="42"/>
  <c r="M113" i="42"/>
  <c r="M67" i="42"/>
  <c r="M49" i="42"/>
  <c r="M35" i="42"/>
  <c r="M22" i="42"/>
  <c r="M5" i="42"/>
  <c r="M4" i="42"/>
  <c r="W60" i="42"/>
  <c r="AB8" i="42"/>
  <c r="AB18" i="42"/>
  <c r="AB7" i="42"/>
  <c r="M84" i="42"/>
  <c r="M54" i="42"/>
  <c r="W11" i="42"/>
  <c r="AB125" i="42"/>
  <c r="AB5" i="42"/>
  <c r="M52" i="42"/>
  <c r="M38" i="42"/>
  <c r="H12" i="42"/>
  <c r="H45" i="42"/>
  <c r="W17" i="42"/>
  <c r="W70" i="42"/>
  <c r="M119" i="42"/>
  <c r="H14" i="42"/>
  <c r="H31" i="42"/>
  <c r="H48" i="42"/>
  <c r="H127" i="42"/>
  <c r="W4" i="42"/>
  <c r="W19" i="42"/>
  <c r="AB55" i="42"/>
  <c r="AB97" i="42"/>
  <c r="AB38" i="42"/>
  <c r="M66" i="42"/>
  <c r="M109" i="42"/>
  <c r="M65" i="42"/>
  <c r="M48" i="42"/>
  <c r="M34" i="42"/>
  <c r="M18" i="42"/>
  <c r="H3" i="42"/>
  <c r="H15" i="42"/>
  <c r="H34" i="42"/>
  <c r="H50" i="42"/>
  <c r="H131" i="42"/>
  <c r="W5" i="42"/>
  <c r="AB65" i="42"/>
  <c r="AB95" i="42"/>
  <c r="M81" i="42"/>
  <c r="M107" i="42"/>
  <c r="M64" i="42"/>
  <c r="M47" i="42"/>
  <c r="M32" i="42"/>
  <c r="M17" i="42"/>
  <c r="C100" i="42"/>
  <c r="M152" i="42"/>
  <c r="AB150" i="42"/>
  <c r="AB6" i="42"/>
  <c r="AB16" i="42"/>
  <c r="AB26" i="42"/>
  <c r="AB36" i="42"/>
  <c r="AB46" i="42"/>
  <c r="AB56" i="42"/>
  <c r="AB66" i="42"/>
  <c r="AB76" i="42"/>
  <c r="AB86" i="42"/>
  <c r="AB96" i="42"/>
  <c r="AB106" i="42"/>
  <c r="AB116" i="42"/>
  <c r="AB126" i="42"/>
  <c r="AB136" i="42"/>
  <c r="AB146" i="42"/>
  <c r="AB156" i="42"/>
  <c r="AB117" i="42"/>
  <c r="AB127" i="42"/>
  <c r="AB137" i="42"/>
  <c r="AB147" i="42"/>
  <c r="AB157" i="42"/>
  <c r="AB11" i="42"/>
  <c r="AB21" i="42"/>
  <c r="AB31" i="42"/>
  <c r="AB41" i="42"/>
  <c r="AB51" i="42"/>
  <c r="AB61" i="42"/>
  <c r="AB71" i="42"/>
  <c r="AB81" i="42"/>
  <c r="AB91" i="42"/>
  <c r="AB101" i="42"/>
  <c r="AB111" i="42"/>
  <c r="AB121" i="42"/>
  <c r="AB131" i="42"/>
  <c r="AB141" i="42"/>
  <c r="AB151" i="42"/>
  <c r="AB2" i="42"/>
  <c r="AC2" i="42" s="1"/>
  <c r="AB12" i="42"/>
  <c r="AB22" i="42"/>
  <c r="AB32" i="42"/>
  <c r="AB42" i="42"/>
  <c r="AB52" i="42"/>
  <c r="AB62" i="42"/>
  <c r="AB72" i="42"/>
  <c r="AB82" i="42"/>
  <c r="AB92" i="42"/>
  <c r="AB102" i="42"/>
  <c r="AB112" i="42"/>
  <c r="AB122" i="42"/>
  <c r="AB132" i="42"/>
  <c r="AB142" i="42"/>
  <c r="AB152" i="42"/>
  <c r="AB3" i="42"/>
  <c r="AB13" i="42"/>
  <c r="AB23" i="42"/>
  <c r="AB33" i="42"/>
  <c r="AB43" i="42"/>
  <c r="AB53" i="42"/>
  <c r="AB63" i="42"/>
  <c r="AB73" i="42"/>
  <c r="AB83" i="42"/>
  <c r="AB93" i="42"/>
  <c r="AB103" i="42"/>
  <c r="AB113" i="42"/>
  <c r="AB123" i="42"/>
  <c r="AB133" i="42"/>
  <c r="AB143" i="42"/>
  <c r="AB153" i="42"/>
  <c r="AB58" i="42"/>
  <c r="AB68" i="42"/>
  <c r="AB78" i="42"/>
  <c r="AB88" i="42"/>
  <c r="AB98" i="42"/>
  <c r="AB108" i="42"/>
  <c r="AB118" i="42"/>
  <c r="AB128" i="42"/>
  <c r="AB138" i="42"/>
  <c r="AB148" i="42"/>
  <c r="AB4" i="42"/>
  <c r="AB9" i="42"/>
  <c r="AB14" i="42"/>
  <c r="AB19" i="42"/>
  <c r="AB24" i="42"/>
  <c r="AB29" i="42"/>
  <c r="AB34" i="42"/>
  <c r="AB39" i="42"/>
  <c r="AB44" i="42"/>
  <c r="AB49" i="42"/>
  <c r="AB54" i="42"/>
  <c r="AB59" i="42"/>
  <c r="AB64" i="42"/>
  <c r="AB69" i="42"/>
  <c r="AB74" i="42"/>
  <c r="AB79" i="42"/>
  <c r="AB84" i="42"/>
  <c r="AB89" i="42"/>
  <c r="AB94" i="42"/>
  <c r="AB99" i="42"/>
  <c r="AB104" i="42"/>
  <c r="AB109" i="42"/>
  <c r="AB114" i="42"/>
  <c r="AB119" i="42"/>
  <c r="AB124" i="42"/>
  <c r="AB129" i="42"/>
  <c r="AB134" i="42"/>
  <c r="AB139" i="42"/>
  <c r="AB144" i="42"/>
  <c r="AB149" i="42"/>
  <c r="AB154" i="42"/>
  <c r="AB10" i="42"/>
  <c r="AB20" i="42"/>
  <c r="AB30" i="42"/>
  <c r="AB40" i="42"/>
  <c r="AB50" i="42"/>
  <c r="AB60" i="42"/>
  <c r="AB70" i="42"/>
  <c r="AB80" i="42"/>
  <c r="AB90" i="42"/>
  <c r="AB100" i="42"/>
  <c r="AB110" i="42"/>
  <c r="AB120" i="42"/>
  <c r="AB130" i="42"/>
  <c r="AB140" i="42"/>
  <c r="R143" i="42"/>
  <c r="R10" i="42"/>
  <c r="R17" i="42"/>
  <c r="R20" i="42"/>
  <c r="R27" i="42"/>
  <c r="R3" i="42"/>
  <c r="R29" i="42"/>
  <c r="R57" i="42"/>
  <c r="R65" i="42"/>
  <c r="R67" i="42"/>
  <c r="R69" i="42"/>
  <c r="W58" i="42"/>
  <c r="I3" i="42"/>
  <c r="C24" i="42"/>
  <c r="C41" i="42"/>
  <c r="C51" i="42"/>
  <c r="C54" i="42"/>
  <c r="R72" i="42"/>
  <c r="C75" i="42"/>
  <c r="R94" i="42"/>
  <c r="R112" i="42"/>
  <c r="C123" i="42"/>
  <c r="R125" i="42"/>
  <c r="R139" i="42"/>
  <c r="C150" i="42"/>
  <c r="R153" i="42"/>
  <c r="C14" i="42"/>
  <c r="C31" i="42"/>
  <c r="C2" i="42"/>
  <c r="D2" i="42" s="1"/>
  <c r="C3" i="42"/>
  <c r="R9" i="42"/>
  <c r="C13" i="42"/>
  <c r="R19" i="42"/>
  <c r="C23" i="42"/>
  <c r="C34" i="42"/>
  <c r="C44" i="42"/>
  <c r="R55" i="42"/>
  <c r="C62" i="42"/>
  <c r="C78" i="42"/>
  <c r="R80" i="42"/>
  <c r="C86" i="42"/>
  <c r="R100" i="42"/>
  <c r="R103" i="42"/>
  <c r="C113" i="42"/>
  <c r="R116" i="42"/>
  <c r="C127" i="42"/>
  <c r="R129" i="42"/>
  <c r="C140" i="42"/>
  <c r="H147" i="42"/>
  <c r="C154" i="42"/>
  <c r="R157" i="42"/>
  <c r="R154" i="42"/>
  <c r="R144" i="42"/>
  <c r="R134" i="42"/>
  <c r="R124" i="42"/>
  <c r="R114" i="42"/>
  <c r="R106" i="42"/>
  <c r="R101" i="42"/>
  <c r="R96" i="42"/>
  <c r="R91" i="42"/>
  <c r="R86" i="42"/>
  <c r="R77" i="42"/>
  <c r="R151" i="42"/>
  <c r="R141" i="42"/>
  <c r="R131" i="42"/>
  <c r="R121" i="42"/>
  <c r="R111" i="42"/>
  <c r="R78" i="42"/>
  <c r="R148" i="42"/>
  <c r="R138" i="42"/>
  <c r="R128" i="42"/>
  <c r="R118" i="42"/>
  <c r="R107" i="42"/>
  <c r="R102" i="42"/>
  <c r="R97" i="42"/>
  <c r="R92" i="42"/>
  <c r="R87" i="42"/>
  <c r="R79" i="42"/>
  <c r="R132" i="42"/>
  <c r="R126" i="42"/>
  <c r="R120" i="42"/>
  <c r="R99" i="42"/>
  <c r="R70" i="42"/>
  <c r="R60" i="42"/>
  <c r="R142" i="42"/>
  <c r="R136" i="42"/>
  <c r="R130" i="42"/>
  <c r="R90" i="42"/>
  <c r="R88" i="42"/>
  <c r="R83" i="42"/>
  <c r="R61" i="42"/>
  <c r="R152" i="42"/>
  <c r="R146" i="42"/>
  <c r="R140" i="42"/>
  <c r="R104" i="42"/>
  <c r="R75" i="42"/>
  <c r="R71" i="42"/>
  <c r="R62" i="42"/>
  <c r="R52" i="42"/>
  <c r="R51" i="42"/>
  <c r="R50" i="42"/>
  <c r="R49" i="42"/>
  <c r="R48" i="42"/>
  <c r="R47" i="42"/>
  <c r="R46" i="42"/>
  <c r="R45" i="42"/>
  <c r="R44" i="42"/>
  <c r="R43" i="42"/>
  <c r="R42" i="42"/>
  <c r="R41" i="42"/>
  <c r="R40" i="42"/>
  <c r="R39" i="42"/>
  <c r="R38" i="42"/>
  <c r="R37" i="42"/>
  <c r="R36" i="42"/>
  <c r="R35" i="42"/>
  <c r="R34" i="42"/>
  <c r="R33" i="42"/>
  <c r="R32" i="42"/>
  <c r="R31" i="42"/>
  <c r="R156" i="42"/>
  <c r="R150" i="42"/>
  <c r="R115" i="42"/>
  <c r="R95" i="42"/>
  <c r="R93" i="42"/>
  <c r="R81" i="42"/>
  <c r="R4" i="42"/>
  <c r="R5" i="42"/>
  <c r="R6" i="42"/>
  <c r="R7" i="42"/>
  <c r="R8" i="42"/>
  <c r="C12" i="42"/>
  <c r="R18" i="42"/>
  <c r="C22" i="42"/>
  <c r="R28" i="42"/>
  <c r="C30" i="42"/>
  <c r="C37" i="42"/>
  <c r="C47" i="42"/>
  <c r="R63" i="42"/>
  <c r="C69" i="42"/>
  <c r="C92" i="42"/>
  <c r="C95" i="42"/>
  <c r="R109" i="42"/>
  <c r="C117" i="42"/>
  <c r="R119" i="42"/>
  <c r="C130" i="42"/>
  <c r="R133" i="42"/>
  <c r="C144" i="42"/>
  <c r="R147" i="42"/>
  <c r="C40" i="42"/>
  <c r="C50" i="42"/>
  <c r="C59" i="42"/>
  <c r="C64" i="42"/>
  <c r="C76" i="42"/>
  <c r="R110" i="42"/>
  <c r="C121" i="42"/>
  <c r="R123" i="42"/>
  <c r="C134" i="42"/>
  <c r="R137" i="42"/>
  <c r="C148" i="42"/>
  <c r="H154" i="42"/>
  <c r="C11" i="42"/>
  <c r="C21" i="42"/>
  <c r="C10" i="42"/>
  <c r="C20" i="42"/>
  <c r="C33" i="42"/>
  <c r="C53" i="42"/>
  <c r="C84" i="42"/>
  <c r="R89" i="42"/>
  <c r="C102" i="42"/>
  <c r="C111" i="42"/>
  <c r="C124" i="42"/>
  <c r="R127" i="42"/>
  <c r="C138" i="42"/>
  <c r="W157" i="42"/>
  <c r="W156" i="42"/>
  <c r="W155" i="42"/>
  <c r="W154" i="42"/>
  <c r="W153" i="42"/>
  <c r="W152" i="42"/>
  <c r="W151" i="42"/>
  <c r="W150" i="42"/>
  <c r="W149" i="42"/>
  <c r="W148" i="42"/>
  <c r="W147" i="42"/>
  <c r="W146" i="42"/>
  <c r="W145" i="42"/>
  <c r="W144" i="42"/>
  <c r="W143" i="42"/>
  <c r="W142" i="42"/>
  <c r="W141" i="42"/>
  <c r="W140" i="42"/>
  <c r="W139" i="42"/>
  <c r="W138" i="42"/>
  <c r="W137" i="42"/>
  <c r="W136" i="42"/>
  <c r="W135" i="42"/>
  <c r="W134" i="42"/>
  <c r="W133" i="42"/>
  <c r="W132" i="42"/>
  <c r="W131" i="42"/>
  <c r="W130" i="42"/>
  <c r="W129" i="42"/>
  <c r="W128" i="42"/>
  <c r="W127" i="42"/>
  <c r="W126" i="42"/>
  <c r="W125" i="42"/>
  <c r="W124" i="42"/>
  <c r="W123" i="42"/>
  <c r="W122" i="42"/>
  <c r="W121" i="42"/>
  <c r="W120" i="42"/>
  <c r="W119" i="42"/>
  <c r="W118" i="42"/>
  <c r="W117" i="42"/>
  <c r="W116" i="42"/>
  <c r="W115" i="42"/>
  <c r="W114" i="42"/>
  <c r="W113" i="42"/>
  <c r="W112" i="42"/>
  <c r="W111" i="42"/>
  <c r="W110" i="42"/>
  <c r="W109" i="42"/>
  <c r="W108" i="42"/>
  <c r="W107" i="42"/>
  <c r="W106" i="42"/>
  <c r="W105" i="42"/>
  <c r="W104" i="42"/>
  <c r="W103" i="42"/>
  <c r="W102" i="42"/>
  <c r="W101" i="42"/>
  <c r="W100" i="42"/>
  <c r="W99" i="42"/>
  <c r="W98" i="42"/>
  <c r="W97" i="42"/>
  <c r="W96" i="42"/>
  <c r="W95" i="42"/>
  <c r="W94" i="42"/>
  <c r="W93" i="42"/>
  <c r="W92" i="42"/>
  <c r="W91" i="42"/>
  <c r="W90" i="42"/>
  <c r="W89" i="42"/>
  <c r="W88" i="42"/>
  <c r="W87" i="42"/>
  <c r="W86" i="42"/>
  <c r="W85" i="42"/>
  <c r="W84" i="42"/>
  <c r="W83" i="42"/>
  <c r="W82" i="42"/>
  <c r="W81" i="42"/>
  <c r="W80" i="42"/>
  <c r="W79" i="42"/>
  <c r="W78" i="42"/>
  <c r="W77" i="42"/>
  <c r="W76" i="42"/>
  <c r="W75" i="42"/>
  <c r="W74" i="42"/>
  <c r="W73" i="42"/>
  <c r="W71" i="42"/>
  <c r="W62" i="42"/>
  <c r="W52" i="42"/>
  <c r="W51" i="42"/>
  <c r="W50" i="42"/>
  <c r="W49" i="42"/>
  <c r="W48" i="42"/>
  <c r="W47" i="42"/>
  <c r="W46" i="42"/>
  <c r="W45" i="42"/>
  <c r="W44" i="42"/>
  <c r="W43" i="42"/>
  <c r="W42" i="42"/>
  <c r="W41" i="42"/>
  <c r="W40" i="42"/>
  <c r="W39" i="42"/>
  <c r="W38" i="42"/>
  <c r="W37" i="42"/>
  <c r="W36" i="42"/>
  <c r="W35" i="42"/>
  <c r="W34" i="42"/>
  <c r="W33" i="42"/>
  <c r="W32" i="42"/>
  <c r="W31" i="42"/>
  <c r="W30" i="42"/>
  <c r="W29" i="42"/>
  <c r="W28" i="42"/>
  <c r="W63" i="42"/>
  <c r="W53" i="42"/>
  <c r="W72" i="42"/>
  <c r="W64" i="42"/>
  <c r="W54" i="42"/>
  <c r="W65" i="42"/>
  <c r="R15" i="42"/>
  <c r="W16" i="42"/>
  <c r="R54" i="42"/>
  <c r="W57" i="42"/>
  <c r="R59" i="42"/>
  <c r="C61" i="42"/>
  <c r="W67" i="42"/>
  <c r="W69" i="42"/>
  <c r="H76" i="42"/>
  <c r="H79" i="42"/>
  <c r="H93" i="42"/>
  <c r="H96" i="42"/>
  <c r="R98" i="42"/>
  <c r="C115" i="42"/>
  <c r="R117" i="42"/>
  <c r="H121" i="42"/>
  <c r="C128" i="42"/>
  <c r="H135" i="42"/>
  <c r="H148" i="42"/>
  <c r="M155" i="42"/>
  <c r="H138" i="42"/>
  <c r="M145" i="42"/>
  <c r="H152" i="42"/>
  <c r="H102" i="42"/>
  <c r="H111" i="42"/>
  <c r="C118" i="42"/>
  <c r="R2" i="42"/>
  <c r="S2" i="42" s="1"/>
  <c r="M3" i="42"/>
  <c r="N3" i="42" s="1"/>
  <c r="H9" i="42"/>
  <c r="M11" i="42"/>
  <c r="R13" i="42"/>
  <c r="W14" i="42"/>
  <c r="C17" i="42"/>
  <c r="H19" i="42"/>
  <c r="M21" i="42"/>
  <c r="R23" i="42"/>
  <c r="W24" i="42"/>
  <c r="C27" i="42"/>
  <c r="C32" i="42"/>
  <c r="H36" i="42"/>
  <c r="M40" i="42"/>
  <c r="C42" i="42"/>
  <c r="H46" i="42"/>
  <c r="M50" i="42"/>
  <c r="C52" i="42"/>
  <c r="M53" i="42"/>
  <c r="R56" i="42"/>
  <c r="C58" i="42"/>
  <c r="W59" i="42"/>
  <c r="C63" i="42"/>
  <c r="C70" i="42"/>
  <c r="R74" i="42"/>
  <c r="M79" i="42"/>
  <c r="M82" i="42"/>
  <c r="R84" i="42"/>
  <c r="C91" i="42"/>
  <c r="M93" i="42"/>
  <c r="R105" i="42"/>
  <c r="R108" i="42"/>
  <c r="H115" i="42"/>
  <c r="M121" i="42"/>
  <c r="H129" i="42"/>
  <c r="M135" i="42"/>
  <c r="H142" i="42"/>
  <c r="M149" i="42"/>
  <c r="R155" i="42"/>
  <c r="R16" i="42"/>
  <c r="C43" i="42"/>
  <c r="R113" i="42"/>
  <c r="C9" i="42"/>
  <c r="C19" i="42"/>
  <c r="W26" i="42"/>
  <c r="C36" i="42"/>
  <c r="C46" i="42"/>
  <c r="H125" i="42"/>
  <c r="H4" i="42"/>
  <c r="H5" i="42"/>
  <c r="H6" i="42"/>
  <c r="H7" i="42"/>
  <c r="H8" i="42"/>
  <c r="M10" i="42"/>
  <c r="R12" i="42"/>
  <c r="W13" i="42"/>
  <c r="C16" i="42"/>
  <c r="H18" i="42"/>
  <c r="M20" i="42"/>
  <c r="R22" i="42"/>
  <c r="W23" i="42"/>
  <c r="C26" i="42"/>
  <c r="H28" i="42"/>
  <c r="M29" i="42"/>
  <c r="R30" i="42"/>
  <c r="M33" i="42"/>
  <c r="C35" i="42"/>
  <c r="H39" i="42"/>
  <c r="M43" i="42"/>
  <c r="C45" i="42"/>
  <c r="H49" i="42"/>
  <c r="M61" i="42"/>
  <c r="R64" i="42"/>
  <c r="R66" i="42"/>
  <c r="R68" i="42"/>
  <c r="M72" i="42"/>
  <c r="C97" i="42"/>
  <c r="M102" i="42"/>
  <c r="M111" i="42"/>
  <c r="H119" i="42"/>
  <c r="M125" i="42"/>
  <c r="M139" i="42"/>
  <c r="R145" i="42"/>
  <c r="C152" i="42"/>
  <c r="C142" i="42"/>
  <c r="C132" i="42"/>
  <c r="C122" i="42"/>
  <c r="C112" i="42"/>
  <c r="C108" i="42"/>
  <c r="C103" i="42"/>
  <c r="C98" i="42"/>
  <c r="C93" i="42"/>
  <c r="C88" i="42"/>
  <c r="C81" i="42"/>
  <c r="C149" i="42"/>
  <c r="C139" i="42"/>
  <c r="C129" i="42"/>
  <c r="C119" i="42"/>
  <c r="C82" i="42"/>
  <c r="C156" i="42"/>
  <c r="C146" i="42"/>
  <c r="C136" i="42"/>
  <c r="C126" i="42"/>
  <c r="C116" i="42"/>
  <c r="C109" i="42"/>
  <c r="C104" i="42"/>
  <c r="C99" i="42"/>
  <c r="C94" i="42"/>
  <c r="C89" i="42"/>
  <c r="C83" i="42"/>
  <c r="C73" i="42"/>
  <c r="C72" i="42"/>
  <c r="C71" i="42"/>
  <c r="C143" i="42"/>
  <c r="C137" i="42"/>
  <c r="C131" i="42"/>
  <c r="C125" i="42"/>
  <c r="C107" i="42"/>
  <c r="C105" i="42"/>
  <c r="C65" i="42"/>
  <c r="C55" i="42"/>
  <c r="C153" i="42"/>
  <c r="C147" i="42"/>
  <c r="C141" i="42"/>
  <c r="C135" i="42"/>
  <c r="C96" i="42"/>
  <c r="C79" i="42"/>
  <c r="C66" i="42"/>
  <c r="C56" i="42"/>
  <c r="C157" i="42"/>
  <c r="C151" i="42"/>
  <c r="C145" i="42"/>
  <c r="C110" i="42"/>
  <c r="C87" i="42"/>
  <c r="C85" i="42"/>
  <c r="C67" i="42"/>
  <c r="C57" i="42"/>
  <c r="C155" i="42"/>
  <c r="C120" i="42"/>
  <c r="C114" i="42"/>
  <c r="C101" i="42"/>
  <c r="C77" i="42"/>
  <c r="C74" i="42"/>
  <c r="C68" i="42"/>
  <c r="R26" i="42"/>
  <c r="C29" i="42"/>
  <c r="R73" i="42"/>
  <c r="R25" i="42"/>
  <c r="H156" i="42"/>
  <c r="H146" i="42"/>
  <c r="H136" i="42"/>
  <c r="H126" i="42"/>
  <c r="H116" i="42"/>
  <c r="H109" i="42"/>
  <c r="H104" i="42"/>
  <c r="H99" i="42"/>
  <c r="H94" i="42"/>
  <c r="H89" i="42"/>
  <c r="H83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H57" i="42"/>
  <c r="H56" i="42"/>
  <c r="H55" i="42"/>
  <c r="H54" i="42"/>
  <c r="H53" i="42"/>
  <c r="H153" i="42"/>
  <c r="H143" i="42"/>
  <c r="H133" i="42"/>
  <c r="H123" i="42"/>
  <c r="H113" i="42"/>
  <c r="H84" i="42"/>
  <c r="H150" i="42"/>
  <c r="H140" i="42"/>
  <c r="H130" i="42"/>
  <c r="H120" i="42"/>
  <c r="H110" i="42"/>
  <c r="H105" i="42"/>
  <c r="H100" i="42"/>
  <c r="H95" i="42"/>
  <c r="H90" i="42"/>
  <c r="H85" i="42"/>
  <c r="H75" i="42"/>
  <c r="H151" i="42"/>
  <c r="H145" i="42"/>
  <c r="H139" i="42"/>
  <c r="H87" i="42"/>
  <c r="H157" i="42"/>
  <c r="H155" i="42"/>
  <c r="H149" i="42"/>
  <c r="H114" i="42"/>
  <c r="H103" i="42"/>
  <c r="H101" i="42"/>
  <c r="H82" i="42"/>
  <c r="H77" i="42"/>
  <c r="H124" i="42"/>
  <c r="H118" i="42"/>
  <c r="H112" i="42"/>
  <c r="H92" i="42"/>
  <c r="H74" i="42"/>
  <c r="H134" i="42"/>
  <c r="H128" i="42"/>
  <c r="H122" i="42"/>
  <c r="H108" i="42"/>
  <c r="H106" i="42"/>
  <c r="H80" i="42"/>
  <c r="C4" i="42"/>
  <c r="C5" i="42"/>
  <c r="C6" i="42"/>
  <c r="C7" i="42"/>
  <c r="C8" i="42"/>
  <c r="R14" i="42"/>
  <c r="W15" i="42"/>
  <c r="C18" i="42"/>
  <c r="H20" i="42"/>
  <c r="R24" i="42"/>
  <c r="W25" i="42"/>
  <c r="C28" i="42"/>
  <c r="H29" i="42"/>
  <c r="H33" i="42"/>
  <c r="C39" i="42"/>
  <c r="H43" i="42"/>
  <c r="C49" i="42"/>
  <c r="R76" i="42"/>
  <c r="C90" i="42"/>
  <c r="W2" i="42"/>
  <c r="X2" i="42" s="1"/>
  <c r="X3" i="42" s="1"/>
  <c r="X4" i="42" s="1"/>
  <c r="X5" i="42" s="1"/>
  <c r="M150" i="42"/>
  <c r="M140" i="42"/>
  <c r="M130" i="42"/>
  <c r="M120" i="42"/>
  <c r="M110" i="42"/>
  <c r="M105" i="42"/>
  <c r="M100" i="42"/>
  <c r="M95" i="42"/>
  <c r="M90" i="42"/>
  <c r="M85" i="42"/>
  <c r="M75" i="42"/>
  <c r="M147" i="42"/>
  <c r="M137" i="42"/>
  <c r="M127" i="42"/>
  <c r="M117" i="42"/>
  <c r="M76" i="42"/>
  <c r="M157" i="42"/>
  <c r="M154" i="42"/>
  <c r="M144" i="42"/>
  <c r="M134" i="42"/>
  <c r="M124" i="42"/>
  <c r="M114" i="42"/>
  <c r="M106" i="42"/>
  <c r="M101" i="42"/>
  <c r="M96" i="42"/>
  <c r="M91" i="42"/>
  <c r="M86" i="42"/>
  <c r="M77" i="42"/>
  <c r="M153" i="42"/>
  <c r="M118" i="42"/>
  <c r="M112" i="42"/>
  <c r="M94" i="42"/>
  <c r="M92" i="42"/>
  <c r="M68" i="42"/>
  <c r="M58" i="42"/>
  <c r="M128" i="42"/>
  <c r="M122" i="42"/>
  <c r="M116" i="42"/>
  <c r="M108" i="42"/>
  <c r="M80" i="42"/>
  <c r="M74" i="42"/>
  <c r="M69" i="42"/>
  <c r="M59" i="42"/>
  <c r="M138" i="42"/>
  <c r="M132" i="42"/>
  <c r="M126" i="42"/>
  <c r="M99" i="42"/>
  <c r="M97" i="42"/>
  <c r="M70" i="42"/>
  <c r="M60" i="42"/>
  <c r="M148" i="42"/>
  <c r="M142" i="42"/>
  <c r="M136" i="42"/>
  <c r="M88" i="42"/>
  <c r="M83" i="42"/>
  <c r="M78" i="42"/>
  <c r="M9" i="42"/>
  <c r="R11" i="42"/>
  <c r="W12" i="42"/>
  <c r="C15" i="42"/>
  <c r="H17" i="42"/>
  <c r="M19" i="42"/>
  <c r="R21" i="42"/>
  <c r="W22" i="42"/>
  <c r="C25" i="42"/>
  <c r="H27" i="42"/>
  <c r="H32" i="42"/>
  <c r="M36" i="42"/>
  <c r="C38" i="42"/>
  <c r="H42" i="42"/>
  <c r="M46" i="42"/>
  <c r="C48" i="42"/>
  <c r="H52" i="42"/>
  <c r="R53" i="42"/>
  <c r="M55" i="42"/>
  <c r="W56" i="42"/>
  <c r="R58" i="42"/>
  <c r="C60" i="42"/>
  <c r="W61" i="42"/>
  <c r="C80" i="42"/>
  <c r="R82" i="42"/>
  <c r="R85" i="42"/>
  <c r="H88" i="42"/>
  <c r="H91" i="42"/>
  <c r="M103" i="42"/>
  <c r="C106" i="42"/>
  <c r="M115" i="42"/>
  <c r="R122" i="42"/>
  <c r="M129" i="42"/>
  <c r="C133" i="42"/>
  <c r="R135" i="42"/>
  <c r="M143" i="42"/>
  <c r="R149" i="42"/>
  <c r="M156" i="42"/>
  <c r="W28" i="40"/>
  <c r="W33" i="40"/>
  <c r="W43" i="40"/>
  <c r="W4" i="40"/>
  <c r="W9" i="40"/>
  <c r="W14" i="40"/>
  <c r="W19" i="40"/>
  <c r="W24" i="40"/>
  <c r="W29" i="40"/>
  <c r="W34" i="40"/>
  <c r="W39" i="40"/>
  <c r="W44" i="40"/>
  <c r="W49" i="40"/>
  <c r="W54" i="40"/>
  <c r="W59" i="40"/>
  <c r="W64" i="40"/>
  <c r="W69" i="40"/>
  <c r="W74" i="40"/>
  <c r="W79" i="40"/>
  <c r="W84" i="40"/>
  <c r="W89" i="40"/>
  <c r="W94" i="40"/>
  <c r="W99" i="40"/>
  <c r="W104" i="40"/>
  <c r="W109" i="40"/>
  <c r="W114" i="40"/>
  <c r="W119" i="40"/>
  <c r="W124" i="40"/>
  <c r="W129" i="40"/>
  <c r="W134" i="40"/>
  <c r="W139" i="40"/>
  <c r="W144" i="40"/>
  <c r="W149" i="40"/>
  <c r="W154" i="40"/>
  <c r="W48" i="40"/>
  <c r="W58" i="40"/>
  <c r="W73" i="40"/>
  <c r="W88" i="40"/>
  <c r="W103" i="40"/>
  <c r="W118" i="40"/>
  <c r="W133" i="40"/>
  <c r="W148" i="40"/>
  <c r="W10" i="40"/>
  <c r="W30" i="40"/>
  <c r="W45" i="40"/>
  <c r="W60" i="40"/>
  <c r="W85" i="40"/>
  <c r="W145" i="40"/>
  <c r="W16" i="40"/>
  <c r="W31" i="40"/>
  <c r="W46" i="40"/>
  <c r="W61" i="40"/>
  <c r="W76" i="40"/>
  <c r="W96" i="40"/>
  <c r="W111" i="40"/>
  <c r="W126" i="40"/>
  <c r="W141" i="40"/>
  <c r="W146" i="40"/>
  <c r="W2" i="40"/>
  <c r="X2" i="40" s="1"/>
  <c r="X3" i="40" s="1"/>
  <c r="W38" i="40"/>
  <c r="W53" i="40"/>
  <c r="W68" i="40"/>
  <c r="W83" i="40"/>
  <c r="W98" i="40"/>
  <c r="W113" i="40"/>
  <c r="W128" i="40"/>
  <c r="W143" i="40"/>
  <c r="W5" i="40"/>
  <c r="W15" i="40"/>
  <c r="W25" i="40"/>
  <c r="W35" i="40"/>
  <c r="W50" i="40"/>
  <c r="W65" i="40"/>
  <c r="W75" i="40"/>
  <c r="W90" i="40"/>
  <c r="W100" i="40"/>
  <c r="W110" i="40"/>
  <c r="W120" i="40"/>
  <c r="W130" i="40"/>
  <c r="W140" i="40"/>
  <c r="W150" i="40"/>
  <c r="W6" i="40"/>
  <c r="W21" i="40"/>
  <c r="W36" i="40"/>
  <c r="W51" i="40"/>
  <c r="W71" i="40"/>
  <c r="W81" i="40"/>
  <c r="W91" i="40"/>
  <c r="W106" i="40"/>
  <c r="W121" i="40"/>
  <c r="W136" i="40"/>
  <c r="W156" i="40"/>
  <c r="W7" i="40"/>
  <c r="W12" i="40"/>
  <c r="W17" i="40"/>
  <c r="W22" i="40"/>
  <c r="W27" i="40"/>
  <c r="W32" i="40"/>
  <c r="W37" i="40"/>
  <c r="W42" i="40"/>
  <c r="W47" i="40"/>
  <c r="W52" i="40"/>
  <c r="W57" i="40"/>
  <c r="W62" i="40"/>
  <c r="W67" i="40"/>
  <c r="W72" i="40"/>
  <c r="W77" i="40"/>
  <c r="W82" i="40"/>
  <c r="W87" i="40"/>
  <c r="W92" i="40"/>
  <c r="W97" i="40"/>
  <c r="W102" i="40"/>
  <c r="W107" i="40"/>
  <c r="W112" i="40"/>
  <c r="W117" i="40"/>
  <c r="W122" i="40"/>
  <c r="W127" i="40"/>
  <c r="W132" i="40"/>
  <c r="W137" i="40"/>
  <c r="W142" i="40"/>
  <c r="W147" i="40"/>
  <c r="W152" i="40"/>
  <c r="W157" i="40"/>
  <c r="W63" i="40"/>
  <c r="W78" i="40"/>
  <c r="W93" i="40"/>
  <c r="W108" i="40"/>
  <c r="W123" i="40"/>
  <c r="W138" i="40"/>
  <c r="W153" i="40"/>
  <c r="W20" i="40"/>
  <c r="W40" i="40"/>
  <c r="W55" i="40"/>
  <c r="W70" i="40"/>
  <c r="W80" i="40"/>
  <c r="W95" i="40"/>
  <c r="W105" i="40"/>
  <c r="W115" i="40"/>
  <c r="W125" i="40"/>
  <c r="W135" i="40"/>
  <c r="W155" i="40"/>
  <c r="W11" i="40"/>
  <c r="W26" i="40"/>
  <c r="W41" i="40"/>
  <c r="W56" i="40"/>
  <c r="W66" i="40"/>
  <c r="W86" i="40"/>
  <c r="W101" i="40"/>
  <c r="W116" i="40"/>
  <c r="W131" i="40"/>
  <c r="W151" i="40"/>
  <c r="M130" i="40"/>
  <c r="C58" i="40"/>
  <c r="M90" i="40"/>
  <c r="D2" i="40"/>
  <c r="M100" i="40"/>
  <c r="R9" i="40"/>
  <c r="R3" i="40"/>
  <c r="R76" i="40"/>
  <c r="R31" i="40"/>
  <c r="R11" i="40"/>
  <c r="R155" i="40"/>
  <c r="R130" i="40"/>
  <c r="R115" i="40"/>
  <c r="R100" i="40"/>
  <c r="R85" i="40"/>
  <c r="R75" i="40"/>
  <c r="R55" i="40"/>
  <c r="R35" i="40"/>
  <c r="R20" i="40"/>
  <c r="R10" i="40"/>
  <c r="R149" i="40"/>
  <c r="R124" i="40"/>
  <c r="R104" i="40"/>
  <c r="R89" i="40"/>
  <c r="R74" i="40"/>
  <c r="R59" i="40"/>
  <c r="R44" i="40"/>
  <c r="R29" i="40"/>
  <c r="R14" i="40"/>
  <c r="R157" i="40"/>
  <c r="R152" i="40"/>
  <c r="R147" i="40"/>
  <c r="R142" i="40"/>
  <c r="R137" i="40"/>
  <c r="R132" i="40"/>
  <c r="R127" i="40"/>
  <c r="R122" i="40"/>
  <c r="R117" i="40"/>
  <c r="R112" i="40"/>
  <c r="R107" i="40"/>
  <c r="R102" i="40"/>
  <c r="R97" i="40"/>
  <c r="R92" i="40"/>
  <c r="R87" i="40"/>
  <c r="R82" i="40"/>
  <c r="R77" i="40"/>
  <c r="R72" i="40"/>
  <c r="R67" i="40"/>
  <c r="R62" i="40"/>
  <c r="R57" i="40"/>
  <c r="R52" i="40"/>
  <c r="R47" i="40"/>
  <c r="R42" i="40"/>
  <c r="R37" i="40"/>
  <c r="R32" i="40"/>
  <c r="R27" i="40"/>
  <c r="R22" i="40"/>
  <c r="R17" i="40"/>
  <c r="R12" i="40"/>
  <c r="R7" i="40"/>
  <c r="R151" i="40"/>
  <c r="R146" i="40"/>
  <c r="R141" i="40"/>
  <c r="R136" i="40"/>
  <c r="R131" i="40"/>
  <c r="R126" i="40"/>
  <c r="R116" i="40"/>
  <c r="R111" i="40"/>
  <c r="R106" i="40"/>
  <c r="R101" i="40"/>
  <c r="R96" i="40"/>
  <c r="R91" i="40"/>
  <c r="R86" i="40"/>
  <c r="R81" i="40"/>
  <c r="R71" i="40"/>
  <c r="R66" i="40"/>
  <c r="R61" i="40"/>
  <c r="R56" i="40"/>
  <c r="R46" i="40"/>
  <c r="R36" i="40"/>
  <c r="R26" i="40"/>
  <c r="R16" i="40"/>
  <c r="R145" i="40"/>
  <c r="R140" i="40"/>
  <c r="R135" i="40"/>
  <c r="R120" i="40"/>
  <c r="R105" i="40"/>
  <c r="R95" i="40"/>
  <c r="R80" i="40"/>
  <c r="R65" i="40"/>
  <c r="R60" i="40"/>
  <c r="R40" i="40"/>
  <c r="R25" i="40"/>
  <c r="R5" i="40"/>
  <c r="R144" i="40"/>
  <c r="R129" i="40"/>
  <c r="R114" i="40"/>
  <c r="R99" i="40"/>
  <c r="R84" i="40"/>
  <c r="R64" i="40"/>
  <c r="R49" i="40"/>
  <c r="R34" i="40"/>
  <c r="R2" i="40"/>
  <c r="S2" i="40" s="1"/>
  <c r="R121" i="40"/>
  <c r="R51" i="40"/>
  <c r="R41" i="40"/>
  <c r="R21" i="40"/>
  <c r="R6" i="40"/>
  <c r="R150" i="40"/>
  <c r="R125" i="40"/>
  <c r="R110" i="40"/>
  <c r="R90" i="40"/>
  <c r="R70" i="40"/>
  <c r="R45" i="40"/>
  <c r="R30" i="40"/>
  <c r="R15" i="40"/>
  <c r="R154" i="40"/>
  <c r="R139" i="40"/>
  <c r="R134" i="40"/>
  <c r="R119" i="40"/>
  <c r="R109" i="40"/>
  <c r="R94" i="40"/>
  <c r="R79" i="40"/>
  <c r="R69" i="40"/>
  <c r="R54" i="40"/>
  <c r="R39" i="40"/>
  <c r="R24" i="40"/>
  <c r="R156" i="40"/>
  <c r="R50" i="40"/>
  <c r="R23" i="40"/>
  <c r="R48" i="40"/>
  <c r="R73" i="40"/>
  <c r="R98" i="40"/>
  <c r="R148" i="40"/>
  <c r="R4" i="40"/>
  <c r="R33" i="40"/>
  <c r="R58" i="40"/>
  <c r="R83" i="40"/>
  <c r="R133" i="40"/>
  <c r="R13" i="40"/>
  <c r="R38" i="40"/>
  <c r="R63" i="40"/>
  <c r="R88" i="40"/>
  <c r="R113" i="40"/>
  <c r="R138" i="40"/>
  <c r="R18" i="40"/>
  <c r="R43" i="40"/>
  <c r="R68" i="40"/>
  <c r="R93" i="40"/>
  <c r="R118" i="40"/>
  <c r="R143" i="40"/>
  <c r="R19" i="40"/>
  <c r="R123" i="40"/>
  <c r="R8" i="40"/>
  <c r="R28" i="40"/>
  <c r="R53" i="40"/>
  <c r="R78" i="40"/>
  <c r="R103" i="40"/>
  <c r="R128" i="40"/>
  <c r="R153" i="40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L3" i="41"/>
  <c r="O7" i="37"/>
  <c r="O10" i="37" s="1"/>
  <c r="AK79" i="17"/>
  <c r="AM79" i="17" s="1"/>
  <c r="M101" i="40"/>
  <c r="M12" i="40"/>
  <c r="M22" i="40"/>
  <c r="M32" i="40"/>
  <c r="M42" i="40"/>
  <c r="M52" i="40"/>
  <c r="M62" i="40"/>
  <c r="M72" i="40"/>
  <c r="M82" i="40"/>
  <c r="M92" i="40"/>
  <c r="M102" i="40"/>
  <c r="M112" i="40"/>
  <c r="M122" i="40"/>
  <c r="M132" i="40"/>
  <c r="M142" i="40"/>
  <c r="M152" i="40"/>
  <c r="M107" i="40"/>
  <c r="M21" i="40"/>
  <c r="M71" i="40"/>
  <c r="M91" i="40"/>
  <c r="M121" i="40"/>
  <c r="M151" i="40"/>
  <c r="M2" i="40"/>
  <c r="N2" i="40" s="1"/>
  <c r="M3" i="40"/>
  <c r="M23" i="40"/>
  <c r="M43" i="40"/>
  <c r="M63" i="40"/>
  <c r="M83" i="40"/>
  <c r="M103" i="40"/>
  <c r="M123" i="40"/>
  <c r="M143" i="40"/>
  <c r="M4" i="40"/>
  <c r="M24" i="40"/>
  <c r="M44" i="40"/>
  <c r="M64" i="40"/>
  <c r="M84" i="40"/>
  <c r="M104" i="40"/>
  <c r="M124" i="40"/>
  <c r="M134" i="40"/>
  <c r="M154" i="40"/>
  <c r="C90" i="40"/>
  <c r="M15" i="40"/>
  <c r="M25" i="40"/>
  <c r="M45" i="40"/>
  <c r="M55" i="40"/>
  <c r="M65" i="40"/>
  <c r="M75" i="40"/>
  <c r="M95" i="40"/>
  <c r="M105" i="40"/>
  <c r="M115" i="40"/>
  <c r="M125" i="40"/>
  <c r="M135" i="40"/>
  <c r="M145" i="40"/>
  <c r="M155" i="40"/>
  <c r="C89" i="40"/>
  <c r="M6" i="40"/>
  <c r="M26" i="40"/>
  <c r="M56" i="40"/>
  <c r="M76" i="40"/>
  <c r="M96" i="40"/>
  <c r="M116" i="40"/>
  <c r="M136" i="40"/>
  <c r="M156" i="40"/>
  <c r="C88" i="40"/>
  <c r="M17" i="40"/>
  <c r="M37" i="40"/>
  <c r="M57" i="40"/>
  <c r="M87" i="40"/>
  <c r="M147" i="40"/>
  <c r="C147" i="40"/>
  <c r="C77" i="40"/>
  <c r="M8" i="40"/>
  <c r="M18" i="40"/>
  <c r="M28" i="40"/>
  <c r="M38" i="40"/>
  <c r="M48" i="40"/>
  <c r="M58" i="40"/>
  <c r="M68" i="40"/>
  <c r="M78" i="40"/>
  <c r="M88" i="40"/>
  <c r="M98" i="40"/>
  <c r="M108" i="40"/>
  <c r="M118" i="40"/>
  <c r="M128" i="40"/>
  <c r="M138" i="40"/>
  <c r="M148" i="40"/>
  <c r="M11" i="40"/>
  <c r="M31" i="40"/>
  <c r="M41" i="40"/>
  <c r="M51" i="40"/>
  <c r="M61" i="40"/>
  <c r="M81" i="40"/>
  <c r="M111" i="40"/>
  <c r="M131" i="40"/>
  <c r="M141" i="40"/>
  <c r="M13" i="40"/>
  <c r="M33" i="40"/>
  <c r="M53" i="40"/>
  <c r="M73" i="40"/>
  <c r="M93" i="40"/>
  <c r="M113" i="40"/>
  <c r="M133" i="40"/>
  <c r="M153" i="40"/>
  <c r="M14" i="40"/>
  <c r="M34" i="40"/>
  <c r="M54" i="40"/>
  <c r="M74" i="40"/>
  <c r="M94" i="40"/>
  <c r="M114" i="40"/>
  <c r="M144" i="40"/>
  <c r="M5" i="40"/>
  <c r="M35" i="40"/>
  <c r="M85" i="40"/>
  <c r="M16" i="40"/>
  <c r="M36" i="40"/>
  <c r="M46" i="40"/>
  <c r="M66" i="40"/>
  <c r="M86" i="40"/>
  <c r="M106" i="40"/>
  <c r="M126" i="40"/>
  <c r="M146" i="40"/>
  <c r="C148" i="40"/>
  <c r="M7" i="40"/>
  <c r="M27" i="40"/>
  <c r="M47" i="40"/>
  <c r="M67" i="40"/>
  <c r="M77" i="40"/>
  <c r="M97" i="40"/>
  <c r="M117" i="40"/>
  <c r="M127" i="40"/>
  <c r="M137" i="40"/>
  <c r="M157" i="40"/>
  <c r="C132" i="40"/>
  <c r="C76" i="40"/>
  <c r="M9" i="40"/>
  <c r="M19" i="40"/>
  <c r="M29" i="40"/>
  <c r="M39" i="40"/>
  <c r="M49" i="40"/>
  <c r="M59" i="40"/>
  <c r="M69" i="40"/>
  <c r="M79" i="40"/>
  <c r="M89" i="40"/>
  <c r="M99" i="40"/>
  <c r="M109" i="40"/>
  <c r="M119" i="40"/>
  <c r="M129" i="40"/>
  <c r="M139" i="40"/>
  <c r="C150" i="40"/>
  <c r="C137" i="40"/>
  <c r="C121" i="40"/>
  <c r="C108" i="40"/>
  <c r="C92" i="40"/>
  <c r="C79" i="40"/>
  <c r="C66" i="40"/>
  <c r="C149" i="40"/>
  <c r="C136" i="40"/>
  <c r="C120" i="40"/>
  <c r="C107" i="40"/>
  <c r="C91" i="40"/>
  <c r="C78" i="40"/>
  <c r="C64" i="40"/>
  <c r="C146" i="40"/>
  <c r="C117" i="40"/>
  <c r="C72" i="40"/>
  <c r="C100" i="40"/>
  <c r="C57" i="40"/>
  <c r="C116" i="40"/>
  <c r="C87" i="40"/>
  <c r="C157" i="40"/>
  <c r="C128" i="40"/>
  <c r="C86" i="40"/>
  <c r="C152" i="40"/>
  <c r="C56" i="40"/>
  <c r="C130" i="40"/>
  <c r="C101" i="40"/>
  <c r="C60" i="40"/>
  <c r="C142" i="40"/>
  <c r="C129" i="40"/>
  <c r="C71" i="40"/>
  <c r="C141" i="40"/>
  <c r="C112" i="40"/>
  <c r="C99" i="40"/>
  <c r="C70" i="40"/>
  <c r="C156" i="40"/>
  <c r="C140" i="40"/>
  <c r="C127" i="40"/>
  <c r="C111" i="40"/>
  <c r="C98" i="40"/>
  <c r="C82" i="40"/>
  <c r="C69" i="40"/>
  <c r="C139" i="40"/>
  <c r="C126" i="40"/>
  <c r="C110" i="40"/>
  <c r="C97" i="40"/>
  <c r="C81" i="40"/>
  <c r="C68" i="40"/>
  <c r="C151" i="40"/>
  <c r="C138" i="40"/>
  <c r="C122" i="40"/>
  <c r="C109" i="40"/>
  <c r="C96" i="40"/>
  <c r="C80" i="40"/>
  <c r="C67" i="40"/>
  <c r="C55" i="40"/>
  <c r="C155" i="40"/>
  <c r="C145" i="40"/>
  <c r="C135" i="40"/>
  <c r="C125" i="40"/>
  <c r="C115" i="40"/>
  <c r="C105" i="40"/>
  <c r="C95" i="40"/>
  <c r="C85" i="40"/>
  <c r="C75" i="40"/>
  <c r="C65" i="40"/>
  <c r="C154" i="40"/>
  <c r="C144" i="40"/>
  <c r="C134" i="40"/>
  <c r="C124" i="40"/>
  <c r="C114" i="40"/>
  <c r="C104" i="40"/>
  <c r="C94" i="40"/>
  <c r="C84" i="40"/>
  <c r="C74" i="40"/>
  <c r="C153" i="40"/>
  <c r="C143" i="40"/>
  <c r="C133" i="40"/>
  <c r="C123" i="40"/>
  <c r="C113" i="40"/>
  <c r="C103" i="40"/>
  <c r="C93" i="40"/>
  <c r="C83" i="40"/>
  <c r="C73" i="40"/>
  <c r="C63" i="40"/>
  <c r="C54" i="40"/>
  <c r="C10" i="40"/>
  <c r="H128" i="40"/>
  <c r="H73" i="40"/>
  <c r="H92" i="40"/>
  <c r="H123" i="40"/>
  <c r="H91" i="40"/>
  <c r="H78" i="40"/>
  <c r="H42" i="40"/>
  <c r="H62" i="40"/>
  <c r="C15" i="40"/>
  <c r="H147" i="40"/>
  <c r="H142" i="40"/>
  <c r="C44" i="40"/>
  <c r="H130" i="40"/>
  <c r="C20" i="40"/>
  <c r="C35" i="40"/>
  <c r="C40" i="40"/>
  <c r="C49" i="40"/>
  <c r="C5" i="40"/>
  <c r="C25" i="40"/>
  <c r="C29" i="40"/>
  <c r="C45" i="40"/>
  <c r="H141" i="40"/>
  <c r="H80" i="40"/>
  <c r="C6" i="40"/>
  <c r="H112" i="40"/>
  <c r="H110" i="40"/>
  <c r="C50" i="40"/>
  <c r="C31" i="40"/>
  <c r="H109" i="40"/>
  <c r="C16" i="40"/>
  <c r="C46" i="40"/>
  <c r="H60" i="40"/>
  <c r="C18" i="40"/>
  <c r="H59" i="40"/>
  <c r="C23" i="40"/>
  <c r="C8" i="40"/>
  <c r="C13" i="40"/>
  <c r="C39" i="40"/>
  <c r="H157" i="40"/>
  <c r="H98" i="40"/>
  <c r="H143" i="40"/>
  <c r="H129" i="40"/>
  <c r="H111" i="40"/>
  <c r="H93" i="40"/>
  <c r="H79" i="40"/>
  <c r="H61" i="40"/>
  <c r="H122" i="40"/>
  <c r="H140" i="40"/>
  <c r="H70" i="40"/>
  <c r="H21" i="40"/>
  <c r="H55" i="40"/>
  <c r="H64" i="40"/>
  <c r="H74" i="40"/>
  <c r="H84" i="40"/>
  <c r="H94" i="40"/>
  <c r="H104" i="40"/>
  <c r="H114" i="40"/>
  <c r="H124" i="40"/>
  <c r="H134" i="40"/>
  <c r="H144" i="40"/>
  <c r="H154" i="40"/>
  <c r="H48" i="40"/>
  <c r="H43" i="40"/>
  <c r="H156" i="40"/>
  <c r="H77" i="40"/>
  <c r="H97" i="40"/>
  <c r="H117" i="40"/>
  <c r="H65" i="40"/>
  <c r="H75" i="40"/>
  <c r="H85" i="40"/>
  <c r="H95" i="40"/>
  <c r="H105" i="40"/>
  <c r="H115" i="40"/>
  <c r="H125" i="40"/>
  <c r="H135" i="40"/>
  <c r="H145" i="40"/>
  <c r="H155" i="40"/>
  <c r="H57" i="40"/>
  <c r="H87" i="40"/>
  <c r="H127" i="40"/>
  <c r="H56" i="40"/>
  <c r="H66" i="40"/>
  <c r="H76" i="40"/>
  <c r="H86" i="40"/>
  <c r="H96" i="40"/>
  <c r="H106" i="40"/>
  <c r="H116" i="40"/>
  <c r="H126" i="40"/>
  <c r="H136" i="40"/>
  <c r="H146" i="40"/>
  <c r="H23" i="40"/>
  <c r="H67" i="40"/>
  <c r="H107" i="40"/>
  <c r="H137" i="40"/>
  <c r="H90" i="40"/>
  <c r="H58" i="40"/>
  <c r="H152" i="40"/>
  <c r="H121" i="40"/>
  <c r="H89" i="40"/>
  <c r="H120" i="40"/>
  <c r="H88" i="40"/>
  <c r="H54" i="40"/>
  <c r="H51" i="40"/>
  <c r="H133" i="40"/>
  <c r="H101" i="40"/>
  <c r="H83" i="40"/>
  <c r="H69" i="40"/>
  <c r="C3" i="40"/>
  <c r="C24" i="40"/>
  <c r="C30" i="40"/>
  <c r="H41" i="40"/>
  <c r="H47" i="40"/>
  <c r="H149" i="40"/>
  <c r="H132" i="40"/>
  <c r="H118" i="40"/>
  <c r="H100" i="40"/>
  <c r="H82" i="40"/>
  <c r="H68" i="40"/>
  <c r="H36" i="40"/>
  <c r="H108" i="40"/>
  <c r="H72" i="40"/>
  <c r="H139" i="40"/>
  <c r="H103" i="40"/>
  <c r="H71" i="40"/>
  <c r="H13" i="40"/>
  <c r="H151" i="40"/>
  <c r="H138" i="40"/>
  <c r="H102" i="40"/>
  <c r="H150" i="40"/>
  <c r="H119" i="40"/>
  <c r="C52" i="40"/>
  <c r="C51" i="40"/>
  <c r="C26" i="40"/>
  <c r="C41" i="40"/>
  <c r="C36" i="40"/>
  <c r="C28" i="40"/>
  <c r="C14" i="40"/>
  <c r="C19" i="40"/>
  <c r="C9" i="40"/>
  <c r="C4" i="40"/>
  <c r="C11" i="40"/>
  <c r="C21" i="40"/>
  <c r="H148" i="40"/>
  <c r="H131" i="40"/>
  <c r="H113" i="40"/>
  <c r="H99" i="40"/>
  <c r="H81" i="40"/>
  <c r="H63" i="40"/>
  <c r="H12" i="40"/>
  <c r="H49" i="40"/>
  <c r="H44" i="40"/>
  <c r="H39" i="40"/>
  <c r="H34" i="40"/>
  <c r="H29" i="40"/>
  <c r="H24" i="40"/>
  <c r="H19" i="40"/>
  <c r="H14" i="40"/>
  <c r="H9" i="40"/>
  <c r="H4" i="40"/>
  <c r="H3" i="40"/>
  <c r="H2" i="40"/>
  <c r="I2" i="40" s="1"/>
  <c r="H52" i="40"/>
  <c r="H50" i="40"/>
  <c r="H45" i="40"/>
  <c r="H40" i="40"/>
  <c r="H35" i="40"/>
  <c r="H30" i="40"/>
  <c r="H25" i="40"/>
  <c r="H20" i="40"/>
  <c r="H15" i="40"/>
  <c r="H10" i="40"/>
  <c r="H5" i="40"/>
  <c r="H53" i="40"/>
  <c r="H11" i="40"/>
  <c r="H27" i="40"/>
  <c r="H28" i="40"/>
  <c r="H46" i="40"/>
  <c r="H26" i="40"/>
  <c r="H7" i="40"/>
  <c r="H32" i="40"/>
  <c r="H33" i="40"/>
  <c r="H16" i="40"/>
  <c r="H6" i="40"/>
  <c r="H18" i="40"/>
  <c r="H8" i="40"/>
  <c r="H31" i="40"/>
  <c r="H37" i="40"/>
  <c r="H38" i="40"/>
  <c r="H17" i="40"/>
  <c r="H22" i="40"/>
  <c r="C33" i="40"/>
  <c r="C38" i="40"/>
  <c r="C43" i="40"/>
  <c r="C48" i="40"/>
  <c r="C53" i="40"/>
  <c r="C7" i="40"/>
  <c r="C12" i="40"/>
  <c r="C17" i="40"/>
  <c r="C22" i="40"/>
  <c r="C27" i="40"/>
  <c r="C32" i="40"/>
  <c r="C37" i="40"/>
  <c r="C42" i="40"/>
  <c r="C47" i="40"/>
  <c r="C17" i="39"/>
  <c r="K41" i="39"/>
  <c r="G11" i="39"/>
  <c r="K50" i="39"/>
  <c r="K30" i="39"/>
  <c r="K31" i="39"/>
  <c r="K40" i="39"/>
  <c r="T21" i="39"/>
  <c r="C2" i="39"/>
  <c r="T45" i="39"/>
  <c r="O49" i="39"/>
  <c r="T51" i="39"/>
  <c r="O20" i="39"/>
  <c r="T22" i="39"/>
  <c r="O51" i="39"/>
  <c r="O29" i="39"/>
  <c r="T26" i="39"/>
  <c r="O30" i="39"/>
  <c r="T27" i="39"/>
  <c r="T28" i="39"/>
  <c r="O43" i="39"/>
  <c r="T39" i="39"/>
  <c r="X45" i="39"/>
  <c r="O19" i="39"/>
  <c r="O50" i="39"/>
  <c r="T46" i="39"/>
  <c r="O21" i="39"/>
  <c r="T25" i="39"/>
  <c r="O53" i="39"/>
  <c r="T52" i="39"/>
  <c r="T7" i="39"/>
  <c r="X6" i="39"/>
  <c r="O32" i="39"/>
  <c r="T8" i="39"/>
  <c r="X15" i="39"/>
  <c r="O38" i="39"/>
  <c r="T9" i="39"/>
  <c r="T37" i="39"/>
  <c r="X25" i="39"/>
  <c r="C28" i="39"/>
  <c r="O11" i="39"/>
  <c r="O39" i="39"/>
  <c r="T10" i="39"/>
  <c r="T38" i="39"/>
  <c r="X35" i="39"/>
  <c r="C27" i="39"/>
  <c r="O13" i="39"/>
  <c r="T11" i="39"/>
  <c r="C18" i="39"/>
  <c r="O18" i="39"/>
  <c r="O48" i="39"/>
  <c r="T12" i="39"/>
  <c r="T40" i="39"/>
  <c r="X48" i="39"/>
  <c r="C44" i="39"/>
  <c r="C15" i="39"/>
  <c r="C40" i="39"/>
  <c r="C6" i="39"/>
  <c r="K51" i="39"/>
  <c r="T15" i="39"/>
  <c r="T31" i="39"/>
  <c r="T47" i="39"/>
  <c r="C39" i="39"/>
  <c r="C5" i="39"/>
  <c r="O3" i="39"/>
  <c r="O31" i="39"/>
  <c r="O52" i="39"/>
  <c r="T16" i="39"/>
  <c r="T32" i="39"/>
  <c r="T48" i="39"/>
  <c r="X47" i="39"/>
  <c r="C16" i="39"/>
  <c r="C43" i="39"/>
  <c r="C30" i="39"/>
  <c r="C4" i="39"/>
  <c r="T19" i="39"/>
  <c r="T35" i="39"/>
  <c r="T49" i="39"/>
  <c r="C29" i="39"/>
  <c r="C3" i="39"/>
  <c r="O12" i="39"/>
  <c r="O33" i="39"/>
  <c r="T2" i="39"/>
  <c r="T20" i="39"/>
  <c r="T36" i="39"/>
  <c r="T50" i="39"/>
  <c r="AB46" i="39"/>
  <c r="AB42" i="39"/>
  <c r="AB30" i="39"/>
  <c r="AB18" i="39"/>
  <c r="AB4" i="39"/>
  <c r="AB41" i="39"/>
  <c r="AB29" i="39"/>
  <c r="AB17" i="39"/>
  <c r="AB3" i="39"/>
  <c r="AB53" i="39"/>
  <c r="AB40" i="39"/>
  <c r="AB28" i="39"/>
  <c r="AB14" i="39"/>
  <c r="AB2" i="39"/>
  <c r="AB52" i="39"/>
  <c r="AB39" i="39"/>
  <c r="AB27" i="39"/>
  <c r="AB13" i="39"/>
  <c r="AB51" i="39"/>
  <c r="AB38" i="39"/>
  <c r="AB24" i="39"/>
  <c r="AB12" i="39"/>
  <c r="AB50" i="39"/>
  <c r="AB37" i="39"/>
  <c r="AB23" i="39"/>
  <c r="AB11" i="39"/>
  <c r="AB49" i="39"/>
  <c r="AB34" i="39"/>
  <c r="AB22" i="39"/>
  <c r="AB48" i="39"/>
  <c r="AB33" i="39"/>
  <c r="AB21" i="39"/>
  <c r="AB9" i="39"/>
  <c r="AB10" i="39"/>
  <c r="AB8" i="39"/>
  <c r="AF44" i="39"/>
  <c r="AF10" i="39"/>
  <c r="AF2" i="39"/>
  <c r="AF40" i="39"/>
  <c r="AF30" i="39"/>
  <c r="AF51" i="39"/>
  <c r="AF50" i="39"/>
  <c r="AF41" i="39"/>
  <c r="AF31" i="39"/>
  <c r="AF21" i="39"/>
  <c r="AF20" i="39"/>
  <c r="AF11" i="39"/>
  <c r="AB19" i="39"/>
  <c r="AB20" i="39"/>
  <c r="AB31" i="39"/>
  <c r="AB32" i="39"/>
  <c r="AB43" i="39"/>
  <c r="AB47" i="39"/>
  <c r="C50" i="39"/>
  <c r="C38" i="39"/>
  <c r="C26" i="39"/>
  <c r="C14" i="39"/>
  <c r="C49" i="39"/>
  <c r="C37" i="39"/>
  <c r="C25" i="39"/>
  <c r="C13" i="39"/>
  <c r="G21" i="39"/>
  <c r="C48" i="39"/>
  <c r="C36" i="39"/>
  <c r="C24" i="39"/>
  <c r="C10" i="39"/>
  <c r="K10" i="39"/>
  <c r="C47" i="39"/>
  <c r="C35" i="39"/>
  <c r="C23" i="39"/>
  <c r="C9" i="39"/>
  <c r="K11" i="39"/>
  <c r="O8" i="39"/>
  <c r="O22" i="39"/>
  <c r="O40" i="39"/>
  <c r="C46" i="39"/>
  <c r="C34" i="39"/>
  <c r="C20" i="39"/>
  <c r="C8" i="39"/>
  <c r="K20" i="39"/>
  <c r="O9" i="39"/>
  <c r="O23" i="39"/>
  <c r="O41" i="39"/>
  <c r="T5" i="39"/>
  <c r="T17" i="39"/>
  <c r="T29" i="39"/>
  <c r="T41" i="39"/>
  <c r="T53" i="39"/>
  <c r="C45" i="39"/>
  <c r="C33" i="39"/>
  <c r="C19" i="39"/>
  <c r="C7" i="39"/>
  <c r="K21" i="39"/>
  <c r="O10" i="39"/>
  <c r="O28" i="39"/>
  <c r="O42" i="39"/>
  <c r="T6" i="39"/>
  <c r="T18" i="39"/>
  <c r="T30" i="39"/>
  <c r="T42" i="39"/>
  <c r="X5" i="39"/>
  <c r="O2" i="39"/>
  <c r="AF5" i="39"/>
  <c r="AF15" i="39"/>
  <c r="AF25" i="39"/>
  <c r="AF35" i="39"/>
  <c r="AF45" i="39"/>
  <c r="AF6" i="39"/>
  <c r="AF16" i="39"/>
  <c r="AF26" i="39"/>
  <c r="AF36" i="39"/>
  <c r="AF46" i="39"/>
  <c r="AF7" i="39"/>
  <c r="AF17" i="39"/>
  <c r="AF27" i="39"/>
  <c r="AF37" i="39"/>
  <c r="AF47" i="39"/>
  <c r="AF12" i="39"/>
  <c r="AF52" i="39"/>
  <c r="AF8" i="39"/>
  <c r="AF18" i="39"/>
  <c r="AF28" i="39"/>
  <c r="AF38" i="39"/>
  <c r="AF48" i="39"/>
  <c r="AF9" i="39"/>
  <c r="AF19" i="39"/>
  <c r="AF29" i="39"/>
  <c r="AF39" i="39"/>
  <c r="AF49" i="39"/>
  <c r="AF22" i="39"/>
  <c r="AF32" i="39"/>
  <c r="AF42" i="39"/>
  <c r="AF3" i="39"/>
  <c r="AF13" i="39"/>
  <c r="AF23" i="39"/>
  <c r="AF33" i="39"/>
  <c r="AF43" i="39"/>
  <c r="AF53" i="39"/>
  <c r="AF4" i="39"/>
  <c r="AF14" i="39"/>
  <c r="AF24" i="39"/>
  <c r="AF34" i="39"/>
  <c r="AB44" i="39"/>
  <c r="AB5" i="39"/>
  <c r="AB15" i="39"/>
  <c r="AB25" i="39"/>
  <c r="AB35" i="39"/>
  <c r="AB45" i="39"/>
  <c r="AB6" i="39"/>
  <c r="AB16" i="39"/>
  <c r="AB26" i="39"/>
  <c r="AB36" i="39"/>
  <c r="X2" i="39"/>
  <c r="X12" i="39"/>
  <c r="X22" i="39"/>
  <c r="X32" i="39"/>
  <c r="X42" i="39"/>
  <c r="X52" i="39"/>
  <c r="X3" i="39"/>
  <c r="X13" i="39"/>
  <c r="X23" i="39"/>
  <c r="X33" i="39"/>
  <c r="X43" i="39"/>
  <c r="X53" i="39"/>
  <c r="X4" i="39"/>
  <c r="X14" i="39"/>
  <c r="X24" i="39"/>
  <c r="X34" i="39"/>
  <c r="X44" i="39"/>
  <c r="X50" i="39"/>
  <c r="X16" i="39"/>
  <c r="X26" i="39"/>
  <c r="X36" i="39"/>
  <c r="X46" i="39"/>
  <c r="X7" i="39"/>
  <c r="X17" i="39"/>
  <c r="X27" i="39"/>
  <c r="X37" i="39"/>
  <c r="X8" i="39"/>
  <c r="X18" i="39"/>
  <c r="X28" i="39"/>
  <c r="X38" i="39"/>
  <c r="X9" i="39"/>
  <c r="X19" i="39"/>
  <c r="X29" i="39"/>
  <c r="X39" i="39"/>
  <c r="X49" i="39"/>
  <c r="X10" i="39"/>
  <c r="X20" i="39"/>
  <c r="X30" i="39"/>
  <c r="X40" i="39"/>
  <c r="X11" i="39"/>
  <c r="X21" i="39"/>
  <c r="X31" i="39"/>
  <c r="X41" i="39"/>
  <c r="T3" i="39"/>
  <c r="T13" i="39"/>
  <c r="T23" i="39"/>
  <c r="T33" i="39"/>
  <c r="T43" i="39"/>
  <c r="T4" i="39"/>
  <c r="T14" i="39"/>
  <c r="T24" i="39"/>
  <c r="T34" i="39"/>
  <c r="O4" i="39"/>
  <c r="O14" i="39"/>
  <c r="O24" i="39"/>
  <c r="O34" i="39"/>
  <c r="O44" i="39"/>
  <c r="O5" i="39"/>
  <c r="O15" i="39"/>
  <c r="O25" i="39"/>
  <c r="O35" i="39"/>
  <c r="O45" i="39"/>
  <c r="O6" i="39"/>
  <c r="O16" i="39"/>
  <c r="O26" i="39"/>
  <c r="O36" i="39"/>
  <c r="O46" i="39"/>
  <c r="O7" i="39"/>
  <c r="O17" i="39"/>
  <c r="O27" i="39"/>
  <c r="O37" i="39"/>
  <c r="K42" i="39"/>
  <c r="K53" i="39"/>
  <c r="K13" i="39"/>
  <c r="K44" i="39"/>
  <c r="K33" i="39"/>
  <c r="K24" i="39"/>
  <c r="K5" i="39"/>
  <c r="K15" i="39"/>
  <c r="K25" i="39"/>
  <c r="K35" i="39"/>
  <c r="K45" i="39"/>
  <c r="K22" i="39"/>
  <c r="K36" i="39"/>
  <c r="K2" i="39"/>
  <c r="K12" i="39"/>
  <c r="K32" i="39"/>
  <c r="K52" i="39"/>
  <c r="K4" i="39"/>
  <c r="K17" i="39"/>
  <c r="K27" i="39"/>
  <c r="K37" i="39"/>
  <c r="K47" i="39"/>
  <c r="K23" i="39"/>
  <c r="K14" i="39"/>
  <c r="K6" i="39"/>
  <c r="K46" i="39"/>
  <c r="K7" i="39"/>
  <c r="K8" i="39"/>
  <c r="K18" i="39"/>
  <c r="K28" i="39"/>
  <c r="K38" i="39"/>
  <c r="K48" i="39"/>
  <c r="K3" i="39"/>
  <c r="K43" i="39"/>
  <c r="K34" i="39"/>
  <c r="K16" i="39"/>
  <c r="K26" i="39"/>
  <c r="K9" i="39"/>
  <c r="K19" i="39"/>
  <c r="K29" i="39"/>
  <c r="K39" i="39"/>
  <c r="G31" i="39"/>
  <c r="G13" i="39"/>
  <c r="G47" i="39"/>
  <c r="G41" i="39"/>
  <c r="G3" i="39"/>
  <c r="G33" i="39"/>
  <c r="G53" i="39"/>
  <c r="G4" i="39"/>
  <c r="G14" i="39"/>
  <c r="G24" i="39"/>
  <c r="G34" i="39"/>
  <c r="G44" i="39"/>
  <c r="G5" i="39"/>
  <c r="G15" i="39"/>
  <c r="G25" i="39"/>
  <c r="G35" i="39"/>
  <c r="G45" i="39"/>
  <c r="G6" i="39"/>
  <c r="G16" i="39"/>
  <c r="G26" i="39"/>
  <c r="G36" i="39"/>
  <c r="G46" i="39"/>
  <c r="G7" i="39"/>
  <c r="G17" i="39"/>
  <c r="G27" i="39"/>
  <c r="G37" i="39"/>
  <c r="G8" i="39"/>
  <c r="G18" i="39"/>
  <c r="G28" i="39"/>
  <c r="G38" i="39"/>
  <c r="G48" i="39"/>
  <c r="G49" i="39"/>
  <c r="G23" i="39"/>
  <c r="G43" i="39"/>
  <c r="G9" i="39"/>
  <c r="G19" i="39"/>
  <c r="G29" i="39"/>
  <c r="G39" i="39"/>
  <c r="G10" i="39"/>
  <c r="G20" i="39"/>
  <c r="G30" i="39"/>
  <c r="G40" i="39"/>
  <c r="G50" i="39"/>
  <c r="G51" i="39"/>
  <c r="G2" i="39"/>
  <c r="G12" i="39"/>
  <c r="G22" i="39"/>
  <c r="G32" i="39"/>
  <c r="G42" i="39"/>
  <c r="C52" i="39"/>
  <c r="C42" i="39"/>
  <c r="C32" i="39"/>
  <c r="C22" i="39"/>
  <c r="C12" i="39"/>
  <c r="C51" i="39"/>
  <c r="C41" i="39"/>
  <c r="C31" i="39"/>
  <c r="C21" i="39"/>
  <c r="N21" i="1"/>
  <c r="O14" i="37"/>
  <c r="W19" i="17"/>
  <c r="K9" i="1"/>
  <c r="K33" i="36"/>
  <c r="J25" i="36"/>
  <c r="J26" i="36" s="1"/>
  <c r="J27" i="36" s="1"/>
  <c r="J28" i="36" s="1"/>
  <c r="G28" i="36"/>
  <c r="G27" i="36"/>
  <c r="G26" i="36"/>
  <c r="G25" i="36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H18" i="32" l="1"/>
  <c r="H16" i="32"/>
  <c r="Q2" i="41"/>
  <c r="E36" i="45"/>
  <c r="G35" i="46"/>
  <c r="E35" i="46"/>
  <c r="G36" i="45"/>
  <c r="G36" i="46"/>
  <c r="G37" i="46"/>
  <c r="E36" i="46"/>
  <c r="E37" i="46"/>
  <c r="E39" i="46" s="1"/>
  <c r="E37" i="45"/>
  <c r="E38" i="45" s="1"/>
  <c r="G37" i="45"/>
  <c r="G38" i="45" s="1"/>
  <c r="I57" i="1"/>
  <c r="J57" i="1"/>
  <c r="E21" i="1"/>
  <c r="I56" i="1"/>
  <c r="H4" i="44"/>
  <c r="H5" i="44"/>
  <c r="H6" i="44" s="1"/>
  <c r="H7" i="44" s="1"/>
  <c r="H8" i="44" s="1"/>
  <c r="H9" i="44" s="1"/>
  <c r="H10" i="44" s="1"/>
  <c r="H11" i="44" s="1"/>
  <c r="H12" i="44" s="1"/>
  <c r="H13" i="44" s="1"/>
  <c r="H14" i="44" s="1"/>
  <c r="H15" i="44" s="1"/>
  <c r="H16" i="44" s="1"/>
  <c r="H17" i="44" s="1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H87" i="44" s="1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C3" i="44"/>
  <c r="C4" i="44" s="1"/>
  <c r="C5" i="44" s="1"/>
  <c r="C6" i="44" s="1"/>
  <c r="C7" i="44" s="1"/>
  <c r="C8" i="44" s="1"/>
  <c r="C9" i="44" s="1"/>
  <c r="C10" i="44" s="1"/>
  <c r="C11" i="44" s="1"/>
  <c r="C12" i="44" s="1"/>
  <c r="C13" i="44" s="1"/>
  <c r="C14" i="44" s="1"/>
  <c r="C15" i="44" s="1"/>
  <c r="C16" i="44" s="1"/>
  <c r="C17" i="44" s="1"/>
  <c r="C18" i="44" s="1"/>
  <c r="C19" i="44" s="1"/>
  <c r="C20" i="44" s="1"/>
  <c r="C21" i="44" s="1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C60" i="44" s="1"/>
  <c r="C61" i="44" s="1"/>
  <c r="C62" i="44" s="1"/>
  <c r="C63" i="44" s="1"/>
  <c r="C64" i="44" s="1"/>
  <c r="C65" i="44" s="1"/>
  <c r="C66" i="44" s="1"/>
  <c r="C67" i="44" s="1"/>
  <c r="C68" i="44" s="1"/>
  <c r="C69" i="44" s="1"/>
  <c r="C70" i="44" s="1"/>
  <c r="C71" i="44" s="1"/>
  <c r="C72" i="44" s="1"/>
  <c r="C73" i="44" s="1"/>
  <c r="C74" i="44" s="1"/>
  <c r="C75" i="44" s="1"/>
  <c r="C76" i="44" s="1"/>
  <c r="C77" i="44" s="1"/>
  <c r="C78" i="44" s="1"/>
  <c r="C79" i="44" s="1"/>
  <c r="C80" i="44" s="1"/>
  <c r="C81" i="44" s="1"/>
  <c r="C82" i="44" s="1"/>
  <c r="C83" i="44" s="1"/>
  <c r="C84" i="44" s="1"/>
  <c r="C85" i="44" s="1"/>
  <c r="C86" i="44" s="1"/>
  <c r="C87" i="44" s="1"/>
  <c r="C88" i="44" s="1"/>
  <c r="C89" i="44" s="1"/>
  <c r="C90" i="44" s="1"/>
  <c r="C91" i="44" s="1"/>
  <c r="C92" i="44" s="1"/>
  <c r="C93" i="44" s="1"/>
  <c r="C94" i="44" s="1"/>
  <c r="C95" i="44" s="1"/>
  <c r="C96" i="44" s="1"/>
  <c r="C97" i="44" s="1"/>
  <c r="C98" i="44" s="1"/>
  <c r="C99" i="44" s="1"/>
  <c r="C100" i="44" s="1"/>
  <c r="C101" i="44" s="1"/>
  <c r="C102" i="44" s="1"/>
  <c r="C103" i="44" s="1"/>
  <c r="C104" i="44" s="1"/>
  <c r="C105" i="44" s="1"/>
  <c r="C106" i="44" s="1"/>
  <c r="C107" i="44" s="1"/>
  <c r="C108" i="44" s="1"/>
  <c r="C109" i="44" s="1"/>
  <c r="C110" i="44" s="1"/>
  <c r="C111" i="44" s="1"/>
  <c r="C112" i="44" s="1"/>
  <c r="C113" i="44" s="1"/>
  <c r="C114" i="44" s="1"/>
  <c r="C115" i="44" s="1"/>
  <c r="C116" i="44" s="1"/>
  <c r="C117" i="44" s="1"/>
  <c r="C118" i="44" s="1"/>
  <c r="C119" i="44" s="1"/>
  <c r="C120" i="44" s="1"/>
  <c r="C121" i="44" s="1"/>
  <c r="C122" i="44" s="1"/>
  <c r="C123" i="44" s="1"/>
  <c r="C124" i="44" s="1"/>
  <c r="C125" i="44" s="1"/>
  <c r="C126" i="44" s="1"/>
  <c r="C127" i="44" s="1"/>
  <c r="C128" i="44" s="1"/>
  <c r="C129" i="44" s="1"/>
  <c r="C130" i="44" s="1"/>
  <c r="C131" i="44" s="1"/>
  <c r="C132" i="44" s="1"/>
  <c r="C133" i="44" s="1"/>
  <c r="C134" i="44" s="1"/>
  <c r="C135" i="44" s="1"/>
  <c r="C136" i="44" s="1"/>
  <c r="C137" i="44" s="1"/>
  <c r="C138" i="44" s="1"/>
  <c r="C139" i="44" s="1"/>
  <c r="C140" i="44" s="1"/>
  <c r="C141" i="44" s="1"/>
  <c r="C142" i="44" s="1"/>
  <c r="C143" i="44" s="1"/>
  <c r="C144" i="44" s="1"/>
  <c r="C145" i="44" s="1"/>
  <c r="C146" i="44" s="1"/>
  <c r="C147" i="44" s="1"/>
  <c r="C148" i="44" s="1"/>
  <c r="C149" i="44" s="1"/>
  <c r="C150" i="44" s="1"/>
  <c r="C151" i="44" s="1"/>
  <c r="C152" i="44" s="1"/>
  <c r="C153" i="44" s="1"/>
  <c r="C154" i="44" s="1"/>
  <c r="C155" i="44" s="1"/>
  <c r="C156" i="44" s="1"/>
  <c r="C157" i="44" s="1"/>
  <c r="AW39" i="17"/>
  <c r="G35" i="33"/>
  <c r="X6" i="42"/>
  <c r="X7" i="42" s="1"/>
  <c r="X8" i="42" s="1"/>
  <c r="X9" i="42" s="1"/>
  <c r="X10" i="42" s="1"/>
  <c r="X11" i="42" s="1"/>
  <c r="N4" i="42"/>
  <c r="N5" i="42" s="1"/>
  <c r="N6" i="42" s="1"/>
  <c r="N7" i="42" s="1"/>
  <c r="N8" i="42" s="1"/>
  <c r="D3" i="42"/>
  <c r="D4" i="42" s="1"/>
  <c r="D5" i="42" s="1"/>
  <c r="D6" i="42" s="1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AC3" i="42"/>
  <c r="AC4" i="42" s="1"/>
  <c r="AC5" i="42" s="1"/>
  <c r="AC6" i="42" s="1"/>
  <c r="AC7" i="42" s="1"/>
  <c r="AC8" i="42" s="1"/>
  <c r="AC9" i="42" s="1"/>
  <c r="AC10" i="42" s="1"/>
  <c r="AC11" i="42" s="1"/>
  <c r="AC12" i="42" s="1"/>
  <c r="AC13" i="42" s="1"/>
  <c r="AC14" i="42" s="1"/>
  <c r="AC15" i="42" s="1"/>
  <c r="AC16" i="42" s="1"/>
  <c r="AC17" i="42" s="1"/>
  <c r="AC18" i="42" s="1"/>
  <c r="AC19" i="42" s="1"/>
  <c r="AC20" i="42" s="1"/>
  <c r="AC21" i="42" s="1"/>
  <c r="AC22" i="42" s="1"/>
  <c r="AC23" i="42" s="1"/>
  <c r="AC24" i="42" s="1"/>
  <c r="AC25" i="42" s="1"/>
  <c r="AC26" i="42" s="1"/>
  <c r="AC27" i="42" s="1"/>
  <c r="AC28" i="42" s="1"/>
  <c r="AC29" i="42" s="1"/>
  <c r="AC30" i="42" s="1"/>
  <c r="AC31" i="42" s="1"/>
  <c r="AC32" i="42" s="1"/>
  <c r="AC33" i="42" s="1"/>
  <c r="AC34" i="42" s="1"/>
  <c r="AC35" i="42" s="1"/>
  <c r="AC36" i="42" s="1"/>
  <c r="AC37" i="42" s="1"/>
  <c r="AC38" i="42" s="1"/>
  <c r="AC39" i="42" s="1"/>
  <c r="AC40" i="42" s="1"/>
  <c r="AC41" i="42" s="1"/>
  <c r="AC42" i="42" s="1"/>
  <c r="AC43" i="42" s="1"/>
  <c r="AC44" i="42" s="1"/>
  <c r="AC45" i="42" s="1"/>
  <c r="AC46" i="42" s="1"/>
  <c r="AC47" i="42" s="1"/>
  <c r="AC48" i="42" s="1"/>
  <c r="AC49" i="42" s="1"/>
  <c r="AC50" i="42" s="1"/>
  <c r="AC51" i="42" s="1"/>
  <c r="AC52" i="42" s="1"/>
  <c r="AC53" i="42" s="1"/>
  <c r="AC54" i="42" s="1"/>
  <c r="AC55" i="42" s="1"/>
  <c r="AC56" i="42" s="1"/>
  <c r="AC57" i="42" s="1"/>
  <c r="AC58" i="42" s="1"/>
  <c r="AC59" i="42" s="1"/>
  <c r="AC60" i="42" s="1"/>
  <c r="AC61" i="42" s="1"/>
  <c r="AC62" i="42" s="1"/>
  <c r="AC63" i="42" s="1"/>
  <c r="AC64" i="42" s="1"/>
  <c r="AC65" i="42" s="1"/>
  <c r="AC66" i="42" s="1"/>
  <c r="AC67" i="42" s="1"/>
  <c r="AC68" i="42" s="1"/>
  <c r="AC69" i="42" s="1"/>
  <c r="AC70" i="42" s="1"/>
  <c r="AC71" i="42" s="1"/>
  <c r="AC72" i="42" s="1"/>
  <c r="AC73" i="42" s="1"/>
  <c r="AC74" i="42" s="1"/>
  <c r="AC75" i="42" s="1"/>
  <c r="AC76" i="42" s="1"/>
  <c r="AC77" i="42" s="1"/>
  <c r="AC78" i="42" s="1"/>
  <c r="AC79" i="42" s="1"/>
  <c r="AC80" i="42" s="1"/>
  <c r="AC81" i="42" s="1"/>
  <c r="AC82" i="42" s="1"/>
  <c r="AC83" i="42" s="1"/>
  <c r="AC84" i="42" s="1"/>
  <c r="AC85" i="42" s="1"/>
  <c r="AC86" i="42" s="1"/>
  <c r="AC87" i="42" s="1"/>
  <c r="AC88" i="42" s="1"/>
  <c r="AC89" i="42" s="1"/>
  <c r="AC90" i="42" s="1"/>
  <c r="AC91" i="42" s="1"/>
  <c r="AC92" i="42" s="1"/>
  <c r="AC93" i="42" s="1"/>
  <c r="AC94" i="42" s="1"/>
  <c r="AC95" i="42" s="1"/>
  <c r="AC96" i="42" s="1"/>
  <c r="AC97" i="42" s="1"/>
  <c r="AC98" i="42" s="1"/>
  <c r="AC99" i="42" s="1"/>
  <c r="AC100" i="42" s="1"/>
  <c r="AC101" i="42" s="1"/>
  <c r="AC102" i="42" s="1"/>
  <c r="AC103" i="42" s="1"/>
  <c r="AC104" i="42" s="1"/>
  <c r="AC105" i="42" s="1"/>
  <c r="AC106" i="42" s="1"/>
  <c r="AC107" i="42" s="1"/>
  <c r="AC108" i="42" s="1"/>
  <c r="AC109" i="42" s="1"/>
  <c r="AC110" i="42" s="1"/>
  <c r="AC111" i="42" s="1"/>
  <c r="AC112" i="42" s="1"/>
  <c r="AC113" i="42" s="1"/>
  <c r="AC114" i="42" s="1"/>
  <c r="AC115" i="42" s="1"/>
  <c r="AC116" i="42" s="1"/>
  <c r="AC117" i="42" s="1"/>
  <c r="AC118" i="42" s="1"/>
  <c r="AC119" i="42" s="1"/>
  <c r="AC120" i="42" s="1"/>
  <c r="AC121" i="42" s="1"/>
  <c r="AC122" i="42" s="1"/>
  <c r="AC123" i="42" s="1"/>
  <c r="AC124" i="42" s="1"/>
  <c r="AC125" i="42" s="1"/>
  <c r="AC126" i="42" s="1"/>
  <c r="AC127" i="42" s="1"/>
  <c r="AC128" i="42" s="1"/>
  <c r="AC129" i="42" s="1"/>
  <c r="AC130" i="42" s="1"/>
  <c r="AC131" i="42" s="1"/>
  <c r="AC132" i="42" s="1"/>
  <c r="AC133" i="42" s="1"/>
  <c r="AC134" i="42" s="1"/>
  <c r="AC135" i="42" s="1"/>
  <c r="AC136" i="42" s="1"/>
  <c r="AC137" i="42" s="1"/>
  <c r="AC138" i="42" s="1"/>
  <c r="AC139" i="42" s="1"/>
  <c r="AC140" i="42" s="1"/>
  <c r="AC141" i="42" s="1"/>
  <c r="AC142" i="42" s="1"/>
  <c r="AC143" i="42" s="1"/>
  <c r="AC144" i="42" s="1"/>
  <c r="AC145" i="42" s="1"/>
  <c r="AC146" i="42" s="1"/>
  <c r="AC147" i="42" s="1"/>
  <c r="AC148" i="42" s="1"/>
  <c r="AC149" i="42" s="1"/>
  <c r="AC150" i="42" s="1"/>
  <c r="AC151" i="42" s="1"/>
  <c r="AC152" i="42" s="1"/>
  <c r="AC153" i="42" s="1"/>
  <c r="AC154" i="42" s="1"/>
  <c r="AC155" i="42" s="1"/>
  <c r="AC156" i="42" s="1"/>
  <c r="AC157" i="42" s="1"/>
  <c r="S3" i="42"/>
  <c r="S4" i="42" s="1"/>
  <c r="S5" i="42" s="1"/>
  <c r="S6" i="42" s="1"/>
  <c r="S7" i="42" s="1"/>
  <c r="S8" i="42" s="1"/>
  <c r="S9" i="42" s="1"/>
  <c r="S10" i="42" s="1"/>
  <c r="S11" i="42" s="1"/>
  <c r="S12" i="42" s="1"/>
  <c r="S13" i="42" s="1"/>
  <c r="S14" i="42" s="1"/>
  <c r="S15" i="42" s="1"/>
  <c r="S16" i="42" s="1"/>
  <c r="S17" i="42" s="1"/>
  <c r="S18" i="42" s="1"/>
  <c r="S19" i="42" s="1"/>
  <c r="S20" i="42" s="1"/>
  <c r="S21" i="42" s="1"/>
  <c r="S22" i="42" s="1"/>
  <c r="S23" i="42" s="1"/>
  <c r="S24" i="42" s="1"/>
  <c r="S25" i="42" s="1"/>
  <c r="S26" i="42" s="1"/>
  <c r="S27" i="42" s="1"/>
  <c r="S28" i="42" s="1"/>
  <c r="S29" i="42" s="1"/>
  <c r="S30" i="42" s="1"/>
  <c r="S31" i="42" s="1"/>
  <c r="S32" i="42" s="1"/>
  <c r="S33" i="42" s="1"/>
  <c r="S34" i="42" s="1"/>
  <c r="S35" i="42" s="1"/>
  <c r="S36" i="42" s="1"/>
  <c r="S37" i="42" s="1"/>
  <c r="S38" i="42" s="1"/>
  <c r="S39" i="42" s="1"/>
  <c r="S40" i="42" s="1"/>
  <c r="S41" i="42" s="1"/>
  <c r="S42" i="42" s="1"/>
  <c r="S43" i="42" s="1"/>
  <c r="S44" i="42" s="1"/>
  <c r="S45" i="42" s="1"/>
  <c r="S46" i="42" s="1"/>
  <c r="S47" i="42" s="1"/>
  <c r="S48" i="42" s="1"/>
  <c r="S49" i="42" s="1"/>
  <c r="S50" i="42" s="1"/>
  <c r="S51" i="42" s="1"/>
  <c r="S52" i="42" s="1"/>
  <c r="S53" i="42" s="1"/>
  <c r="S54" i="42" s="1"/>
  <c r="S55" i="42" s="1"/>
  <c r="S56" i="42" s="1"/>
  <c r="S57" i="42" s="1"/>
  <c r="S58" i="42" s="1"/>
  <c r="S59" i="42" s="1"/>
  <c r="S60" i="42" s="1"/>
  <c r="S61" i="42" s="1"/>
  <c r="S62" i="42" s="1"/>
  <c r="S63" i="42" s="1"/>
  <c r="S64" i="42" s="1"/>
  <c r="S65" i="42" s="1"/>
  <c r="S66" i="42" s="1"/>
  <c r="S67" i="42" s="1"/>
  <c r="S68" i="42" s="1"/>
  <c r="S69" i="42" s="1"/>
  <c r="S70" i="42" s="1"/>
  <c r="S71" i="42" s="1"/>
  <c r="S72" i="42" s="1"/>
  <c r="S73" i="42" s="1"/>
  <c r="S74" i="42" s="1"/>
  <c r="S75" i="42" s="1"/>
  <c r="S76" i="42" s="1"/>
  <c r="S77" i="42" s="1"/>
  <c r="S78" i="42" s="1"/>
  <c r="S79" i="42" s="1"/>
  <c r="S80" i="42" s="1"/>
  <c r="S81" i="42" s="1"/>
  <c r="S82" i="42" s="1"/>
  <c r="S83" i="42" s="1"/>
  <c r="S84" i="42" s="1"/>
  <c r="S85" i="42" s="1"/>
  <c r="S86" i="42" s="1"/>
  <c r="S87" i="42" s="1"/>
  <c r="S88" i="42" s="1"/>
  <c r="S89" i="42" s="1"/>
  <c r="S90" i="42" s="1"/>
  <c r="S91" i="42" s="1"/>
  <c r="S92" i="42" s="1"/>
  <c r="S93" i="42" s="1"/>
  <c r="S94" i="42" s="1"/>
  <c r="S95" i="42" s="1"/>
  <c r="S96" i="42" s="1"/>
  <c r="S97" i="42" s="1"/>
  <c r="S98" i="42" s="1"/>
  <c r="S99" i="42" s="1"/>
  <c r="S100" i="42" s="1"/>
  <c r="S101" i="42" s="1"/>
  <c r="S102" i="42" s="1"/>
  <c r="S103" i="42" s="1"/>
  <c r="S104" i="42" s="1"/>
  <c r="S105" i="42" s="1"/>
  <c r="S106" i="42" s="1"/>
  <c r="S107" i="42" s="1"/>
  <c r="S108" i="42" s="1"/>
  <c r="S109" i="42" s="1"/>
  <c r="S110" i="42" s="1"/>
  <c r="S111" i="42" s="1"/>
  <c r="S112" i="42" s="1"/>
  <c r="S113" i="42" s="1"/>
  <c r="S114" i="42" s="1"/>
  <c r="S115" i="42" s="1"/>
  <c r="S116" i="42" s="1"/>
  <c r="S117" i="42" s="1"/>
  <c r="S118" i="42" s="1"/>
  <c r="S119" i="42" s="1"/>
  <c r="S120" i="42" s="1"/>
  <c r="S121" i="42" s="1"/>
  <c r="S122" i="42" s="1"/>
  <c r="S123" i="42" s="1"/>
  <c r="S124" i="42" s="1"/>
  <c r="S125" i="42" s="1"/>
  <c r="S126" i="42" s="1"/>
  <c r="S127" i="42" s="1"/>
  <c r="S128" i="42" s="1"/>
  <c r="S129" i="42" s="1"/>
  <c r="S130" i="42" s="1"/>
  <c r="S131" i="42" s="1"/>
  <c r="S132" i="42" s="1"/>
  <c r="S133" i="42" s="1"/>
  <c r="S134" i="42" s="1"/>
  <c r="S135" i="42" s="1"/>
  <c r="S136" i="42" s="1"/>
  <c r="S137" i="42" s="1"/>
  <c r="S138" i="42" s="1"/>
  <c r="S139" i="42" s="1"/>
  <c r="S140" i="42" s="1"/>
  <c r="S141" i="42" s="1"/>
  <c r="S142" i="42" s="1"/>
  <c r="S143" i="42" s="1"/>
  <c r="S144" i="42" s="1"/>
  <c r="S145" i="42" s="1"/>
  <c r="S146" i="42" s="1"/>
  <c r="S147" i="42" s="1"/>
  <c r="S148" i="42" s="1"/>
  <c r="S149" i="42" s="1"/>
  <c r="S150" i="42" s="1"/>
  <c r="S151" i="42" s="1"/>
  <c r="S152" i="42" s="1"/>
  <c r="S153" i="42" s="1"/>
  <c r="S154" i="42" s="1"/>
  <c r="S155" i="42" s="1"/>
  <c r="S156" i="42" s="1"/>
  <c r="S157" i="42" s="1"/>
  <c r="N9" i="42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86" i="42" s="1"/>
  <c r="N87" i="42" s="1"/>
  <c r="N88" i="42" s="1"/>
  <c r="N89" i="42" s="1"/>
  <c r="N90" i="42" s="1"/>
  <c r="N91" i="42" s="1"/>
  <c r="N92" i="42" s="1"/>
  <c r="N93" i="42" s="1"/>
  <c r="N94" i="42" s="1"/>
  <c r="N95" i="42" s="1"/>
  <c r="N96" i="42" s="1"/>
  <c r="N97" i="42" s="1"/>
  <c r="N98" i="42" s="1"/>
  <c r="N99" i="42" s="1"/>
  <c r="N100" i="42" s="1"/>
  <c r="N101" i="42" s="1"/>
  <c r="N102" i="42" s="1"/>
  <c r="N103" i="42" s="1"/>
  <c r="N104" i="42" s="1"/>
  <c r="N105" i="42" s="1"/>
  <c r="N106" i="42" s="1"/>
  <c r="N107" i="42" s="1"/>
  <c r="N108" i="42" s="1"/>
  <c r="N109" i="42" s="1"/>
  <c r="N110" i="42" s="1"/>
  <c r="N111" i="42" s="1"/>
  <c r="N112" i="42" s="1"/>
  <c r="N113" i="42" s="1"/>
  <c r="N114" i="42" s="1"/>
  <c r="N115" i="42" s="1"/>
  <c r="N116" i="42" s="1"/>
  <c r="N117" i="42" s="1"/>
  <c r="N118" i="42" s="1"/>
  <c r="N119" i="42" s="1"/>
  <c r="N120" i="42" s="1"/>
  <c r="N121" i="42" s="1"/>
  <c r="N122" i="42" s="1"/>
  <c r="N123" i="42" s="1"/>
  <c r="N124" i="42" s="1"/>
  <c r="N125" i="42" s="1"/>
  <c r="N126" i="42" s="1"/>
  <c r="N127" i="42" s="1"/>
  <c r="N128" i="42" s="1"/>
  <c r="N129" i="42" s="1"/>
  <c r="N130" i="42" s="1"/>
  <c r="N131" i="42" s="1"/>
  <c r="N132" i="42" s="1"/>
  <c r="N133" i="42" s="1"/>
  <c r="N134" i="42" s="1"/>
  <c r="N135" i="42" s="1"/>
  <c r="N136" i="42" s="1"/>
  <c r="N137" i="42" s="1"/>
  <c r="N138" i="42" s="1"/>
  <c r="N139" i="42" s="1"/>
  <c r="N140" i="42" s="1"/>
  <c r="N141" i="42" s="1"/>
  <c r="N142" i="42" s="1"/>
  <c r="N143" i="42" s="1"/>
  <c r="N144" i="42" s="1"/>
  <c r="N145" i="42" s="1"/>
  <c r="N146" i="42" s="1"/>
  <c r="N147" i="42" s="1"/>
  <c r="N148" i="42" s="1"/>
  <c r="N149" i="42" s="1"/>
  <c r="N150" i="42" s="1"/>
  <c r="N151" i="42" s="1"/>
  <c r="N152" i="42" s="1"/>
  <c r="N153" i="42" s="1"/>
  <c r="N154" i="42" s="1"/>
  <c r="N155" i="42" s="1"/>
  <c r="N156" i="42" s="1"/>
  <c r="N157" i="42" s="1"/>
  <c r="X12" i="42"/>
  <c r="X13" i="42" s="1"/>
  <c r="X14" i="42" s="1"/>
  <c r="X15" i="42" s="1"/>
  <c r="X16" i="42" s="1"/>
  <c r="X17" i="42" s="1"/>
  <c r="X18" i="42" s="1"/>
  <c r="X19" i="42" s="1"/>
  <c r="X20" i="42" s="1"/>
  <c r="X21" i="42" s="1"/>
  <c r="X22" i="42" s="1"/>
  <c r="X23" i="42" s="1"/>
  <c r="X24" i="42" s="1"/>
  <c r="X25" i="42" s="1"/>
  <c r="X26" i="42" s="1"/>
  <c r="X27" i="42" s="1"/>
  <c r="X28" i="42" s="1"/>
  <c r="X29" i="42" s="1"/>
  <c r="X30" i="42" s="1"/>
  <c r="X31" i="42" s="1"/>
  <c r="X32" i="42" s="1"/>
  <c r="X33" i="42" s="1"/>
  <c r="X34" i="42" s="1"/>
  <c r="X35" i="42" s="1"/>
  <c r="X36" i="42" s="1"/>
  <c r="X37" i="42" s="1"/>
  <c r="X38" i="42" s="1"/>
  <c r="X39" i="42" s="1"/>
  <c r="X40" i="42" s="1"/>
  <c r="X41" i="42" s="1"/>
  <c r="X42" i="42" s="1"/>
  <c r="X43" i="42" s="1"/>
  <c r="X44" i="42" s="1"/>
  <c r="X45" i="42" s="1"/>
  <c r="X46" i="42" s="1"/>
  <c r="X47" i="42" s="1"/>
  <c r="X48" i="42" s="1"/>
  <c r="X49" i="42" s="1"/>
  <c r="X50" i="42" s="1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X61" i="42" s="1"/>
  <c r="X62" i="42" s="1"/>
  <c r="X63" i="42" s="1"/>
  <c r="X64" i="42" s="1"/>
  <c r="X65" i="42" s="1"/>
  <c r="X66" i="42" s="1"/>
  <c r="X67" i="42" s="1"/>
  <c r="X68" i="42" s="1"/>
  <c r="X69" i="42" s="1"/>
  <c r="X70" i="42" s="1"/>
  <c r="X71" i="42" s="1"/>
  <c r="X72" i="42" s="1"/>
  <c r="X73" i="42" s="1"/>
  <c r="X74" i="42" s="1"/>
  <c r="X75" i="42" s="1"/>
  <c r="X76" i="42" s="1"/>
  <c r="X77" i="42" s="1"/>
  <c r="X78" i="42" s="1"/>
  <c r="X79" i="42" s="1"/>
  <c r="X80" i="42" s="1"/>
  <c r="X81" i="42" s="1"/>
  <c r="X82" i="42" s="1"/>
  <c r="X83" i="42" s="1"/>
  <c r="X84" i="42" s="1"/>
  <c r="X85" i="42" s="1"/>
  <c r="X86" i="42" s="1"/>
  <c r="X87" i="42" s="1"/>
  <c r="X88" i="42" s="1"/>
  <c r="X89" i="42" s="1"/>
  <c r="X90" i="42" s="1"/>
  <c r="X91" i="42" s="1"/>
  <c r="X92" i="42" s="1"/>
  <c r="X93" i="42" s="1"/>
  <c r="X94" i="42" s="1"/>
  <c r="X95" i="42" s="1"/>
  <c r="X96" i="42" s="1"/>
  <c r="X97" i="42" s="1"/>
  <c r="X98" i="42" s="1"/>
  <c r="X99" i="42" s="1"/>
  <c r="X100" i="42" s="1"/>
  <c r="X101" i="42" s="1"/>
  <c r="X102" i="42" s="1"/>
  <c r="X103" i="42" s="1"/>
  <c r="X104" i="42" s="1"/>
  <c r="X105" i="42" s="1"/>
  <c r="X106" i="42" s="1"/>
  <c r="X107" i="42" s="1"/>
  <c r="X108" i="42" s="1"/>
  <c r="X109" i="42" s="1"/>
  <c r="X110" i="42" s="1"/>
  <c r="X111" i="42" s="1"/>
  <c r="X112" i="42" s="1"/>
  <c r="X113" i="42" s="1"/>
  <c r="X114" i="42" s="1"/>
  <c r="X115" i="42" s="1"/>
  <c r="X116" i="42" s="1"/>
  <c r="X117" i="42" s="1"/>
  <c r="X118" i="42" s="1"/>
  <c r="X119" i="42" s="1"/>
  <c r="X120" i="42" s="1"/>
  <c r="X121" i="42" s="1"/>
  <c r="X122" i="42" s="1"/>
  <c r="X123" i="42" s="1"/>
  <c r="X124" i="42" s="1"/>
  <c r="X125" i="42" s="1"/>
  <c r="X126" i="42" s="1"/>
  <c r="X127" i="42" s="1"/>
  <c r="X128" i="42" s="1"/>
  <c r="X129" i="42" s="1"/>
  <c r="X130" i="42" s="1"/>
  <c r="X131" i="42" s="1"/>
  <c r="X132" i="42" s="1"/>
  <c r="X133" i="42" s="1"/>
  <c r="X134" i="42" s="1"/>
  <c r="X135" i="42" s="1"/>
  <c r="X136" i="42" s="1"/>
  <c r="X137" i="42" s="1"/>
  <c r="X138" i="42" s="1"/>
  <c r="X139" i="42" s="1"/>
  <c r="X140" i="42" s="1"/>
  <c r="X141" i="42" s="1"/>
  <c r="X142" i="42" s="1"/>
  <c r="X143" i="42" s="1"/>
  <c r="X144" i="42" s="1"/>
  <c r="X145" i="42" s="1"/>
  <c r="X146" i="42" s="1"/>
  <c r="X147" i="42" s="1"/>
  <c r="X148" i="42" s="1"/>
  <c r="X149" i="42" s="1"/>
  <c r="X150" i="42" s="1"/>
  <c r="X151" i="42" s="1"/>
  <c r="X152" i="42" s="1"/>
  <c r="X153" i="42" s="1"/>
  <c r="X154" i="42" s="1"/>
  <c r="X155" i="42" s="1"/>
  <c r="X156" i="42" s="1"/>
  <c r="X157" i="42" s="1"/>
  <c r="I4" i="42"/>
  <c r="I5" i="42" s="1"/>
  <c r="I6" i="42" s="1"/>
  <c r="I7" i="42" s="1"/>
  <c r="I8" i="42" s="1"/>
  <c r="I9" i="42" s="1"/>
  <c r="I10" i="42" s="1"/>
  <c r="I11" i="42" s="1"/>
  <c r="I12" i="42" s="1"/>
  <c r="I13" i="42" s="1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I143" i="42" s="1"/>
  <c r="I144" i="42" s="1"/>
  <c r="I145" i="42" s="1"/>
  <c r="I146" i="42" s="1"/>
  <c r="I147" i="42" s="1"/>
  <c r="I148" i="42" s="1"/>
  <c r="I149" i="42" s="1"/>
  <c r="I150" i="42" s="1"/>
  <c r="I151" i="42" s="1"/>
  <c r="I152" i="42" s="1"/>
  <c r="I153" i="42" s="1"/>
  <c r="I154" i="42" s="1"/>
  <c r="I155" i="42" s="1"/>
  <c r="I156" i="42" s="1"/>
  <c r="I157" i="42" s="1"/>
  <c r="N3" i="40"/>
  <c r="N4" i="40" s="1"/>
  <c r="N5" i="40" s="1"/>
  <c r="N6" i="40" s="1"/>
  <c r="N7" i="40" s="1"/>
  <c r="N8" i="40" s="1"/>
  <c r="N9" i="40" s="1"/>
  <c r="N10" i="40" s="1"/>
  <c r="N11" i="40" s="1"/>
  <c r="N12" i="40" s="1"/>
  <c r="N13" i="40" s="1"/>
  <c r="N14" i="40" s="1"/>
  <c r="N15" i="40" s="1"/>
  <c r="N16" i="40" s="1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N43" i="40" s="1"/>
  <c r="N44" i="40" s="1"/>
  <c r="N45" i="40" s="1"/>
  <c r="N46" i="40" s="1"/>
  <c r="N47" i="40" s="1"/>
  <c r="N48" i="40" s="1"/>
  <c r="N49" i="40" s="1"/>
  <c r="N50" i="40" s="1"/>
  <c r="N51" i="40" s="1"/>
  <c r="N52" i="40" s="1"/>
  <c r="N53" i="40" s="1"/>
  <c r="N54" i="40" s="1"/>
  <c r="N55" i="40" s="1"/>
  <c r="N56" i="40" s="1"/>
  <c r="N57" i="40" s="1"/>
  <c r="N58" i="40" s="1"/>
  <c r="N59" i="40" s="1"/>
  <c r="N60" i="40" s="1"/>
  <c r="N61" i="40" s="1"/>
  <c r="N62" i="40" s="1"/>
  <c r="N63" i="40" s="1"/>
  <c r="N64" i="40" s="1"/>
  <c r="N65" i="40" s="1"/>
  <c r="N66" i="40" s="1"/>
  <c r="N67" i="40" s="1"/>
  <c r="N68" i="40" s="1"/>
  <c r="N69" i="40" s="1"/>
  <c r="N70" i="40" s="1"/>
  <c r="N71" i="40" s="1"/>
  <c r="N72" i="40" s="1"/>
  <c r="N73" i="40" s="1"/>
  <c r="N74" i="40" s="1"/>
  <c r="N75" i="40" s="1"/>
  <c r="N76" i="40" s="1"/>
  <c r="N77" i="40" s="1"/>
  <c r="N78" i="40" s="1"/>
  <c r="N79" i="40" s="1"/>
  <c r="N80" i="40" s="1"/>
  <c r="N81" i="40" s="1"/>
  <c r="N82" i="40" s="1"/>
  <c r="N83" i="40" s="1"/>
  <c r="N84" i="40" s="1"/>
  <c r="N85" i="40" s="1"/>
  <c r="N86" i="40" s="1"/>
  <c r="N87" i="40" s="1"/>
  <c r="N88" i="40" s="1"/>
  <c r="N89" i="40" s="1"/>
  <c r="N90" i="40" s="1"/>
  <c r="N91" i="40" s="1"/>
  <c r="N92" i="40" s="1"/>
  <c r="N93" i="40" s="1"/>
  <c r="N94" i="40" s="1"/>
  <c r="N95" i="40" s="1"/>
  <c r="N96" i="40" s="1"/>
  <c r="N97" i="40" s="1"/>
  <c r="N98" i="40" s="1"/>
  <c r="N99" i="40" s="1"/>
  <c r="N100" i="40" s="1"/>
  <c r="N101" i="40" s="1"/>
  <c r="N102" i="40" s="1"/>
  <c r="N103" i="40" s="1"/>
  <c r="N104" i="40" s="1"/>
  <c r="N105" i="40" s="1"/>
  <c r="N106" i="40" s="1"/>
  <c r="N107" i="40" s="1"/>
  <c r="N108" i="40" s="1"/>
  <c r="N109" i="40" s="1"/>
  <c r="N110" i="40" s="1"/>
  <c r="N111" i="40" s="1"/>
  <c r="N112" i="40" s="1"/>
  <c r="N113" i="40" s="1"/>
  <c r="N114" i="40" s="1"/>
  <c r="N115" i="40" s="1"/>
  <c r="N116" i="40" s="1"/>
  <c r="N117" i="40" s="1"/>
  <c r="N118" i="40" s="1"/>
  <c r="N119" i="40" s="1"/>
  <c r="N120" i="40" s="1"/>
  <c r="N121" i="40" s="1"/>
  <c r="N122" i="40" s="1"/>
  <c r="N123" i="40" s="1"/>
  <c r="N124" i="40" s="1"/>
  <c r="N125" i="40" s="1"/>
  <c r="N126" i="40" s="1"/>
  <c r="N127" i="40" s="1"/>
  <c r="N128" i="40" s="1"/>
  <c r="N129" i="40" s="1"/>
  <c r="N130" i="40" s="1"/>
  <c r="N131" i="40" s="1"/>
  <c r="N132" i="40" s="1"/>
  <c r="N133" i="40" s="1"/>
  <c r="N134" i="40" s="1"/>
  <c r="N135" i="40" s="1"/>
  <c r="N136" i="40" s="1"/>
  <c r="N137" i="40" s="1"/>
  <c r="N138" i="40" s="1"/>
  <c r="N139" i="40" s="1"/>
  <c r="N140" i="40" s="1"/>
  <c r="N141" i="40" s="1"/>
  <c r="N142" i="40" s="1"/>
  <c r="N143" i="40" s="1"/>
  <c r="N144" i="40" s="1"/>
  <c r="N145" i="40" s="1"/>
  <c r="N146" i="40" s="1"/>
  <c r="N147" i="40" s="1"/>
  <c r="N148" i="40" s="1"/>
  <c r="N149" i="40" s="1"/>
  <c r="N150" i="40" s="1"/>
  <c r="N151" i="40" s="1"/>
  <c r="N152" i="40" s="1"/>
  <c r="N153" i="40" s="1"/>
  <c r="N154" i="40" s="1"/>
  <c r="N155" i="40" s="1"/>
  <c r="N156" i="40" s="1"/>
  <c r="N157" i="40" s="1"/>
  <c r="X4" i="40"/>
  <c r="X5" i="40"/>
  <c r="X6" i="40" s="1"/>
  <c r="X7" i="40" s="1"/>
  <c r="X8" i="40" s="1"/>
  <c r="X9" i="40" s="1"/>
  <c r="X10" i="40" s="1"/>
  <c r="X11" i="40" s="1"/>
  <c r="X12" i="40" s="1"/>
  <c r="X13" i="40" s="1"/>
  <c r="X14" i="40" s="1"/>
  <c r="X15" i="40" s="1"/>
  <c r="X16" i="40" s="1"/>
  <c r="X17" i="40" s="1"/>
  <c r="X18" i="40" s="1"/>
  <c r="X19" i="40" s="1"/>
  <c r="X20" i="40" s="1"/>
  <c r="X21" i="40" s="1"/>
  <c r="X22" i="40" s="1"/>
  <c r="X23" i="40" s="1"/>
  <c r="X24" i="40" s="1"/>
  <c r="X25" i="40" s="1"/>
  <c r="X26" i="40" s="1"/>
  <c r="X27" i="40" s="1"/>
  <c r="X28" i="40" s="1"/>
  <c r="X29" i="40" s="1"/>
  <c r="X30" i="40" s="1"/>
  <c r="X31" i="40" s="1"/>
  <c r="X32" i="40" s="1"/>
  <c r="X33" i="40" s="1"/>
  <c r="X34" i="40" s="1"/>
  <c r="X35" i="40" s="1"/>
  <c r="X36" i="40" s="1"/>
  <c r="X37" i="40" s="1"/>
  <c r="X38" i="40" s="1"/>
  <c r="X39" i="40" s="1"/>
  <c r="X40" i="40" s="1"/>
  <c r="X41" i="40" s="1"/>
  <c r="X42" i="40" s="1"/>
  <c r="X43" i="40" s="1"/>
  <c r="X44" i="40" s="1"/>
  <c r="X45" i="40" s="1"/>
  <c r="X46" i="40" s="1"/>
  <c r="X47" i="40" s="1"/>
  <c r="X48" i="40" s="1"/>
  <c r="X49" i="40" s="1"/>
  <c r="X50" i="40" s="1"/>
  <c r="X51" i="40" s="1"/>
  <c r="X52" i="40" s="1"/>
  <c r="X53" i="40" s="1"/>
  <c r="X54" i="40" s="1"/>
  <c r="X55" i="40" s="1"/>
  <c r="X56" i="40" s="1"/>
  <c r="X57" i="40" s="1"/>
  <c r="X58" i="40" s="1"/>
  <c r="X59" i="40" s="1"/>
  <c r="X60" i="40" s="1"/>
  <c r="X61" i="40" s="1"/>
  <c r="X62" i="40" s="1"/>
  <c r="X63" i="40" s="1"/>
  <c r="X64" i="40" s="1"/>
  <c r="X65" i="40" s="1"/>
  <c r="X66" i="40" s="1"/>
  <c r="X67" i="40" s="1"/>
  <c r="X68" i="40" s="1"/>
  <c r="X69" i="40" s="1"/>
  <c r="X70" i="40" s="1"/>
  <c r="X71" i="40" s="1"/>
  <c r="X72" i="40" s="1"/>
  <c r="X73" i="40" s="1"/>
  <c r="X74" i="40" s="1"/>
  <c r="X75" i="40" s="1"/>
  <c r="X76" i="40" s="1"/>
  <c r="X77" i="40" s="1"/>
  <c r="X78" i="40" s="1"/>
  <c r="X79" i="40" s="1"/>
  <c r="X80" i="40" s="1"/>
  <c r="X81" i="40" s="1"/>
  <c r="X82" i="40" s="1"/>
  <c r="X83" i="40" s="1"/>
  <c r="X84" i="40" s="1"/>
  <c r="X85" i="40" s="1"/>
  <c r="X86" i="40" s="1"/>
  <c r="X87" i="40" s="1"/>
  <c r="X88" i="40" s="1"/>
  <c r="X89" i="40" s="1"/>
  <c r="X90" i="40" s="1"/>
  <c r="X91" i="40" s="1"/>
  <c r="X92" i="40" s="1"/>
  <c r="X93" i="40" s="1"/>
  <c r="X94" i="40" s="1"/>
  <c r="X95" i="40" s="1"/>
  <c r="X96" i="40" s="1"/>
  <c r="X97" i="40" s="1"/>
  <c r="X98" i="40" s="1"/>
  <c r="X99" i="40" s="1"/>
  <c r="X100" i="40" s="1"/>
  <c r="X101" i="40" s="1"/>
  <c r="X102" i="40" s="1"/>
  <c r="X103" i="40" s="1"/>
  <c r="X104" i="40" s="1"/>
  <c r="X105" i="40" s="1"/>
  <c r="X106" i="40" s="1"/>
  <c r="X107" i="40" s="1"/>
  <c r="X108" i="40" s="1"/>
  <c r="X109" i="40" s="1"/>
  <c r="X110" i="40" s="1"/>
  <c r="X111" i="40" s="1"/>
  <c r="X112" i="40" s="1"/>
  <c r="X113" i="40" s="1"/>
  <c r="X114" i="40" s="1"/>
  <c r="X115" i="40" s="1"/>
  <c r="X116" i="40" s="1"/>
  <c r="X117" i="40" s="1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X133" i="40" s="1"/>
  <c r="X134" i="40" s="1"/>
  <c r="X135" i="40" s="1"/>
  <c r="X136" i="40" s="1"/>
  <c r="X137" i="40" s="1"/>
  <c r="X138" i="40" s="1"/>
  <c r="X139" i="40" s="1"/>
  <c r="X140" i="40" s="1"/>
  <c r="X141" i="40" s="1"/>
  <c r="X142" i="40" s="1"/>
  <c r="X143" i="40" s="1"/>
  <c r="X144" i="40" s="1"/>
  <c r="X145" i="40" s="1"/>
  <c r="X146" i="40" s="1"/>
  <c r="X147" i="40" s="1"/>
  <c r="X148" i="40" s="1"/>
  <c r="X149" i="40" s="1"/>
  <c r="X150" i="40" s="1"/>
  <c r="X151" i="40" s="1"/>
  <c r="X152" i="40" s="1"/>
  <c r="X153" i="40" s="1"/>
  <c r="X154" i="40" s="1"/>
  <c r="X155" i="40" s="1"/>
  <c r="X156" i="40" s="1"/>
  <c r="X157" i="40" s="1"/>
  <c r="S3" i="40"/>
  <c r="S4" i="40" s="1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S62" i="40" s="1"/>
  <c r="S63" i="40" s="1"/>
  <c r="S64" i="40" s="1"/>
  <c r="S65" i="40" s="1"/>
  <c r="S66" i="40" s="1"/>
  <c r="S67" i="40" s="1"/>
  <c r="S68" i="40" s="1"/>
  <c r="S69" i="40" s="1"/>
  <c r="S70" i="40" s="1"/>
  <c r="S71" i="40" s="1"/>
  <c r="S72" i="40" s="1"/>
  <c r="S73" i="40" s="1"/>
  <c r="S74" i="40" s="1"/>
  <c r="S75" i="40" s="1"/>
  <c r="S76" i="40" s="1"/>
  <c r="S77" i="40" s="1"/>
  <c r="S78" i="40" s="1"/>
  <c r="S79" i="40" s="1"/>
  <c r="S80" i="40" s="1"/>
  <c r="S81" i="40" s="1"/>
  <c r="S82" i="40" s="1"/>
  <c r="S83" i="40" s="1"/>
  <c r="S84" i="40" s="1"/>
  <c r="S85" i="40" s="1"/>
  <c r="S86" i="40" s="1"/>
  <c r="S87" i="40" s="1"/>
  <c r="S88" i="40" s="1"/>
  <c r="S89" i="40" s="1"/>
  <c r="S90" i="40" s="1"/>
  <c r="S91" i="40" s="1"/>
  <c r="S92" i="40" s="1"/>
  <c r="S93" i="40" s="1"/>
  <c r="S94" i="40" s="1"/>
  <c r="S95" i="40" s="1"/>
  <c r="S96" i="40" s="1"/>
  <c r="S97" i="40" s="1"/>
  <c r="S98" i="40" s="1"/>
  <c r="S99" i="40" s="1"/>
  <c r="S100" i="40" s="1"/>
  <c r="S101" i="40" s="1"/>
  <c r="S102" i="40" s="1"/>
  <c r="S103" i="40" s="1"/>
  <c r="S104" i="40" s="1"/>
  <c r="S105" i="40" s="1"/>
  <c r="S106" i="40" s="1"/>
  <c r="S107" i="40" s="1"/>
  <c r="S108" i="40" s="1"/>
  <c r="S109" i="40" s="1"/>
  <c r="S110" i="40" s="1"/>
  <c r="S111" i="40" s="1"/>
  <c r="S112" i="40" s="1"/>
  <c r="S113" i="40" s="1"/>
  <c r="S114" i="40" s="1"/>
  <c r="S115" i="40" s="1"/>
  <c r="S116" i="40" s="1"/>
  <c r="S117" i="40" s="1"/>
  <c r="S118" i="40" s="1"/>
  <c r="S119" i="40" s="1"/>
  <c r="S120" i="40" s="1"/>
  <c r="S121" i="40" s="1"/>
  <c r="S122" i="40" s="1"/>
  <c r="S123" i="40" s="1"/>
  <c r="S124" i="40" s="1"/>
  <c r="S125" i="40" s="1"/>
  <c r="S126" i="40" s="1"/>
  <c r="S127" i="40" s="1"/>
  <c r="S128" i="40" s="1"/>
  <c r="S129" i="40" s="1"/>
  <c r="S130" i="40" s="1"/>
  <c r="S131" i="40" s="1"/>
  <c r="S132" i="40" s="1"/>
  <c r="S133" i="40" s="1"/>
  <c r="S134" i="40" s="1"/>
  <c r="S135" i="40" s="1"/>
  <c r="S136" i="40" s="1"/>
  <c r="S137" i="40" s="1"/>
  <c r="S138" i="40" s="1"/>
  <c r="S139" i="40" s="1"/>
  <c r="S140" i="40" s="1"/>
  <c r="S141" i="40" s="1"/>
  <c r="S142" i="40" s="1"/>
  <c r="S143" i="40" s="1"/>
  <c r="S144" i="40" s="1"/>
  <c r="S145" i="40" s="1"/>
  <c r="S146" i="40" s="1"/>
  <c r="S147" i="40" s="1"/>
  <c r="S148" i="40" s="1"/>
  <c r="S149" i="40" s="1"/>
  <c r="S150" i="40" s="1"/>
  <c r="S151" i="40" s="1"/>
  <c r="S152" i="40" s="1"/>
  <c r="S153" i="40" s="1"/>
  <c r="S154" i="40" s="1"/>
  <c r="S155" i="40" s="1"/>
  <c r="S156" i="40" s="1"/>
  <c r="S157" i="40" s="1"/>
  <c r="BB30" i="17"/>
  <c r="BB31" i="17"/>
  <c r="BG4" i="17"/>
  <c r="BI38" i="17"/>
  <c r="BG39" i="17"/>
  <c r="AW7" i="17"/>
  <c r="AY6" i="17"/>
  <c r="I58" i="1"/>
  <c r="J58" i="1"/>
  <c r="I59" i="1"/>
  <c r="J59" i="1"/>
  <c r="D3" i="40"/>
  <c r="D4" i="40"/>
  <c r="D5" i="40" s="1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7" i="40" s="1"/>
  <c r="D38" i="40" s="1"/>
  <c r="D39" i="40" s="1"/>
  <c r="D40" i="40" s="1"/>
  <c r="D41" i="40" s="1"/>
  <c r="D42" i="40" s="1"/>
  <c r="D43" i="40" s="1"/>
  <c r="D44" i="40" s="1"/>
  <c r="D45" i="40" s="1"/>
  <c r="D46" i="40" s="1"/>
  <c r="D47" i="40" s="1"/>
  <c r="D48" i="40" s="1"/>
  <c r="D49" i="40" s="1"/>
  <c r="D50" i="40" s="1"/>
  <c r="D51" i="40" s="1"/>
  <c r="D52" i="40" s="1"/>
  <c r="D53" i="40" s="1"/>
  <c r="D54" i="40" s="1"/>
  <c r="D55" i="40" s="1"/>
  <c r="D56" i="40" s="1"/>
  <c r="D57" i="40" s="1"/>
  <c r="D58" i="40" s="1"/>
  <c r="D59" i="40" s="1"/>
  <c r="D60" i="40" s="1"/>
  <c r="D61" i="40" s="1"/>
  <c r="D62" i="40" s="1"/>
  <c r="D63" i="40" s="1"/>
  <c r="D64" i="40" s="1"/>
  <c r="D65" i="40" s="1"/>
  <c r="D66" i="40" s="1"/>
  <c r="D67" i="40" s="1"/>
  <c r="D68" i="40" s="1"/>
  <c r="D69" i="40" s="1"/>
  <c r="D70" i="40" s="1"/>
  <c r="D71" i="40" s="1"/>
  <c r="D72" i="40" s="1"/>
  <c r="D73" i="40" s="1"/>
  <c r="D74" i="40" s="1"/>
  <c r="D75" i="40" s="1"/>
  <c r="D76" i="40" s="1"/>
  <c r="D77" i="40" s="1"/>
  <c r="D78" i="40" s="1"/>
  <c r="D79" i="40" s="1"/>
  <c r="D80" i="40" s="1"/>
  <c r="D81" i="40" s="1"/>
  <c r="D82" i="40" s="1"/>
  <c r="D83" i="40" s="1"/>
  <c r="D84" i="40" s="1"/>
  <c r="D85" i="40" s="1"/>
  <c r="D86" i="40" s="1"/>
  <c r="D87" i="40" s="1"/>
  <c r="D88" i="40" s="1"/>
  <c r="D89" i="40" s="1"/>
  <c r="D90" i="40" s="1"/>
  <c r="D91" i="40" s="1"/>
  <c r="D92" i="40" s="1"/>
  <c r="D93" i="40" s="1"/>
  <c r="D94" i="40" s="1"/>
  <c r="D95" i="40" s="1"/>
  <c r="D96" i="40" s="1"/>
  <c r="D97" i="40" s="1"/>
  <c r="D98" i="40" s="1"/>
  <c r="D99" i="40" s="1"/>
  <c r="D100" i="40" s="1"/>
  <c r="D101" i="40" s="1"/>
  <c r="D102" i="40" s="1"/>
  <c r="D103" i="40" s="1"/>
  <c r="D104" i="40" s="1"/>
  <c r="D105" i="40" s="1"/>
  <c r="D106" i="40" s="1"/>
  <c r="D107" i="40" s="1"/>
  <c r="D108" i="40" s="1"/>
  <c r="D109" i="40" s="1"/>
  <c r="D110" i="40" s="1"/>
  <c r="D111" i="40" s="1"/>
  <c r="D112" i="40" s="1"/>
  <c r="D113" i="40" s="1"/>
  <c r="D114" i="40" s="1"/>
  <c r="D115" i="40" s="1"/>
  <c r="D116" i="40" s="1"/>
  <c r="D117" i="40" s="1"/>
  <c r="D118" i="40" s="1"/>
  <c r="D119" i="40" s="1"/>
  <c r="D120" i="40" s="1"/>
  <c r="D121" i="40" s="1"/>
  <c r="D122" i="40" s="1"/>
  <c r="D123" i="40" s="1"/>
  <c r="D124" i="40" s="1"/>
  <c r="D125" i="40" s="1"/>
  <c r="D126" i="40" s="1"/>
  <c r="D127" i="40" s="1"/>
  <c r="D128" i="40" s="1"/>
  <c r="D129" i="40" s="1"/>
  <c r="D130" i="40" s="1"/>
  <c r="D131" i="40" s="1"/>
  <c r="D132" i="40" s="1"/>
  <c r="D133" i="40" s="1"/>
  <c r="D134" i="40" s="1"/>
  <c r="D135" i="40" s="1"/>
  <c r="D136" i="40" s="1"/>
  <c r="D137" i="40" s="1"/>
  <c r="D138" i="40" s="1"/>
  <c r="D139" i="40" s="1"/>
  <c r="D140" i="40" s="1"/>
  <c r="D141" i="40" s="1"/>
  <c r="D142" i="40" s="1"/>
  <c r="D143" i="40" s="1"/>
  <c r="D144" i="40" s="1"/>
  <c r="D145" i="40" s="1"/>
  <c r="D146" i="40" s="1"/>
  <c r="D147" i="40" s="1"/>
  <c r="D148" i="40" s="1"/>
  <c r="D149" i="40" s="1"/>
  <c r="D150" i="40" s="1"/>
  <c r="D151" i="40" s="1"/>
  <c r="D152" i="40" s="1"/>
  <c r="D153" i="40" s="1"/>
  <c r="D154" i="40" s="1"/>
  <c r="D155" i="40" s="1"/>
  <c r="D156" i="40" s="1"/>
  <c r="D157" i="40" s="1"/>
  <c r="I3" i="40"/>
  <c r="I4" i="40"/>
  <c r="I5" i="40" s="1"/>
  <c r="I6" i="40" s="1"/>
  <c r="I7" i="40" s="1"/>
  <c r="I8" i="40" s="1"/>
  <c r="I9" i="40" s="1"/>
  <c r="I10" i="40" s="1"/>
  <c r="I11" i="40" s="1"/>
  <c r="I12" i="40" s="1"/>
  <c r="I13" i="40" s="1"/>
  <c r="I14" i="40" s="1"/>
  <c r="I15" i="40" s="1"/>
  <c r="I16" i="40" s="1"/>
  <c r="I17" i="40" s="1"/>
  <c r="I18" i="40" s="1"/>
  <c r="I19" i="40" s="1"/>
  <c r="I20" i="40" s="1"/>
  <c r="I21" i="40" s="1"/>
  <c r="I22" i="40" s="1"/>
  <c r="I23" i="40" s="1"/>
  <c r="I24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I37" i="40" s="1"/>
  <c r="I38" i="40" s="1"/>
  <c r="I39" i="40" s="1"/>
  <c r="I40" i="40" s="1"/>
  <c r="I41" i="40" s="1"/>
  <c r="I42" i="40" s="1"/>
  <c r="I43" i="40" s="1"/>
  <c r="I44" i="40" s="1"/>
  <c r="I45" i="40" s="1"/>
  <c r="I46" i="40" s="1"/>
  <c r="I47" i="40" s="1"/>
  <c r="I48" i="40" s="1"/>
  <c r="I49" i="40" s="1"/>
  <c r="I50" i="40" s="1"/>
  <c r="I51" i="40" s="1"/>
  <c r="I52" i="40" s="1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I80" i="40" s="1"/>
  <c r="I81" i="40" s="1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I100" i="40" s="1"/>
  <c r="I101" i="40" s="1"/>
  <c r="I102" i="40" s="1"/>
  <c r="I103" i="40" s="1"/>
  <c r="I104" i="40" s="1"/>
  <c r="I105" i="40" s="1"/>
  <c r="I106" i="40" s="1"/>
  <c r="I107" i="40" s="1"/>
  <c r="I108" i="40" s="1"/>
  <c r="I109" i="40" s="1"/>
  <c r="I110" i="40" s="1"/>
  <c r="I111" i="40" s="1"/>
  <c r="I112" i="40" s="1"/>
  <c r="I113" i="40" s="1"/>
  <c r="I114" i="40" s="1"/>
  <c r="I115" i="40" s="1"/>
  <c r="I116" i="40" s="1"/>
  <c r="I117" i="40" s="1"/>
  <c r="I118" i="40" s="1"/>
  <c r="I119" i="40" s="1"/>
  <c r="I120" i="40" s="1"/>
  <c r="I121" i="40" s="1"/>
  <c r="I122" i="40" s="1"/>
  <c r="I123" i="40" s="1"/>
  <c r="I124" i="40" s="1"/>
  <c r="I125" i="40" s="1"/>
  <c r="I126" i="40" s="1"/>
  <c r="I127" i="40" s="1"/>
  <c r="I128" i="40" s="1"/>
  <c r="I129" i="40" s="1"/>
  <c r="I130" i="40" s="1"/>
  <c r="I131" i="40" s="1"/>
  <c r="I132" i="40" s="1"/>
  <c r="I133" i="40" s="1"/>
  <c r="I134" i="40" s="1"/>
  <c r="I135" i="40" s="1"/>
  <c r="I136" i="40" s="1"/>
  <c r="I137" i="40" s="1"/>
  <c r="I138" i="40" s="1"/>
  <c r="I139" i="40" s="1"/>
  <c r="I140" i="40" s="1"/>
  <c r="I141" i="40" s="1"/>
  <c r="I142" i="40" s="1"/>
  <c r="I143" i="40" s="1"/>
  <c r="I144" i="40" s="1"/>
  <c r="I145" i="40" s="1"/>
  <c r="I146" i="40" s="1"/>
  <c r="I147" i="40" s="1"/>
  <c r="I148" i="40" s="1"/>
  <c r="I149" i="40" s="1"/>
  <c r="I150" i="40" s="1"/>
  <c r="I151" i="40" s="1"/>
  <c r="I152" i="40" s="1"/>
  <c r="I153" i="40" s="1"/>
  <c r="I154" i="40" s="1"/>
  <c r="I155" i="40" s="1"/>
  <c r="I156" i="40" s="1"/>
  <c r="I157" i="40" s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E40" i="45" l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<sst xmlns="http://schemas.openxmlformats.org/spreadsheetml/2006/main" count="5490" uniqueCount="3561">
  <si>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</si>
  <si>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</si>
  <si>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</si>
  <si>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</si>
  <si>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</si>
  <si>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</si>
  <si>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</si>
  <si>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</si>
  <si>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</si>
  <si>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</si>
  <si>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</si>
  <si>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</si>
  <si>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</si>
  <si>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</si>
  <si>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</si>
  <si>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</si>
  <si>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</si>
  <si>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</si>
  <si>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</si>
  <si>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</si>
  <si>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</si>
  <si>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</si>
  <si>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</si>
  <si>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</si>
  <si>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</si>
  <si>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</si>
  <si>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</si>
  <si>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</si>
  <si>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</si>
  <si>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</si>
  <si>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</si>
  <si>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</si>
  <si>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</si>
  <si>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</si>
  <si>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</si>
  <si>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</si>
  <si>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</si>
  <si>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</si>
  <si>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</si>
  <si>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</si>
  <si>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</si>
  <si>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</si>
  <si>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</si>
  <si>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</si>
  <si>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</si>
  <si>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</si>
  <si>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</si>
  <si>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</si>
  <si>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</si>
  <si>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</si>
  <si>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</si>
  <si>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</si>
  <si>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</si>
  <si>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</si>
  <si>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</si>
  <si>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</si>
  <si>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</si>
  <si>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</si>
  <si>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</si>
  <si>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</si>
  <si>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</si>
  <si>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</si>
  <si>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</si>
  <si>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</si>
  <si>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</si>
  <si>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</si>
  <si>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</si>
  <si>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</si>
  <si>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</si>
  <si>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</si>
  <si>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</si>
  <si>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</si>
  <si>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</si>
  <si>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</si>
  <si>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</si>
  <si>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</si>
  <si>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</si>
  <si>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</si>
  <si>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</si>
  <si>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</si>
  <si>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</si>
  <si>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</si>
  <si>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</si>
  <si>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</si>
  <si>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</si>
  <si>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</si>
  <si>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</si>
  <si>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</si>
  <si>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</si>
  <si>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</si>
  <si>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</si>
  <si>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</si>
  <si>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</si>
  <si>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</si>
  <si>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</si>
  <si>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</si>
  <si>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</si>
  <si>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</si>
  <si>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</si>
  <si>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</si>
  <si>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</si>
  <si>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</si>
  <si>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</si>
  <si>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</si>
  <si>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</si>
  <si>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</si>
  <si>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</si>
  <si>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</si>
  <si>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</si>
  <si>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</si>
  <si>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</si>
  <si>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</si>
  <si>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</si>
  <si>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</si>
  <si>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</si>
  <si>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</si>
  <si>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</si>
  <si>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</si>
  <si>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</si>
  <si>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</si>
  <si>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</si>
  <si>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</si>
  <si>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</si>
  <si>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</si>
  <si>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</si>
  <si>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</si>
  <si>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</si>
  <si>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</si>
  <si>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</si>
  <si>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</si>
  <si>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</si>
  <si>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</si>
  <si>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</si>
  <si>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</si>
  <si>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</si>
  <si>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</si>
  <si>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</si>
  <si>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</si>
  <si>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</si>
  <si>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</si>
  <si>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</si>
  <si>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</si>
  <si>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</si>
  <si>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</si>
  <si>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</si>
  <si>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</si>
  <si>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</si>
  <si>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</si>
  <si>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</si>
  <si>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</si>
  <si>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</si>
  <si>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</si>
  <si>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</si>
  <si>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</si>
  <si>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</si>
  <si>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</si>
  <si>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</si>
  <si>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</si>
  <si>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</si>
  <si>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</si>
  <si>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</si>
  <si>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</si>
  <si>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</si>
  <si>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</si>
  <si>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</si>
  <si>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</si>
  <si>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</si>
  <si>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</si>
  <si>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</si>
  <si>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</si>
  <si>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</si>
  <si>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</si>
  <si>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</si>
  <si>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</si>
  <si>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</si>
  <si>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</si>
  <si>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</si>
  <si>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</si>
  <si>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</si>
  <si>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</si>
  <si>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</si>
  <si>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</si>
  <si>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</si>
  <si>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</si>
  <si>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</si>
  <si>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</si>
  <si>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</si>
  <si>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</si>
  <si>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</si>
  <si>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</si>
  <si>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</si>
  <si>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</si>
  <si>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</si>
  <si>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</si>
  <si>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</si>
  <si>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</si>
  <si>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</si>
  <si>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</si>
  <si>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</si>
  <si>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</si>
  <si>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</si>
  <si>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</si>
  <si>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</si>
  <si>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</si>
  <si>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</si>
  <si>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</si>
  <si>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</si>
  <si>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</si>
  <si>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</si>
  <si>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</si>
  <si>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</si>
  <si>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</si>
  <si>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</si>
  <si>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</si>
  <si>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</si>
  <si>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</si>
  <si>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</si>
  <si>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</si>
  <si>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</si>
  <si>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</si>
  <si>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</si>
  <si>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</si>
  <si>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</si>
  <si>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</si>
  <si>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</si>
  <si>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</si>
  <si>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</si>
  <si>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</si>
  <si>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</si>
  <si>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</si>
  <si>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</si>
  <si>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</si>
  <si>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</si>
  <si>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</si>
  <si>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</si>
  <si>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</si>
  <si>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</si>
  <si>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</si>
  <si>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</si>
  <si>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</si>
  <si>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</si>
  <si>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</si>
  <si>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</si>
  <si>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</si>
  <si>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</si>
  <si>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</si>
  <si>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</si>
  <si>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</si>
  <si>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</si>
  <si>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</si>
  <si>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</si>
  <si>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</si>
  <si>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</si>
  <si>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</si>
  <si>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</si>
  <si>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</si>
  <si>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</si>
  <si>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</si>
  <si>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</si>
  <si>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</si>
  <si>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</si>
  <si>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</si>
  <si>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</si>
  <si>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</si>
  <si>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</si>
  <si>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</si>
  <si>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</si>
  <si>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</si>
  <si>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</si>
  <si>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</si>
  <si>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</si>
  <si>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</si>
  <si>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</si>
  <si>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</si>
  <si>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</si>
  <si>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</si>
  <si>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</si>
  <si>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</si>
  <si>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</si>
  <si>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</si>
  <si>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</si>
  <si>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</si>
  <si>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</si>
  <si>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</si>
  <si>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</si>
  <si>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</si>
  <si>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</si>
  <si>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</si>
  <si>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</si>
  <si>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</si>
  <si>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</si>
  <si>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</si>
  <si>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</si>
  <si>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</si>
  <si>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</si>
  <si>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</si>
  <si>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</si>
  <si>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</si>
  <si>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</si>
  <si>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</si>
  <si>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</si>
  <si>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</si>
  <si>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</si>
  <si>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</si>
  <si>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</si>
  <si>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</si>
  <si>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</si>
  <si>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</si>
  <si>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</si>
  <si>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</si>
  <si>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</si>
  <si>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</si>
  <si>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</si>
  <si>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</si>
  <si>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</si>
  <si>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</si>
  <si>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</si>
  <si>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</si>
  <si>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</si>
  <si>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</si>
  <si>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</si>
  <si>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</si>
  <si>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</si>
  <si>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</si>
  <si>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</si>
  <si>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</si>
  <si>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</si>
  <si>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</si>
  <si>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</si>
  <si>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</si>
  <si>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</si>
  <si>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</si>
  <si>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</si>
  <si>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</si>
  <si>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</si>
  <si>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</si>
  <si>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</si>
  <si>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</si>
  <si>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</si>
  <si>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</si>
  <si>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</si>
  <si>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</si>
  <si>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</si>
  <si>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</si>
  <si>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</si>
  <si>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</si>
  <si>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</si>
  <si>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</si>
  <si>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</si>
  <si>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</si>
  <si>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</si>
  <si>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</si>
  <si>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</si>
  <si>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</si>
  <si>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</si>
  <si>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</si>
  <si>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</si>
  <si>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</si>
  <si>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</si>
  <si>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</si>
  <si>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</si>
  <si>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</si>
  <si>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</si>
  <si>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</si>
  <si>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</si>
  <si>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</si>
  <si>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</si>
  <si>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</si>
  <si>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</si>
  <si>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</si>
  <si>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</si>
  <si>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</si>
  <si>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</si>
  <si>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</si>
  <si>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</si>
  <si>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</si>
  <si>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</si>
  <si>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</si>
  <si>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</si>
  <si>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</si>
  <si>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</si>
  <si>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</si>
  <si>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</si>
  <si>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</si>
  <si>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</si>
  <si>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</si>
  <si>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</si>
  <si>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</si>
  <si>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</si>
  <si>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</si>
  <si>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</si>
  <si>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</si>
  <si>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</si>
  <si>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</si>
  <si>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</si>
  <si>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</si>
  <si>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</si>
  <si>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</si>
  <si>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</si>
  <si>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</si>
  <si>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</si>
  <si>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</si>
  <si>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</si>
  <si>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</si>
  <si>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</si>
  <si>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</si>
  <si>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</si>
  <si>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</si>
  <si>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</si>
  <si>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</si>
  <si>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</si>
  <si>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</si>
  <si>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</si>
  <si>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</si>
  <si>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</si>
  <si>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</si>
  <si>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</si>
  <si>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</si>
  <si>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</si>
  <si>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</si>
  <si>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</si>
  <si>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</si>
  <si>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</si>
  <si>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</si>
  <si>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</si>
  <si>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</si>
  <si>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</si>
  <si>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</si>
  <si>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</si>
  <si>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</si>
  <si>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</si>
  <si>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</si>
  <si>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</si>
  <si>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</si>
  <si>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</si>
  <si>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</si>
  <si>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</si>
  <si>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</si>
  <si>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</si>
  <si>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</si>
  <si>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</si>
  <si>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</si>
  <si>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</si>
  <si>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</si>
  <si>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</si>
  <si>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</si>
  <si>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</si>
  <si>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</si>
  <si>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</si>
  <si>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</si>
  <si>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</si>
  <si>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</si>
  <si>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</si>
  <si>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</si>
  <si>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</si>
  <si>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</si>
  <si>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</si>
  <si>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</si>
  <si>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</si>
  <si>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</si>
  <si>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</si>
  <si>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</si>
  <si>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</si>
  <si>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</si>
  <si>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</si>
  <si>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</si>
  <si>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</si>
  <si>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</si>
  <si>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</si>
  <si>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</si>
  <si>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</si>
  <si>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</si>
  <si>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</si>
  <si>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</si>
  <si>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</si>
  <si>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</si>
  <si>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</si>
  <si>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</si>
  <si>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</si>
  <si>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</si>
  <si>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</si>
  <si>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</si>
  <si>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</si>
  <si>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</si>
  <si>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</si>
  <si>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</si>
  <si>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</si>
  <si>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</si>
  <si>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</si>
  <si>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</si>
  <si>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</si>
  <si>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</si>
  <si>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</si>
  <si>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</si>
  <si>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</si>
  <si>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</si>
  <si>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</si>
  <si>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</si>
  <si>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</si>
  <si>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</si>
  <si>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</si>
  <si>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</si>
  <si>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</si>
  <si>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</si>
  <si>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</si>
  <si>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</si>
  <si>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</si>
  <si>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</si>
  <si>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</si>
  <si>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</si>
  <si>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</si>
  <si>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</si>
  <si>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</si>
  <si>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</si>
  <si>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</si>
  <si>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</si>
  <si>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</si>
  <si>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</si>
  <si>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</si>
  <si>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</si>
  <si>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</si>
  <si>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</si>
  <si>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</si>
  <si>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</si>
  <si>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</si>
  <si>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</si>
  <si>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</si>
  <si>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</si>
  <si>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</si>
  <si>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</si>
  <si>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</si>
  <si>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</si>
  <si>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</si>
  <si>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</si>
  <si>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</si>
  <si>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</si>
  <si>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</si>
  <si>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</si>
  <si>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</si>
  <si>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</si>
  <si>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</si>
  <si>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</si>
  <si>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</si>
  <si>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</si>
  <si>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</si>
  <si>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</si>
  <si>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</si>
  <si>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</si>
  <si>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</si>
  <si>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</si>
  <si>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</si>
  <si>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</si>
  <si>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</si>
  <si>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</si>
  <si>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</si>
  <si>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</si>
  <si>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</si>
  <si>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</si>
  <si>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</si>
  <si>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</si>
  <si>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</si>
  <si>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</si>
  <si>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</si>
  <si>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</si>
  <si>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</si>
  <si>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</si>
  <si>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</si>
  <si>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</si>
  <si>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</si>
  <si>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</si>
  <si>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</si>
  <si>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</si>
  <si>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</si>
  <si>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</si>
  <si>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</si>
  <si>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</si>
  <si>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</si>
  <si>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</si>
  <si>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</si>
  <si>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</si>
  <si>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</si>
  <si>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</si>
  <si>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</si>
  <si>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</si>
  <si>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</si>
  <si>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</si>
  <si>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</si>
  <si>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</si>
  <si>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</si>
  <si>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</si>
  <si>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</si>
  <si>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</si>
  <si>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</si>
  <si>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</si>
  <si>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</si>
  <si>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</si>
  <si>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</si>
  <si>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</si>
  <si>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</si>
  <si>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</si>
  <si>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</si>
  <si>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</si>
  <si>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</si>
  <si>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</si>
  <si>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</si>
  <si>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</si>
  <si>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</si>
  <si>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</si>
  <si>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</si>
  <si>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</si>
  <si>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</si>
  <si>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</si>
  <si>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</si>
  <si>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</si>
  <si>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</si>
  <si>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</si>
  <si>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</si>
  <si>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</si>
  <si>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</si>
  <si>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</si>
  <si>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</si>
  <si>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</si>
  <si>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</si>
  <si>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</si>
  <si>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</si>
  <si>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</si>
  <si>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</si>
  <si>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</si>
  <si>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</si>
  <si>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</si>
  <si>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</si>
  <si>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</si>
  <si>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</si>
  <si>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</si>
  <si>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</si>
  <si>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</si>
  <si>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</si>
  <si>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</si>
  <si>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</si>
  <si>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</si>
  <si>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</si>
  <si>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</si>
  <si>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</si>
  <si>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</si>
  <si>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</si>
  <si>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</si>
  <si>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</si>
  <si>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</si>
  <si>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</si>
  <si>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</si>
  <si>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</si>
  <si>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</si>
  <si>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</si>
  <si>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</si>
  <si>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</si>
  <si>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</si>
  <si>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</si>
  <si>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</si>
  <si>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</si>
  <si>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</si>
  <si>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</si>
  <si>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</si>
  <si>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</si>
  <si>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</si>
  <si>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</si>
  <si>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</si>
  <si>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</si>
  <si>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</si>
  <si>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</si>
  <si>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</si>
  <si>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</si>
  <si>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</si>
  <si>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</si>
  <si>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</si>
  <si>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</si>
  <si>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</si>
  <si>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</si>
  <si>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</si>
  <si>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</si>
  <si>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</si>
  <si>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</si>
  <si>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</si>
  <si>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</si>
  <si>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</si>
  <si>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</si>
  <si>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</si>
  <si>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</si>
  <si>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</si>
  <si>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</si>
  <si>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</si>
  <si>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</si>
  <si>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</si>
  <si>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</si>
  <si>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</si>
  <si>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</si>
  <si>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</si>
  <si>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</si>
  <si>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</si>
  <si>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</si>
  <si>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</si>
  <si>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</si>
  <si>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</si>
  <si>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</si>
  <si>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</si>
  <si>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</si>
  <si>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</si>
  <si>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</si>
  <si>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</si>
  <si>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</si>
  <si>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</si>
  <si>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</si>
  <si>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</si>
  <si>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</si>
  <si>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</si>
  <si>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</si>
  <si>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</si>
  <si>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</si>
  <si>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</si>
  <si>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</si>
  <si>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</si>
  <si>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</si>
  <si>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</si>
  <si>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</si>
  <si>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</si>
  <si>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</si>
  <si>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</si>
  <si>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</si>
  <si>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</si>
  <si>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</si>
  <si>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</si>
  <si>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</si>
  <si>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</si>
  <si>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</si>
  <si>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</si>
  <si>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</si>
  <si>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</si>
  <si>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</si>
  <si>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</si>
  <si>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</si>
  <si>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</si>
  <si>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</si>
  <si>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</si>
  <si>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</si>
  <si>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</si>
  <si>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</si>
  <si>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</si>
  <si>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</si>
  <si>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</si>
  <si>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</si>
  <si>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</si>
  <si>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</si>
  <si>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</si>
  <si>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</si>
  <si>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</si>
  <si>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</si>
  <si>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</si>
  <si>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</si>
  <si>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</si>
  <si>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</si>
  <si>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</si>
  <si>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</si>
  <si>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</si>
  <si>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</si>
  <si>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</si>
  <si>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</si>
  <si>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</si>
  <si>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</si>
  <si>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</si>
  <si>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</si>
  <si>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</si>
  <si>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</si>
  <si>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</si>
  <si>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</si>
  <si>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</si>
  <si>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</si>
  <si>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</si>
  <si>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</si>
  <si>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</si>
  <si>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</si>
  <si>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</si>
  <si>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</si>
  <si>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</si>
  <si>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</si>
  <si>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</si>
  <si>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</si>
  <si>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</si>
  <si>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</si>
  <si>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</si>
  <si>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</si>
  <si>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</si>
  <si>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</si>
  <si>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</si>
  <si>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</si>
  <si>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</si>
  <si>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</si>
  <si>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</si>
  <si>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</si>
  <si>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</si>
  <si>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</si>
  <si>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</si>
  <si>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</si>
  <si>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</si>
  <si>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</si>
  <si>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</si>
  <si>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</si>
  <si>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</si>
  <si>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</si>
  <si>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</si>
  <si>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</si>
  <si>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</si>
  <si>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</si>
  <si>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</si>
  <si>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</si>
  <si>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</si>
  <si>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</si>
  <si>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</si>
  <si>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</si>
  <si>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</si>
  <si>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</si>
  <si>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</si>
  <si>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</si>
  <si>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</si>
  <si>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</si>
  <si>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</si>
  <si>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</si>
  <si>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</si>
  <si>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</si>
  <si>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</si>
  <si>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</si>
  <si>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</si>
  <si>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</si>
  <si>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</si>
  <si>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</si>
  <si>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</si>
  <si>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</si>
  <si>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</si>
  <si>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</si>
  <si>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</si>
  <si>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</si>
  <si>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</si>
  <si>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</si>
  <si>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</si>
  <si>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</si>
  <si>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</si>
  <si>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</si>
  <si>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</si>
  <si>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</si>
  <si>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</si>
  <si>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</si>
  <si>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</si>
  <si>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</si>
  <si>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</si>
  <si>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</si>
  <si>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</si>
  <si>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</si>
  <si>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</si>
  <si>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</si>
  <si>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</si>
  <si>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</si>
  <si>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</si>
  <si>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</si>
  <si>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</si>
  <si>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</si>
  <si>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</si>
  <si>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</si>
  <si>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</si>
  <si>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</si>
  <si>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</si>
  <si>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</si>
  <si>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</si>
  <si>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</si>
  <si>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</si>
  <si>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</si>
  <si>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</si>
  <si>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</si>
  <si>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</si>
  <si>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</si>
  <si>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</si>
  <si>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</si>
  <si>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</si>
  <si>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</si>
  <si>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</si>
  <si>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</si>
  <si>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</si>
  <si>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</si>
  <si>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</si>
  <si>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</si>
  <si>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</si>
  <si>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</si>
  <si>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</si>
  <si>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</si>
  <si>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</si>
  <si>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</si>
  <si>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</si>
  <si>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</si>
  <si>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</si>
  <si>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</si>
  <si>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</si>
  <si>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</si>
  <si>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</si>
  <si>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</si>
  <si>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</si>
  <si>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</si>
  <si>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</si>
  <si>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</si>
  <si>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</si>
  <si>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</si>
  <si>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</si>
  <si>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</si>
  <si>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</si>
  <si>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</si>
  <si>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</si>
  <si>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</si>
  <si>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</si>
  <si>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</si>
  <si>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</si>
  <si>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</si>
  <si>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</si>
  <si>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</si>
  <si>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</si>
  <si>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</si>
  <si>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</si>
  <si>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</si>
  <si>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</si>
  <si>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</si>
  <si>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</si>
  <si>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</si>
  <si>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</si>
  <si>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</si>
  <si>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</si>
  <si>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</si>
  <si>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</si>
  <si>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</si>
  <si>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</si>
  <si>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</si>
  <si>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</si>
  <si>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</si>
  <si>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Income Tax Slab</t>
  </si>
  <si>
    <t>Income Tax Rate</t>
  </si>
  <si>
    <t>Up to ₹ 3,00,000</t>
  </si>
  <si>
    <t>Nil</t>
  </si>
  <si>
    <t>Up to ₹</t>
  </si>
  <si>
    <t>₹ 3,00,001 - ₹ 5,00,000</t>
  </si>
  <si>
    <t>5% above ₹ 3,00,000</t>
  </si>
  <si>
    <t>₹ 3,00,001 - ₹</t>
  </si>
  <si>
    <t>₹ 5,00,001 - ₹ 10,00,000</t>
  </si>
  <si>
    <t>₹ 10,000 + 20% above ₹ 5,00,000</t>
  </si>
  <si>
    <t>₹ 6,00,001 - ₹</t>
  </si>
  <si>
    <t>₹ 15,000 + 10% above ₹</t>
  </si>
  <si>
    <t>Above ₹ 10,00,000</t>
  </si>
  <si>
    <t>₹ 1,10,000 + 30% above ₹ 10,00,000</t>
  </si>
  <si>
    <t>₹ 9,00,001 - ₹</t>
  </si>
  <si>
    <t>₹ 45,000 + 15% above ₹</t>
  </si>
  <si>
    <t>₹ 12,00,001 - ₹</t>
  </si>
  <si>
    <t>₹ 90,000 + 20% above ₹</t>
  </si>
  <si>
    <t>Above ₹ 15,00,000</t>
  </si>
  <si>
    <t>₹ 1,50,000 + 30% above ₹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</si>
  <si>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</si>
  <si>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</si>
  <si>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</si>
  <si>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</si>
  <si>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</si>
  <si>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</si>
  <si>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</si>
  <si>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</si>
  <si>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</si>
  <si>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</si>
  <si>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</si>
  <si>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</si>
  <si>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</si>
  <si>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</si>
  <si>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</si>
  <si>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</si>
  <si>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</si>
  <si>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</si>
  <si>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</si>
  <si>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</si>
  <si>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</si>
  <si>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</si>
  <si>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</si>
  <si>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</si>
  <si>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</si>
  <si>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</si>
  <si>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</si>
  <si>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</si>
  <si>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</si>
  <si>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</si>
  <si>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</si>
  <si>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</si>
  <si>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</si>
  <si>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</si>
  <si>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</si>
  <si>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</si>
  <si>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</si>
  <si>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</si>
  <si>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</si>
  <si>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</si>
  <si>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</si>
  <si>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</si>
  <si>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</si>
  <si>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</si>
  <si>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</si>
  <si>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</si>
  <si>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</si>
  <si>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</si>
  <si>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</si>
  <si>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New Tax Regime u/s 115BAC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</si>
  <si>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</si>
  <si>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</si>
  <si>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</si>
  <si>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</si>
  <si>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</si>
  <si>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</si>
  <si>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</si>
  <si>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</si>
  <si>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</si>
  <si>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</si>
  <si>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</si>
  <si>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</si>
  <si>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</si>
  <si>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</si>
  <si>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</si>
  <si>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</si>
  <si>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</si>
  <si>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</si>
  <si>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</si>
  <si>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</si>
  <si>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</si>
  <si>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</si>
  <si>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</si>
  <si>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</si>
  <si>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</si>
  <si>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</si>
  <si>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</si>
  <si>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</si>
  <si>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</si>
  <si>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</si>
  <si>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</si>
  <si>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</si>
  <si>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</si>
  <si>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</si>
  <si>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</si>
  <si>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</si>
  <si>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</si>
  <si>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</si>
  <si>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</si>
  <si>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</si>
  <si>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</si>
  <si>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</si>
  <si>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</si>
  <si>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</si>
  <si>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</si>
  <si>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</si>
  <si>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</si>
  <si>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</si>
  <si>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</si>
  <si>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</si>
  <si>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</si>
  <si>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</si>
  <si>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</si>
  <si>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</si>
  <si>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</si>
  <si>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</si>
  <si>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</si>
  <si>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</si>
  <si>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</si>
  <si>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</si>
  <si>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</si>
  <si>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</si>
  <si>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</si>
  <si>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</si>
  <si>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</si>
  <si>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</si>
  <si>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</si>
  <si>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</si>
  <si>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</si>
  <si>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</si>
  <si>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</si>
  <si>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</si>
  <si>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</si>
  <si>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</si>
  <si>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</si>
  <si>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</si>
  <si>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</si>
  <si>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</si>
  <si>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</si>
  <si>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</si>
  <si>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</si>
  <si>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</si>
  <si>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</si>
  <si>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</si>
  <si>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</si>
  <si>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</si>
  <si>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</si>
  <si>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</si>
  <si>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</si>
  <si>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</si>
  <si>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</si>
  <si>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</si>
  <si>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</si>
  <si>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</si>
  <si>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</si>
  <si>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</si>
  <si>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</si>
  <si>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</si>
  <si>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</si>
  <si>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</si>
  <si>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</si>
  <si>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</si>
  <si>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</si>
  <si>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</si>
  <si>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</si>
  <si>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</si>
  <si>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</si>
  <si>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</si>
  <si>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</si>
  <si>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</si>
  <si>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</si>
  <si>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</si>
  <si>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</si>
  <si>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</si>
  <si>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</si>
  <si>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</si>
  <si>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</si>
  <si>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</si>
  <si>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</si>
  <si>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</si>
  <si>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</si>
  <si>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</si>
  <si>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</si>
  <si>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</si>
  <si>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</si>
  <si>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</si>
  <si>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</si>
  <si>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</si>
  <si>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</si>
  <si>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</si>
  <si>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</si>
  <si>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</si>
  <si>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week</t>
  </si>
  <si>
    <t>50 1-5</t>
  </si>
  <si>
    <t>50 1-10</t>
  </si>
  <si>
    <t>50 1-20</t>
  </si>
  <si>
    <t>50 10-20</t>
  </si>
  <si>
    <t>fno 1-5</t>
  </si>
  <si>
    <t>fno 1-10</t>
  </si>
  <si>
    <t>fno 1-20</t>
  </si>
  <si>
    <t>fno 10-20</t>
  </si>
  <si>
    <t>50 1-50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</si>
  <si>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</si>
  <si>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</si>
  <si>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</si>
  <si>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</si>
  <si>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</si>
  <si>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</si>
  <si>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</si>
  <si>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</si>
  <si>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</si>
  <si>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</si>
  <si>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</si>
  <si>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</si>
  <si>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</si>
  <si>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</si>
  <si>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</si>
  <si>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</si>
  <si>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</si>
  <si>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</si>
  <si>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</si>
  <si>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</si>
  <si>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</si>
  <si>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</si>
  <si>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</si>
  <si>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50 45-50</t>
  </si>
  <si>
    <t>50 36-50</t>
  </si>
  <si>
    <t>50 46-50</t>
  </si>
  <si>
    <t>REVERSE</t>
  </si>
  <si>
    <t>50 41-50</t>
  </si>
  <si>
    <t>fno 91-100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</si>
  <si>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</si>
  <si>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</si>
  <si>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</si>
  <si>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</si>
  <si>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</si>
  <si>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</si>
  <si>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</si>
  <si>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</si>
  <si>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</si>
  <si>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</si>
  <si>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</si>
  <si>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</si>
  <si>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</si>
  <si>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</si>
  <si>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</si>
  <si>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</si>
  <si>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</si>
  <si>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</si>
  <si>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</si>
  <si>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</si>
  <si>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</si>
  <si>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</si>
  <si>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</si>
  <si>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</si>
  <si>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</si>
  <si>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</si>
  <si>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</si>
  <si>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</si>
  <si>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</si>
  <si>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</si>
  <si>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</si>
  <si>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</si>
  <si>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</si>
  <si>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</si>
  <si>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</si>
  <si>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</si>
  <si>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</si>
  <si>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</si>
  <si>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</si>
  <si>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</si>
  <si>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</si>
  <si>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</si>
  <si>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</si>
  <si>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</si>
  <si>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</si>
  <si>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</si>
  <si>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</si>
  <si>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</si>
  <si>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</si>
  <si>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</si>
  <si>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</si>
  <si>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</si>
  <si>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</si>
  <si>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</si>
  <si>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</si>
  <si>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</si>
  <si>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</si>
  <si>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</si>
  <si>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</si>
  <si>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</si>
  <si>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</si>
  <si>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</si>
  <si>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</si>
  <si>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</si>
  <si>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</si>
  <si>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</si>
  <si>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</si>
  <si>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</si>
  <si>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</si>
  <si>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</si>
  <si>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</si>
  <si>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</si>
  <si>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</si>
  <si>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</si>
  <si>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</si>
  <si>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</si>
  <si>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</si>
  <si>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</si>
  <si>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</si>
  <si>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</si>
  <si>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</si>
  <si>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</si>
  <si>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</si>
  <si>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</si>
  <si>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</si>
  <si>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</si>
  <si>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</si>
  <si>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</si>
  <si>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</si>
  <si>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</si>
  <si>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</si>
  <si>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</si>
  <si>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</si>
  <si>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</si>
  <si>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</si>
  <si>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</si>
  <si>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</si>
  <si>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</si>
  <si>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</si>
  <si>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</si>
  <si>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</si>
  <si>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</si>
  <si>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</si>
  <si>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</si>
  <si>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</si>
  <si>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</si>
  <si>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</si>
  <si>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</si>
  <si>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</si>
  <si>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</si>
  <si>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</si>
  <si>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</si>
  <si>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</si>
  <si>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</si>
  <si>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</si>
  <si>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</si>
  <si>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</si>
  <si>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</si>
  <si>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</si>
  <si>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</si>
  <si>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</si>
  <si>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</si>
  <si>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</si>
  <si>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</si>
  <si>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</si>
  <si>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</si>
  <si>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</si>
  <si>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</si>
  <si>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</si>
  <si>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</si>
  <si>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</si>
  <si>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</si>
  <si>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</si>
  <si>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</si>
  <si>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</si>
  <si>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</si>
  <si>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</si>
  <si>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</si>
  <si>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</si>
  <si>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</si>
  <si>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</si>
  <si>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</si>
  <si>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</si>
  <si>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</si>
  <si>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</si>
  <si>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</si>
  <si>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Total Profit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</si>
  <si>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</si>
  <si>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</si>
  <si>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</si>
  <si>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</si>
  <si>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</si>
  <si>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</si>
  <si>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</si>
  <si>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</si>
  <si>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</si>
  <si>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</si>
  <si>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</si>
  <si>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</si>
  <si>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</si>
  <si>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</si>
  <si>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</si>
  <si>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</si>
  <si>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</si>
  <si>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</si>
  <si>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</si>
  <si>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</si>
  <si>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</si>
  <si>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</si>
  <si>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</si>
  <si>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</si>
  <si>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</si>
  <si>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</si>
  <si>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</si>
  <si>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</si>
  <si>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</si>
  <si>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</si>
  <si>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</si>
  <si>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</si>
  <si>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</si>
  <si>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</si>
  <si>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</si>
  <si>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</si>
  <si>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</si>
  <si>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</si>
  <si>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</si>
  <si>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</si>
  <si>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</si>
  <si>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</si>
  <si>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</si>
  <si>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</si>
  <si>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</si>
  <si>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</si>
  <si>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</si>
  <si>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</si>
  <si>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</si>
  <si>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</si>
  <si>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</si>
  <si>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</si>
  <si>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</si>
  <si>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</si>
  <si>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</si>
  <si>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</si>
  <si>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</si>
  <si>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</si>
  <si>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</si>
  <si>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</si>
  <si>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</si>
  <si>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</si>
  <si>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</si>
  <si>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</si>
  <si>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</si>
  <si>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</si>
  <si>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</si>
  <si>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</si>
  <si>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</si>
  <si>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</si>
  <si>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</si>
  <si>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</si>
  <si>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</si>
  <si>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</si>
  <si>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</si>
  <si>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</si>
  <si>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</si>
  <si>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</si>
  <si>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</si>
  <si>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</si>
  <si>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</si>
  <si>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</si>
  <si>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</si>
  <si>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</si>
  <si>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</si>
  <si>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</si>
  <si>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</si>
  <si>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</si>
  <si>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</si>
  <si>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</si>
  <si>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</si>
  <si>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</si>
  <si>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</si>
  <si>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</si>
  <si>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</si>
  <si>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</si>
  <si>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</si>
  <si>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</si>
  <si>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</si>
  <si>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</si>
  <si>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</si>
  <si>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</si>
  <si>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</si>
  <si>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</si>
  <si>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</si>
  <si>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</si>
  <si>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</si>
  <si>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</si>
  <si>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</si>
  <si>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</si>
  <si>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</si>
  <si>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</si>
  <si>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</si>
  <si>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</si>
  <si>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</si>
  <si>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</si>
  <si>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</si>
  <si>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</si>
  <si>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</si>
  <si>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</si>
  <si>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</si>
  <si>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</si>
  <si>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</si>
  <si>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</si>
  <si>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</si>
  <si>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</si>
  <si>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</si>
  <si>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</si>
  <si>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</si>
  <si>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</si>
  <si>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</si>
  <si>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</si>
  <si>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</si>
  <si>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</si>
  <si>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</si>
  <si>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</si>
  <si>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</si>
  <si>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</si>
  <si>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</si>
  <si>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</si>
  <si>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</si>
  <si>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</si>
  <si>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</si>
  <si>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</si>
  <si>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</si>
  <si>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</si>
  <si>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</si>
  <si>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</si>
  <si>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</si>
  <si>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</si>
  <si>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</si>
  <si>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</si>
  <si>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</si>
  <si>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</si>
  <si>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</si>
  <si>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</si>
  <si>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</si>
  <si>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</si>
  <si>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</si>
  <si>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</si>
  <si>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</si>
  <si>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</si>
  <si>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</si>
  <si>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</si>
  <si>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</si>
  <si>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</si>
  <si>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</si>
  <si>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</si>
  <si>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</si>
  <si>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</si>
  <si>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</si>
  <si>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</si>
  <si>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</si>
  <si>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</si>
  <si>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</si>
  <si>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</si>
  <si>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</si>
  <si>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</si>
  <si>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</si>
  <si>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</si>
  <si>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</si>
  <si>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</si>
  <si>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</si>
  <si>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</si>
  <si>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</si>
  <si>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</si>
  <si>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</si>
  <si>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</si>
  <si>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</si>
  <si>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</si>
  <si>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</si>
  <si>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</si>
  <si>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</si>
  <si>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</si>
  <si>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</si>
  <si>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</si>
  <si>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</si>
  <si>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</si>
  <si>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</si>
  <si>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</si>
  <si>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</si>
  <si>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</si>
  <si>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</si>
  <si>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</si>
  <si>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</si>
  <si>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</si>
  <si>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</si>
  <si>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</si>
  <si>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</si>
  <si>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</si>
  <si>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</si>
  <si>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</si>
  <si>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</si>
  <si>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</si>
  <si>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</si>
  <si>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</si>
  <si>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</si>
  <si>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</si>
  <si>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</si>
  <si>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</si>
  <si>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</si>
  <si>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</si>
  <si>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</si>
  <si>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</si>
  <si>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</si>
  <si>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</si>
  <si>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</si>
  <si>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</si>
  <si>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</si>
  <si>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</si>
  <si>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</si>
  <si>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</si>
  <si>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</si>
  <si>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</si>
  <si>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</si>
  <si>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</si>
  <si>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</si>
  <si>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</si>
  <si>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</si>
  <si>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</si>
  <si>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</si>
  <si>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</si>
  <si>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</si>
  <si>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</si>
  <si>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</si>
  <si>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</si>
  <si>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</si>
  <si>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</si>
  <si>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</si>
  <si>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</si>
  <si>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</si>
  <si>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</si>
  <si>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</si>
  <si>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</si>
  <si>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</si>
  <si>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</si>
  <si>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</si>
  <si>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</si>
  <si>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</si>
  <si>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</si>
  <si>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</si>
  <si>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</si>
  <si>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</si>
  <si>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</si>
  <si>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</si>
  <si>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</si>
  <si>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</si>
  <si>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</si>
  <si>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</si>
  <si>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</si>
  <si>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</si>
  <si>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</si>
  <si>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</si>
  <si>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</si>
  <si>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</si>
  <si>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</si>
  <si>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</si>
  <si>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</si>
  <si>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</si>
  <si>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</si>
  <si>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</si>
  <si>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</si>
  <si>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</si>
  <si>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</si>
  <si>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</si>
  <si>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</si>
  <si>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</si>
  <si>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</si>
  <si>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</si>
  <si>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</si>
  <si>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</si>
  <si>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</si>
  <si>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</si>
  <si>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</si>
  <si>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</si>
  <si>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</si>
  <si>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</si>
  <si>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</si>
  <si>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</si>
  <si>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</si>
  <si>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</si>
  <si>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</si>
  <si>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</si>
  <si>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</si>
  <si>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</si>
  <si>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</si>
  <si>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</si>
  <si>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</si>
  <si>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</si>
  <si>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</si>
  <si>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</si>
  <si>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</si>
  <si>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</si>
  <si>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</si>
  <si>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</si>
  <si>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</si>
  <si>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</si>
  <si>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</si>
  <si>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</si>
  <si>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</si>
  <si>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</si>
  <si>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</si>
  <si>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</si>
  <si>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</si>
  <si>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</si>
  <si>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</si>
  <si>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</si>
  <si>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</si>
  <si>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</si>
  <si>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</si>
  <si>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</si>
  <si>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</si>
  <si>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</si>
  <si>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</si>
  <si>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</si>
  <si>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</si>
  <si>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</si>
  <si>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</si>
  <si>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</si>
  <si>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</si>
  <si>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</si>
  <si>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</si>
  <si>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</si>
  <si>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</si>
  <si>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</si>
  <si>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</si>
  <si>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</si>
  <si>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</si>
  <si>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</si>
  <si>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</si>
  <si>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</si>
  <si>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</si>
  <si>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</si>
  <si>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</si>
  <si>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</si>
  <si>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</si>
  <si>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</si>
  <si>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</si>
  <si>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</si>
  <si>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</si>
  <si>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</si>
  <si>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</si>
  <si>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</si>
  <si>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</si>
  <si>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</si>
  <si>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</si>
  <si>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</si>
  <si>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</si>
  <si>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</si>
  <si>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</si>
  <si>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</si>
  <si>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</si>
  <si>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</si>
  <si>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</si>
  <si>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</si>
  <si>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</si>
  <si>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</si>
  <si>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</si>
  <si>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</si>
  <si>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</si>
  <si>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</si>
  <si>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</si>
  <si>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</si>
  <si>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</si>
  <si>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</si>
  <si>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</si>
  <si>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</si>
  <si>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</si>
  <si>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</si>
  <si>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</si>
  <si>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</si>
  <si>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</si>
  <si>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</si>
  <si>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</si>
  <si>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</si>
  <si>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</si>
  <si>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</si>
  <si>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</si>
  <si>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</si>
  <si>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</si>
  <si>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</si>
  <si>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</si>
  <si>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</si>
  <si>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</si>
  <si>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</si>
  <si>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</si>
  <si>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</si>
  <si>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</si>
  <si>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</si>
  <si>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</si>
  <si>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</si>
  <si>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</si>
  <si>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</si>
  <si>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</si>
  <si>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</si>
  <si>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</si>
  <si>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</si>
  <si>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</si>
  <si>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</si>
  <si>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</si>
  <si>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</si>
  <si>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</si>
  <si>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</si>
  <si>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</si>
  <si>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</si>
  <si>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</si>
  <si>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</si>
  <si>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</si>
  <si>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</si>
  <si>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</si>
  <si>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</si>
  <si>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</si>
  <si>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</si>
  <si>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</si>
  <si>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</si>
  <si>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</si>
  <si>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</si>
  <si>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</si>
  <si>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</si>
  <si>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</si>
  <si>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</si>
  <si>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</si>
  <si>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</si>
  <si>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</si>
  <si>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</si>
  <si>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</si>
  <si>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</si>
  <si>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</si>
  <si>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</si>
  <si>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</si>
  <si>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</si>
  <si>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</si>
  <si>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</si>
  <si>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</si>
  <si>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</si>
  <si>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</si>
  <si>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</si>
  <si>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</si>
  <si>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</si>
  <si>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</si>
  <si>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</si>
  <si>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</si>
  <si>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</si>
  <si>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</si>
  <si>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</si>
  <si>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</si>
  <si>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</si>
  <si>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</si>
  <si>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</si>
  <si>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</si>
  <si>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</si>
  <si>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</si>
  <si>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</si>
  <si>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</si>
  <si>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</si>
  <si>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</si>
  <si>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</si>
  <si>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</si>
  <si>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</si>
  <si>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</si>
  <si>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</si>
  <si>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</si>
  <si>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</si>
  <si>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</si>
  <si>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</si>
  <si>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</si>
  <si>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</si>
  <si>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</si>
  <si>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</si>
  <si>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</si>
  <si>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</si>
  <si>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</si>
  <si>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</si>
  <si>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</si>
  <si>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</si>
  <si>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</si>
  <si>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</si>
  <si>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</si>
  <si>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</si>
  <si>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</si>
  <si>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</si>
  <si>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</si>
  <si>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</si>
  <si>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</si>
  <si>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</si>
  <si>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</si>
  <si>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</si>
  <si>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</si>
  <si>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</si>
  <si>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</si>
  <si>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</si>
  <si>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</si>
  <si>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</si>
  <si>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</si>
  <si>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</si>
  <si>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</si>
  <si>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</si>
  <si>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</si>
  <si>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</si>
  <si>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</si>
  <si>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</si>
  <si>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</si>
  <si>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</si>
  <si>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</si>
  <si>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</si>
  <si>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</si>
  <si>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</si>
  <si>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</si>
  <si>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</si>
  <si>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</si>
  <si>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</si>
  <si>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</si>
  <si>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</si>
  <si>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</si>
  <si>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</si>
  <si>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</si>
  <si>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</si>
  <si>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</si>
  <si>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</si>
  <si>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</si>
  <si>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</si>
  <si>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</si>
  <si>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</si>
  <si>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</si>
  <si>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</si>
  <si>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</si>
  <si>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</si>
  <si>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</si>
  <si>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</si>
  <si>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</si>
  <si>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</si>
  <si>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</si>
  <si>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</si>
  <si>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</si>
  <si>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</si>
  <si>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</si>
  <si>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</si>
  <si>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</si>
  <si>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</si>
  <si>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</si>
  <si>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</si>
  <si>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</si>
  <si>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</si>
  <si>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</si>
  <si>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</si>
  <si>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</si>
  <si>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</si>
  <si>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</si>
  <si>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</si>
  <si>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</si>
  <si>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</si>
  <si>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</si>
  <si>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</si>
  <si>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</si>
  <si>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</si>
  <si>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</si>
  <si>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</si>
  <si>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</si>
  <si>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</si>
  <si>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</si>
  <si>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</si>
  <si>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</si>
  <si>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</si>
  <si>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</si>
  <si>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</si>
  <si>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</si>
  <si>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</si>
  <si>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</si>
  <si>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</si>
  <si>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</si>
  <si>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</si>
  <si>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</si>
  <si>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</si>
  <si>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</si>
  <si>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</si>
  <si>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</si>
  <si>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</si>
  <si>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</si>
  <si>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</si>
  <si>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</si>
  <si>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</si>
  <si>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</si>
  <si>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</si>
  <si>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</si>
  <si>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</si>
  <si>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</si>
  <si>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</si>
  <si>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</si>
  <si>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</si>
  <si>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</si>
  <si>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</si>
  <si>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</si>
  <si>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</si>
  <si>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</si>
  <si>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</si>
  <si>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</si>
  <si>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</si>
  <si>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</si>
  <si>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</si>
  <si>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</si>
  <si>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</si>
  <si>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</si>
  <si>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</si>
  <si>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</si>
  <si>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</si>
  <si>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</si>
  <si>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</si>
  <si>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</si>
  <si>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</si>
  <si>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</si>
  <si>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</si>
  <si>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</si>
  <si>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</si>
  <si>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</si>
  <si>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</si>
  <si>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</si>
  <si>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</si>
  <si>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</si>
  <si>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</si>
  <si>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</si>
  <si>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</si>
  <si>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</si>
  <si>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</si>
  <si>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</si>
  <si>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</si>
  <si>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</si>
  <si>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</si>
  <si>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</si>
  <si>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</si>
  <si>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</si>
  <si>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</si>
  <si>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</si>
  <si>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</si>
  <si>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</si>
  <si>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</si>
  <si>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</si>
  <si>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</si>
  <si>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</si>
  <si>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</si>
  <si>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</si>
  <si>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</si>
  <si>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</si>
  <si>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</si>
  <si>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</si>
  <si>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</si>
  <si>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</si>
  <si>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</si>
  <si>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</si>
  <si>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</si>
  <si>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</si>
  <si>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</si>
  <si>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</si>
  <si>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</si>
  <si>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</si>
  <si>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</si>
  <si>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</si>
  <si>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</si>
  <si>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</si>
  <si>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</si>
  <si>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</si>
  <si>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</si>
  <si>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</si>
  <si>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</si>
  <si>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</si>
  <si>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</si>
  <si>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</si>
  <si>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</si>
  <si>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</si>
  <si>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</si>
  <si>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</si>
  <si>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</si>
  <si>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</si>
  <si>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</si>
  <si>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</si>
  <si>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</si>
  <si>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</si>
  <si>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</si>
  <si>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</si>
  <si>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</si>
  <si>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</si>
  <si>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</si>
  <si>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</si>
  <si>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</si>
  <si>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</si>
  <si>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</si>
  <si>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</si>
  <si>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</si>
  <si>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</si>
  <si>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</si>
  <si>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</si>
  <si>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</si>
  <si>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</si>
  <si>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</si>
  <si>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</si>
  <si>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</si>
  <si>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</si>
  <si>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</si>
  <si>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</si>
  <si>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</si>
  <si>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</si>
  <si>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</si>
  <si>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</si>
  <si>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</si>
  <si>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</si>
  <si>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</si>
  <si>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</si>
  <si>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</si>
  <si>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</si>
  <si>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</si>
  <si>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</si>
  <si>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</si>
  <si>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</si>
  <si>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</si>
  <si>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</si>
  <si>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</si>
  <si>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</si>
  <si>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</si>
  <si>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</si>
  <si>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</si>
  <si>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</si>
  <si>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</si>
  <si>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</si>
  <si>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</si>
  <si>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</si>
  <si>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</si>
  <si>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</si>
  <si>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</si>
  <si>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</si>
  <si>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</si>
  <si>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</si>
  <si>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</si>
  <si>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</si>
  <si>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</si>
  <si>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</si>
  <si>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</si>
  <si>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</si>
  <si>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</si>
  <si>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</si>
  <si>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</si>
  <si>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</si>
  <si>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</si>
  <si>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</si>
  <si>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</si>
  <si>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</si>
  <si>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</si>
  <si>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</si>
  <si>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</si>
  <si>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</si>
  <si>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</si>
  <si>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</si>
  <si>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</si>
  <si>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</si>
  <si>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</si>
  <si>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</si>
  <si>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</si>
  <si>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</si>
  <si>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</si>
  <si>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</si>
  <si>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</si>
  <si>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</si>
  <si>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</si>
  <si>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</si>
  <si>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</si>
  <si>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</si>
  <si>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</si>
  <si>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</si>
  <si>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</si>
  <si>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</si>
  <si>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</si>
  <si>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</si>
  <si>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</si>
  <si>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</si>
  <si>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</si>
  <si>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</si>
  <si>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</si>
  <si>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</si>
  <si>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</si>
  <si>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</si>
  <si>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</si>
  <si>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</si>
  <si>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</si>
  <si>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</si>
  <si>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</si>
  <si>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</si>
  <si>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</si>
  <si>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</si>
  <si>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</si>
  <si>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</si>
  <si>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</si>
  <si>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</si>
  <si>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</si>
  <si>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</si>
  <si>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</si>
  <si>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</si>
  <si>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</si>
  <si>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</si>
  <si>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</si>
  <si>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</si>
  <si>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</si>
  <si>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</si>
  <si>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</si>
  <si>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</si>
  <si>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</si>
  <si>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</si>
  <si>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</si>
  <si>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</si>
  <si>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</si>
  <si>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</si>
  <si>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</si>
  <si>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</si>
  <si>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</si>
  <si>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</si>
  <si>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</si>
  <si>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</si>
  <si>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</si>
  <si>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</si>
  <si>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</si>
  <si>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</si>
  <si>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</si>
  <si>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</si>
  <si>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</si>
  <si>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</si>
  <si>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</si>
  <si>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</si>
  <si>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</si>
  <si>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</si>
  <si>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</si>
  <si>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</si>
  <si>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</si>
  <si>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</si>
  <si>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</si>
  <si>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</si>
  <si>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</si>
  <si>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</si>
  <si>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</si>
  <si>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</si>
  <si>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</si>
  <si>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</si>
  <si>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</si>
  <si>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</si>
  <si>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</si>
  <si>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</si>
  <si>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</si>
  <si>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</si>
  <si>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</si>
  <si>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</si>
  <si>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</si>
  <si>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</si>
  <si>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</si>
  <si>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</si>
  <si>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</si>
  <si>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</si>
  <si>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</si>
  <si>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</si>
  <si>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</si>
  <si>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</si>
  <si>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</si>
  <si>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</si>
  <si>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</si>
  <si>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</si>
  <si>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</si>
  <si>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</si>
  <si>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</si>
  <si>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</si>
  <si>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</si>
  <si>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</si>
  <si>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</si>
  <si>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</si>
  <si>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</si>
  <si>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</si>
  <si>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</si>
  <si>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</si>
  <si>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</si>
  <si>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</si>
  <si>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</si>
  <si>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</si>
  <si>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</si>
  <si>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</si>
  <si>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</si>
  <si>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</si>
  <si>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</si>
  <si>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</si>
  <si>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</si>
  <si>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</si>
  <si>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</si>
  <si>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</si>
  <si>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</si>
  <si>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</si>
  <si>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</si>
  <si>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</si>
  <si>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</si>
  <si>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</si>
  <si>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</si>
  <si>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</si>
  <si>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</si>
  <si>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</si>
  <si>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</si>
  <si>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</si>
  <si>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</si>
  <si>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</si>
  <si>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</si>
  <si>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</si>
  <si>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</si>
  <si>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</si>
  <si>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</si>
  <si>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</si>
  <si>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</si>
  <si>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</si>
  <si>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</si>
  <si>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</si>
  <si>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</si>
  <si>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</si>
  <si>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</si>
  <si>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</si>
  <si>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</si>
  <si>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</si>
  <si>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</si>
  <si>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</si>
  <si>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</si>
  <si>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</si>
  <si>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</si>
  <si>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</si>
  <si>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</si>
  <si>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</si>
  <si>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</si>
  <si>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</si>
  <si>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</si>
  <si>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</si>
  <si>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</si>
  <si>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</si>
  <si>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</si>
  <si>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</si>
  <si>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</si>
  <si>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</si>
  <si>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</si>
  <si>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</si>
  <si>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</si>
  <si>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</si>
  <si>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</si>
  <si>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</si>
  <si>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</si>
  <si>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</si>
  <si>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</si>
  <si>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</si>
  <si>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</si>
  <si>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</si>
  <si>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</si>
  <si>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</si>
  <si>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</si>
  <si>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</si>
  <si>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</si>
  <si>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</si>
  <si>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</si>
  <si>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</si>
  <si>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</si>
  <si>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</si>
  <si>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</si>
  <si>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</si>
  <si>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</si>
  <si>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</si>
  <si>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</si>
  <si>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</si>
  <si>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</si>
  <si>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</si>
  <si>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</si>
  <si>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</si>
  <si>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</si>
  <si>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</si>
  <si>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</si>
  <si>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</si>
  <si>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</si>
  <si>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</si>
  <si>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</si>
  <si>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</si>
  <si>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</si>
  <si>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</si>
  <si>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</si>
  <si>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</si>
  <si>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</si>
  <si>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</si>
  <si>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</si>
  <si>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</si>
  <si>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</si>
  <si>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</si>
  <si>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</si>
  <si>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</si>
  <si>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</si>
  <si>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</si>
  <si>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</si>
  <si>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</si>
  <si>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</si>
  <si>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</si>
  <si>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</si>
  <si>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</si>
  <si>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</si>
  <si>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</si>
  <si>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</si>
  <si>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</si>
  <si>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</si>
  <si>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</si>
  <si>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</si>
  <si>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</si>
  <si>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</si>
  <si>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</si>
  <si>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</si>
  <si>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</si>
  <si>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</si>
  <si>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</si>
  <si>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</si>
  <si>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</si>
  <si>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</si>
  <si>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</si>
  <si>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</si>
  <si>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</si>
  <si>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</si>
  <si>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</si>
  <si>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</si>
  <si>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</si>
  <si>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</si>
  <si>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</si>
  <si>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</si>
  <si>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</si>
  <si>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</si>
  <si>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</si>
  <si>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</si>
  <si>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</si>
  <si>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</si>
  <si>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</si>
  <si>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</si>
  <si>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</si>
  <si>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</si>
  <si>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</si>
  <si>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</si>
  <si>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</si>
  <si>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</si>
  <si>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</si>
  <si>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</si>
  <si>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</si>
  <si>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</si>
  <si>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</si>
  <si>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</si>
  <si>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</si>
  <si>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</si>
  <si>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</si>
  <si>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</si>
  <si>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</si>
  <si>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</si>
  <si>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</si>
  <si>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</si>
  <si>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</si>
  <si>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</si>
  <si>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</si>
  <si>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</si>
  <si>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</si>
  <si>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</si>
  <si>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</si>
  <si>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</si>
  <si>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</si>
  <si>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</si>
  <si>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</si>
  <si>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</si>
  <si>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</si>
  <si>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</si>
  <si>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</si>
  <si>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</si>
  <si>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</si>
  <si>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</si>
  <si>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</si>
  <si>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</si>
  <si>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</si>
  <si>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</si>
  <si>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</si>
  <si>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</si>
  <si>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</si>
  <si>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</si>
  <si>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</si>
  <si>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</si>
  <si>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</si>
  <si>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</si>
  <si>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</si>
  <si>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</si>
  <si>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</si>
  <si>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</si>
  <si>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</si>
  <si>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</si>
  <si>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</si>
  <si>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</si>
  <si>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</si>
  <si>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</si>
  <si>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</si>
  <si>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</si>
  <si>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</si>
  <si>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</si>
  <si>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</si>
  <si>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</si>
  <si>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</si>
  <si>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</si>
  <si>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</si>
  <si>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</si>
  <si>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</si>
  <si>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</si>
  <si>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</si>
  <si>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</si>
  <si>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</si>
  <si>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</si>
  <si>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</si>
  <si>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</si>
  <si>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</si>
  <si>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</si>
  <si>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</si>
  <si>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</si>
  <si>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</si>
  <si>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</si>
  <si>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</si>
  <si>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</si>
  <si>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</si>
  <si>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</si>
  <si>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</si>
  <si>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</si>
  <si>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</si>
  <si>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</si>
  <si>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</si>
  <si>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</si>
  <si>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</si>
  <si>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</si>
  <si>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</si>
  <si>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</si>
  <si>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</si>
  <si>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</si>
  <si>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</si>
  <si>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</si>
  <si>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</si>
  <si>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</si>
  <si>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</si>
  <si>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</si>
  <si>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</si>
  <si>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</si>
  <si>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</si>
  <si>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</si>
  <si>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</si>
  <si>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</si>
  <si>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</si>
  <si>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</si>
  <si>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</si>
  <si>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</si>
  <si>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</si>
  <si>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</si>
  <si>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</si>
  <si>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</si>
  <si>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</si>
  <si>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</si>
  <si>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</si>
  <si>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</si>
  <si>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</si>
  <si>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</si>
  <si>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</si>
  <si>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</si>
  <si>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</si>
  <si>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</si>
  <si>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</si>
  <si>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</si>
  <si>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</si>
  <si>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</si>
  <si>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</si>
  <si>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</si>
  <si>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</si>
  <si>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</si>
  <si>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</si>
  <si>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</si>
  <si>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</si>
  <si>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</si>
  <si>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</si>
  <si>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</si>
  <si>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</si>
  <si>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</si>
  <si>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</si>
  <si>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</si>
  <si>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</si>
  <si>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</si>
  <si>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</si>
  <si>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</si>
  <si>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</si>
  <si>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</si>
  <si>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</si>
  <si>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</si>
  <si>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</si>
  <si>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</si>
  <si>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</si>
  <si>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</si>
  <si>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</si>
  <si>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</si>
  <si>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</si>
  <si>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</si>
  <si>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</si>
  <si>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</si>
  <si>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</si>
  <si>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</si>
  <si>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</si>
  <si>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</si>
  <si>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</si>
  <si>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</si>
  <si>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</si>
  <si>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</si>
  <si>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</si>
  <si>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</si>
  <si>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</si>
  <si>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</si>
  <si>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</si>
  <si>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</si>
  <si>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</si>
  <si>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</si>
  <si>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</si>
  <si>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</si>
  <si>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</si>
  <si>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</si>
  <si>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</si>
  <si>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</si>
  <si>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</si>
  <si>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</si>
  <si>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</si>
  <si>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</si>
  <si>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</si>
  <si>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</si>
  <si>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</si>
  <si>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</si>
  <si>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</si>
  <si>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</si>
  <si>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</si>
  <si>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</si>
  <si>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</si>
  <si>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</si>
  <si>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</si>
  <si>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</si>
  <si>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</si>
  <si>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</si>
  <si>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</si>
  <si>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</si>
  <si>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</si>
  <si>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</si>
  <si>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</si>
  <si>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</si>
  <si>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</si>
  <si>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</si>
  <si>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</si>
  <si>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</si>
  <si>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</si>
  <si>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</si>
  <si>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</si>
  <si>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</si>
  <si>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</si>
  <si>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</si>
  <si>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</si>
  <si>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</si>
  <si>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</si>
  <si>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</si>
  <si>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</si>
  <si>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</si>
  <si>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</si>
  <si>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</si>
  <si>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</si>
  <si>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</si>
  <si>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</si>
  <si>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</si>
  <si>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</si>
  <si>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</si>
  <si>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</si>
  <si>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</si>
  <si>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</si>
  <si>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</si>
  <si>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</si>
  <si>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</si>
  <si>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</si>
  <si>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</si>
  <si>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</si>
  <si>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</si>
  <si>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</si>
  <si>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</si>
  <si>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</si>
  <si>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</si>
  <si>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</si>
  <si>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</si>
  <si>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</si>
  <si>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</si>
  <si>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</si>
  <si>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</si>
  <si>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</si>
  <si>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</si>
  <si>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</si>
  <si>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</si>
  <si>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</si>
  <si>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</si>
  <si>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</si>
  <si>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</si>
  <si>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</si>
  <si>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</si>
  <si>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</si>
  <si>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</si>
  <si>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</si>
  <si>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</si>
  <si>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</si>
  <si>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</si>
  <si>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</si>
  <si>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</si>
  <si>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</si>
  <si>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</si>
  <si>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</si>
  <si>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</si>
  <si>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</si>
  <si>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</si>
  <si>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</si>
  <si>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</si>
  <si>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</si>
  <si>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</si>
  <si>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</si>
  <si>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</si>
  <si>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</si>
  <si>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</si>
  <si>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</si>
  <si>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</si>
  <si>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</si>
  <si>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</si>
  <si>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</si>
  <si>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</si>
  <si>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</si>
  <si>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</si>
  <si>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</si>
  <si>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</si>
  <si>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</si>
  <si>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</si>
  <si>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</si>
  <si>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</si>
  <si>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</si>
  <si>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</si>
  <si>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</si>
  <si>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</si>
  <si>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</si>
  <si>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</si>
  <si>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</si>
  <si>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</si>
  <si>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</si>
  <si>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</si>
  <si>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</si>
  <si>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</si>
  <si>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</si>
  <si>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</si>
  <si>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</si>
  <si>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</si>
  <si>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</si>
  <si>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</si>
  <si>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</si>
  <si>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</si>
  <si>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</si>
  <si>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</si>
  <si>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</si>
  <si>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</si>
  <si>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</si>
  <si>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</si>
  <si>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</si>
  <si>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</si>
  <si>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</si>
  <si>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</si>
  <si>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</si>
  <si>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</si>
  <si>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</si>
  <si>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</si>
  <si>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</si>
  <si>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</si>
  <si>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</si>
  <si>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</si>
  <si>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</si>
  <si>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</si>
  <si>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</si>
  <si>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</si>
  <si>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</si>
  <si>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</si>
  <si>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</si>
  <si>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</si>
  <si>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</si>
  <si>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</si>
  <si>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</si>
  <si>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</si>
  <si>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</si>
  <si>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</si>
  <si>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</si>
  <si>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</si>
  <si>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</si>
  <si>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</si>
  <si>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</si>
  <si>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</si>
  <si>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</si>
  <si>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</si>
  <si>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</si>
  <si>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</si>
  <si>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</si>
  <si>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</si>
  <si>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</si>
  <si>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</si>
  <si>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</si>
  <si>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</si>
  <si>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</si>
  <si>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</si>
  <si>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</si>
  <si>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</si>
  <si>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</si>
  <si>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</si>
  <si>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</si>
  <si>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</si>
  <si>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</si>
  <si>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</si>
  <si>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</si>
  <si>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</si>
  <si>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</si>
  <si>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</si>
  <si>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</si>
  <si>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</si>
  <si>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</si>
  <si>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</si>
  <si>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</si>
  <si>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</si>
  <si>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</si>
  <si>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</si>
  <si>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</si>
  <si>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</si>
  <si>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</si>
  <si>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</si>
  <si>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</si>
  <si>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</si>
  <si>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</si>
  <si>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</si>
  <si>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</si>
  <si>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</si>
  <si>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</si>
  <si>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</si>
  <si>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</si>
  <si>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</si>
  <si>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</si>
  <si>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</si>
  <si>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</si>
  <si>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</si>
  <si>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</si>
  <si>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</si>
  <si>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</si>
  <si>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</si>
  <si>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</si>
  <si>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</si>
  <si>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</si>
  <si>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</si>
  <si>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</si>
  <si>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</si>
  <si>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</si>
  <si>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</si>
  <si>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</si>
  <si>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</si>
  <si>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</si>
  <si>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</si>
  <si>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</si>
  <si>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</si>
  <si>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</si>
  <si>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</si>
  <si>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</si>
  <si>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</si>
  <si>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</si>
  <si>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</si>
  <si>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</si>
  <si>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</si>
  <si>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</si>
  <si>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</si>
  <si>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</si>
  <si>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</si>
  <si>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</si>
  <si>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</si>
  <si>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</si>
  <si>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</si>
  <si>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</si>
  <si>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</si>
  <si>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</si>
  <si>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</si>
  <si>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</si>
  <si>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</si>
  <si>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</si>
  <si>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</si>
  <si>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</si>
  <si>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</si>
  <si>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</si>
  <si>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</si>
  <si>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</si>
  <si>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</si>
  <si>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</si>
  <si>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</si>
  <si>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</si>
  <si>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</si>
  <si>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</si>
  <si>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</si>
  <si>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</si>
  <si>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</si>
  <si>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</si>
  <si>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</si>
  <si>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</si>
  <si>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</si>
  <si>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</si>
  <si>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</si>
  <si>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</si>
  <si>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</si>
  <si>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</si>
  <si>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</si>
  <si>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</si>
  <si>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</si>
  <si>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</si>
  <si>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</si>
  <si>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</si>
  <si>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</si>
  <si>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</si>
  <si>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</si>
  <si>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</si>
  <si>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</si>
  <si>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</si>
  <si>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</si>
  <si>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</si>
  <si>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</si>
  <si>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</si>
  <si>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</si>
  <si>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</si>
  <si>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</si>
  <si>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</si>
  <si>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</si>
  <si>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</si>
  <si>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</si>
  <si>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</si>
  <si>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</si>
  <si>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</si>
  <si>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</si>
  <si>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</si>
  <si>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</si>
  <si>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</si>
  <si>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</si>
  <si>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</si>
  <si>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</si>
  <si>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</si>
  <si>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</si>
  <si>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</si>
  <si>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</si>
  <si>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</si>
  <si>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</si>
  <si>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</si>
  <si>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</si>
  <si>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</si>
  <si>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</si>
  <si>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</si>
  <si>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</si>
  <si>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</si>
  <si>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</si>
  <si>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</si>
  <si>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</si>
  <si>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</si>
  <si>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</si>
  <si>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</si>
  <si>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</si>
  <si>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</si>
  <si>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</si>
  <si>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</si>
  <si>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</si>
  <si>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</si>
  <si>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</si>
  <si>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</si>
  <si>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</si>
  <si>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</si>
  <si>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</si>
  <si>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</si>
  <si>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</si>
  <si>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</si>
  <si>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</si>
  <si>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</si>
  <si>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</si>
  <si>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</si>
  <si>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</si>
  <si>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</si>
  <si>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</si>
  <si>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</si>
  <si>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</si>
  <si>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</si>
  <si>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</si>
  <si>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</si>
  <si>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</si>
  <si>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</si>
  <si>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</si>
  <si>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</si>
  <si>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</si>
  <si>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</si>
  <si>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</si>
  <si>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</si>
  <si>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</si>
  <si>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</si>
  <si>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</si>
  <si>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</si>
  <si>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</si>
  <si>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</si>
  <si>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</si>
  <si>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</si>
  <si>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</si>
  <si>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</si>
  <si>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</si>
  <si>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</si>
  <si>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</si>
  <si>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</si>
  <si>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</si>
  <si>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</si>
  <si>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</si>
  <si>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</si>
  <si>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</si>
  <si>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</si>
  <si>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</si>
  <si>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</si>
  <si>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</si>
  <si>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</si>
  <si>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</si>
  <si>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</si>
  <si>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</si>
  <si>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</si>
  <si>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</si>
  <si>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</si>
  <si>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</si>
  <si>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</si>
  <si>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</si>
  <si>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</si>
  <si>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</si>
  <si>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</si>
  <si>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</si>
  <si>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</si>
  <si>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</si>
  <si>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</si>
  <si>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</si>
  <si>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</si>
  <si>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</si>
  <si>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</si>
  <si>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</si>
  <si>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</si>
  <si>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</si>
  <si>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</si>
  <si>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</si>
  <si>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</si>
  <si>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</si>
  <si>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</si>
  <si>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</si>
  <si>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</si>
  <si>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</si>
  <si>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</si>
  <si>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</si>
  <si>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</si>
  <si>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</si>
  <si>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</si>
  <si>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</si>
  <si>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</si>
  <si>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</si>
  <si>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</si>
  <si>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</si>
  <si>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</si>
  <si>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</si>
  <si>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</si>
  <si>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</si>
  <si>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</si>
  <si>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</si>
  <si>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</si>
  <si>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</si>
  <si>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</si>
  <si>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</si>
  <si>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</si>
  <si>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</si>
  <si>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</si>
  <si>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</si>
  <si>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</si>
  <si>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</si>
  <si>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</si>
  <si>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</si>
  <si>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</si>
  <si>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</si>
  <si>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</si>
  <si>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</si>
  <si>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</si>
  <si>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</si>
  <si>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</si>
  <si>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</si>
  <si>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</si>
  <si>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</si>
  <si>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</si>
  <si>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</si>
  <si>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</si>
  <si>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</si>
  <si>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</si>
  <si>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</si>
  <si>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</si>
  <si>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</si>
  <si>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</si>
  <si>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</si>
  <si>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</si>
  <si>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</si>
  <si>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</si>
  <si>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</si>
  <si>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</si>
  <si>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</si>
  <si>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</si>
  <si>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</si>
  <si>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</si>
  <si>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</si>
  <si>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</si>
  <si>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</si>
  <si>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</si>
  <si>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</si>
  <si>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</si>
  <si>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</si>
  <si>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</si>
  <si>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</si>
  <si>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</si>
  <si>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</si>
  <si>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</si>
  <si>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</si>
  <si>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</si>
  <si>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</si>
  <si>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</si>
  <si>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</si>
  <si>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</si>
  <si>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</si>
  <si>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</si>
  <si>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</si>
  <si>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</si>
  <si>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</si>
  <si>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</si>
  <si>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</si>
  <si>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</si>
  <si>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</si>
  <si>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</si>
  <si>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</si>
  <si>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</si>
  <si>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</si>
  <si>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</si>
  <si>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</si>
  <si>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</si>
  <si>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</si>
  <si>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</si>
  <si>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</si>
  <si>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</si>
  <si>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</si>
  <si>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</si>
  <si>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</si>
  <si>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</si>
  <si>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</si>
  <si>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</si>
  <si>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</si>
  <si>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</si>
  <si>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</si>
  <si>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</si>
  <si>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</si>
  <si>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</si>
  <si>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</si>
  <si>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</si>
  <si>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</si>
  <si>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</si>
  <si>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</si>
  <si>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</si>
  <si>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</si>
  <si>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</si>
  <si>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</si>
  <si>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</si>
  <si>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</si>
  <si>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</si>
  <si>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</si>
  <si>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</si>
  <si>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</si>
  <si>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</si>
  <si>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</si>
  <si>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</si>
  <si>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</si>
  <si>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</si>
  <si>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</si>
  <si>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</si>
  <si>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</si>
  <si>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</si>
  <si>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</si>
  <si>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</si>
  <si>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</si>
  <si>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</si>
  <si>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</si>
  <si>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</si>
  <si>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</si>
  <si>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</si>
  <si>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</si>
  <si>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</si>
  <si>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</si>
  <si>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</si>
  <si>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</si>
  <si>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</si>
  <si>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</si>
  <si>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</si>
  <si>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</si>
  <si>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</si>
  <si>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</si>
  <si>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</si>
  <si>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</si>
  <si>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</si>
  <si>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</si>
  <si>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</si>
  <si>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</si>
  <si>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</si>
  <si>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</si>
  <si>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</si>
  <si>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</si>
  <si>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</si>
  <si>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</si>
  <si>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</si>
  <si>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</si>
  <si>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</si>
  <si>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</si>
  <si>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</si>
  <si>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</si>
  <si>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</si>
  <si>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</si>
  <si>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</si>
  <si>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</si>
  <si>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</si>
  <si>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</si>
  <si>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</si>
  <si>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</si>
  <si>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</si>
  <si>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</si>
  <si>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</si>
  <si>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</si>
  <si>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</si>
  <si>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</si>
  <si>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</si>
  <si>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</si>
  <si>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</si>
  <si>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</si>
  <si>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</si>
  <si>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</si>
  <si>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</si>
  <si>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</si>
  <si>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</si>
  <si>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</si>
  <si>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</si>
  <si>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</si>
  <si>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</si>
  <si>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</si>
  <si>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</si>
  <si>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</si>
  <si>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</si>
  <si>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</si>
  <si>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</si>
  <si>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</si>
  <si>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</si>
  <si>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</si>
  <si>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</si>
  <si>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</si>
  <si>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</si>
  <si>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</si>
  <si>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</si>
  <si>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</si>
  <si>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</si>
  <si>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</si>
  <si>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</si>
  <si>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</si>
  <si>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</si>
  <si>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</si>
  <si>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</si>
  <si>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</si>
  <si>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</si>
  <si>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</si>
  <si>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</si>
  <si>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</si>
  <si>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</si>
  <si>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</si>
  <si>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</si>
  <si>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</si>
  <si>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</si>
  <si>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</si>
  <si>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</si>
  <si>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</si>
  <si>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</si>
  <si>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</si>
  <si>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</si>
  <si>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</si>
  <si>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</si>
  <si>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</si>
  <si>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</si>
  <si>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</si>
  <si>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</si>
  <si>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</si>
  <si>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</si>
  <si>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</si>
  <si>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</si>
  <si>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</si>
  <si>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</si>
  <si>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</si>
  <si>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</si>
  <si>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</si>
  <si>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</si>
  <si>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</si>
  <si>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</si>
  <si>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</si>
  <si>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</si>
  <si>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</si>
  <si>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</si>
  <si>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</si>
  <si>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</si>
  <si>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</si>
  <si>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</si>
  <si>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</si>
  <si>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</si>
  <si>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</si>
  <si>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</si>
  <si>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</si>
  <si>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</si>
  <si>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</si>
  <si>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</si>
  <si>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</si>
  <si>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</si>
  <si>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</si>
  <si>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</si>
  <si>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</si>
  <si>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</si>
  <si>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</si>
  <si>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</si>
  <si>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</si>
  <si>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</si>
  <si>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</si>
  <si>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</si>
  <si>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</si>
  <si>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</si>
  <si>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</si>
  <si>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</si>
  <si>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</si>
  <si>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</si>
  <si>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</si>
  <si>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</si>
  <si>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</si>
  <si>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</si>
  <si>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</si>
  <si>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</si>
  <si>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</si>
  <si>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</si>
  <si>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</si>
  <si>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</si>
  <si>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</si>
  <si>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</si>
  <si>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</si>
  <si>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</si>
  <si>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</si>
  <si>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</si>
  <si>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</si>
  <si>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</si>
  <si>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</si>
  <si>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</si>
  <si>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</si>
  <si>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</si>
  <si>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</si>
  <si>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</si>
  <si>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</si>
  <si>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</si>
  <si>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</si>
  <si>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</si>
  <si>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</si>
  <si>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</si>
  <si>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</si>
  <si>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</si>
  <si>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</si>
  <si>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</si>
  <si>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</si>
  <si>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</si>
  <si>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</si>
  <si>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</si>
  <si>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</si>
  <si>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</si>
  <si>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</si>
  <si>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</si>
  <si>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</si>
  <si>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</si>
  <si>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</si>
  <si>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</si>
  <si>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</si>
  <si>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</si>
  <si>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</si>
  <si>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</si>
  <si>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</si>
  <si>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</si>
  <si>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</si>
  <si>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</si>
  <si>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</si>
  <si>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</si>
  <si>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</si>
  <si>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</si>
  <si>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</si>
  <si>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</si>
  <si>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</si>
  <si>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</si>
  <si>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</si>
  <si>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</si>
  <si>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</si>
  <si>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</si>
  <si>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</si>
  <si>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</si>
  <si>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</si>
  <si>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</si>
  <si>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</si>
  <si>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</si>
  <si>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</si>
  <si>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</si>
  <si>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</si>
  <si>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</si>
  <si>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</si>
  <si>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</si>
  <si>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</si>
  <si>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</si>
  <si>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</si>
  <si>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</si>
  <si>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</si>
  <si>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</si>
  <si>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</si>
  <si>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</si>
  <si>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</si>
  <si>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</si>
  <si>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</si>
  <si>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</si>
  <si>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</si>
  <si>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</si>
  <si>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</si>
  <si>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</si>
  <si>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</si>
  <si>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</si>
  <si>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</si>
  <si>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</si>
  <si>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</si>
  <si>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</si>
  <si>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</si>
  <si>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</si>
  <si>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</si>
  <si>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</si>
  <si>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</si>
  <si>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</si>
  <si>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</si>
  <si>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</si>
  <si>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</si>
  <si>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</si>
  <si>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</si>
  <si>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</si>
  <si>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</si>
  <si>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</si>
  <si>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</si>
  <si>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</si>
  <si>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</si>
  <si>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</si>
  <si>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</si>
  <si>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</si>
  <si>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</si>
  <si>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</si>
  <si>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</si>
  <si>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</si>
  <si>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</si>
  <si>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</si>
  <si>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</si>
  <si>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</si>
  <si>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</si>
  <si>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</si>
  <si>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</si>
  <si>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</si>
  <si>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</si>
  <si>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</si>
  <si>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</si>
  <si>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</si>
  <si>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</si>
  <si>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</si>
  <si>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</si>
  <si>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</si>
  <si>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</si>
  <si>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</si>
  <si>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</si>
  <si>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</si>
  <si>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</si>
  <si>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</si>
  <si>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</si>
  <si>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</si>
  <si>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</si>
  <si>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</si>
  <si>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</si>
  <si>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</si>
  <si>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</si>
  <si>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</si>
  <si>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</si>
  <si>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</si>
  <si>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</si>
  <si>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</si>
  <si>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</si>
  <si>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</si>
  <si>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</si>
  <si>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</si>
  <si>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</si>
  <si>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</si>
  <si>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</si>
  <si>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</si>
  <si>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</si>
  <si>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</si>
  <si>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</si>
  <si>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</si>
  <si>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</si>
  <si>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</si>
  <si>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</si>
  <si>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</si>
  <si>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</si>
  <si>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</si>
  <si>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</si>
  <si>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</si>
  <si>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</si>
  <si>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</si>
  <si>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</si>
  <si>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</si>
  <si>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</si>
  <si>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</si>
  <si>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</si>
  <si>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</si>
  <si>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</si>
  <si>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</si>
  <si>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</si>
  <si>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</si>
  <si>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</si>
  <si>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</si>
  <si>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</si>
  <si>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</si>
  <si>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</si>
  <si>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</si>
  <si>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</si>
  <si>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</si>
  <si>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</si>
  <si>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</si>
  <si>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</si>
  <si>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</si>
  <si>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</si>
  <si>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</si>
  <si>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</si>
  <si>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</si>
  <si>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</si>
  <si>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</si>
  <si>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</si>
  <si>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</si>
  <si>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</si>
  <si>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</si>
  <si>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</si>
  <si>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</si>
  <si>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</si>
  <si>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</si>
  <si>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</si>
  <si>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</si>
  <si>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</si>
  <si>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</si>
  <si>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</si>
  <si>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</si>
  <si>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</si>
  <si>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</si>
  <si>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</si>
  <si>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</si>
  <si>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</si>
  <si>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</si>
  <si>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</si>
  <si>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</si>
  <si>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</si>
  <si>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</si>
  <si>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</si>
  <si>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</si>
  <si>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</si>
  <si>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</si>
  <si>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</si>
  <si>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</si>
  <si>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</si>
  <si>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</si>
  <si>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</si>
  <si>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</si>
  <si>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</si>
  <si>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</si>
  <si>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</si>
  <si>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</si>
  <si>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</si>
  <si>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</si>
  <si>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</si>
  <si>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</si>
  <si>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</si>
  <si>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</si>
  <si>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</si>
  <si>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</si>
  <si>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</si>
  <si>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</si>
  <si>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</si>
  <si>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</si>
  <si>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</si>
  <si>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</si>
  <si>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</si>
  <si>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</si>
  <si>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</si>
  <si>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</si>
  <si>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data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</si>
  <si>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</si>
  <si>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</si>
  <si>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</si>
  <si>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</si>
  <si>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</si>
  <si>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</si>
  <si>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</si>
  <si>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</si>
  <si>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</si>
  <si>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</si>
  <si>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</si>
  <si>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</si>
  <si>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3</t>
  </si>
  <si>
    <t>alpha old 1</t>
  </si>
  <si>
    <t>alpha old 3</t>
  </si>
  <si>
    <t>3months sorted filter and 1 year Alpha criteria are top performers</t>
  </si>
  <si>
    <t>NormMom 3</t>
  </si>
  <si>
    <t>Jalpha 3</t>
  </si>
  <si>
    <t>NormMom old 3</t>
  </si>
  <si>
    <t>Jalpha old 3</t>
  </si>
  <si>
    <t>SD 7% +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</si>
</sst>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</numFmts>
  <fonts count="36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sz val="14"/>
      <color theme="1"/>
      <name val="Roboto"/>
    </font>
    <font>
      <b/>
      <sz val="12"/>
      <color rgb="FFC00000"/>
      <name val="Calibri"/>
      <family val="2"/>
      <scheme val="minor"/>
    </font>
    <font>
      <sz val="14"/>
      <color theme="1"/>
      <name val="Roboto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9" fillId="0" borderId="0"/>
    <xf numFmtId="0" fontId="19" fillId="0" borderId="0"/>
  </cellStyleXfs>
  <cellXfs count="201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4" fillId="0" borderId="0" xfId="0" applyFont="1"/>
    <xf numFmtId="0" fontId="15" fillId="0" borderId="0" xfId="0" applyFont="1"/>
    <xf numFmtId="3" fontId="13" fillId="0" borderId="0" xfId="0" applyNumberFormat="1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7" fillId="0" borderId="0" xfId="0" applyFont="1"/>
    <xf numFmtId="0" fontId="19" fillId="0" borderId="0" xfId="3"/>
    <xf numFmtId="0" fontId="23" fillId="0" borderId="0" xfId="3" applyFont="1"/>
    <xf numFmtId="0" fontId="26" fillId="0" borderId="0" xfId="3" applyFont="1"/>
    <xf numFmtId="0" fontId="30" fillId="7" borderId="0" xfId="3" applyFont="1" applyFill="1"/>
    <xf numFmtId="0" fontId="21" fillId="0" borderId="8" xfId="3" applyFont="1" applyBorder="1"/>
    <xf numFmtId="0" fontId="21" fillId="0" borderId="9" xfId="3" applyFont="1" applyBorder="1"/>
    <xf numFmtId="0" fontId="20" fillId="0" borderId="9" xfId="3" applyFont="1" applyBorder="1"/>
    <xf numFmtId="0" fontId="20" fillId="0" borderId="10" xfId="3" applyFont="1" applyBorder="1"/>
    <xf numFmtId="0" fontId="31" fillId="0" borderId="0" xfId="3" applyFont="1"/>
    <xf numFmtId="0" fontId="20" fillId="0" borderId="16" xfId="3" applyFont="1" applyBorder="1"/>
    <xf numFmtId="0" fontId="21" fillId="0" borderId="0" xfId="3" applyFont="1"/>
    <xf numFmtId="3" fontId="20" fillId="8" borderId="0" xfId="3" applyNumberFormat="1" applyFont="1" applyFill="1"/>
    <xf numFmtId="3" fontId="21" fillId="0" borderId="0" xfId="3" applyNumberFormat="1" applyFont="1"/>
    <xf numFmtId="3" fontId="21" fillId="0" borderId="17" xfId="3" applyNumberFormat="1" applyFont="1" applyBorder="1"/>
    <xf numFmtId="0" fontId="21" fillId="0" borderId="16" xfId="3" applyFont="1" applyBorder="1"/>
    <xf numFmtId="3" fontId="21" fillId="8" borderId="0" xfId="3" applyNumberFormat="1" applyFont="1" applyFill="1"/>
    <xf numFmtId="3" fontId="21" fillId="0" borderId="21" xfId="3" applyNumberFormat="1" applyFont="1" applyBorder="1"/>
    <xf numFmtId="0" fontId="20" fillId="0" borderId="0" xfId="3" applyFont="1"/>
    <xf numFmtId="3" fontId="20" fillId="0" borderId="0" xfId="3" applyNumberFormat="1" applyFont="1"/>
    <xf numFmtId="3" fontId="20" fillId="0" borderId="17" xfId="3" applyNumberFormat="1" applyFont="1" applyBorder="1"/>
    <xf numFmtId="0" fontId="21" fillId="0" borderId="5" xfId="3" applyFont="1" applyBorder="1"/>
    <xf numFmtId="0" fontId="21" fillId="0" borderId="6" xfId="3" applyFont="1" applyBorder="1"/>
    <xf numFmtId="3" fontId="21" fillId="0" borderId="6" xfId="3" applyNumberFormat="1" applyFont="1" applyBorder="1"/>
    <xf numFmtId="3" fontId="21" fillId="0" borderId="7" xfId="3" applyNumberFormat="1" applyFont="1" applyBorder="1"/>
    <xf numFmtId="0" fontId="20" fillId="0" borderId="5" xfId="3" applyFont="1" applyBorder="1"/>
    <xf numFmtId="3" fontId="20" fillId="0" borderId="6" xfId="3" applyNumberFormat="1" applyFont="1" applyBorder="1"/>
    <xf numFmtId="3" fontId="20" fillId="0" borderId="7" xfId="3" applyNumberFormat="1" applyFont="1" applyBorder="1"/>
    <xf numFmtId="0" fontId="20" fillId="0" borderId="6" xfId="3" applyFont="1" applyBorder="1" applyAlignment="1">
      <alignment horizontal="right"/>
    </xf>
    <xf numFmtId="9" fontId="21" fillId="0" borderId="0" xfId="3" applyNumberFormat="1" applyFont="1"/>
    <xf numFmtId="3" fontId="21" fillId="9" borderId="0" xfId="3" applyNumberFormat="1" applyFont="1" applyFill="1"/>
    <xf numFmtId="3" fontId="21" fillId="10" borderId="17" xfId="3" applyNumberFormat="1" applyFont="1" applyFill="1" applyBorder="1"/>
    <xf numFmtId="168" fontId="26" fillId="8" borderId="21" xfId="3" applyNumberFormat="1" applyFont="1" applyFill="1" applyBorder="1"/>
    <xf numFmtId="0" fontId="26" fillId="0" borderId="6" xfId="3" applyFont="1" applyBorder="1"/>
    <xf numFmtId="168" fontId="26" fillId="0" borderId="6" xfId="3" applyNumberFormat="1" applyFont="1" applyBorder="1"/>
    <xf numFmtId="3" fontId="20" fillId="9" borderId="0" xfId="3" applyNumberFormat="1" applyFont="1" applyFill="1" applyAlignment="1">
      <alignment horizontal="right"/>
    </xf>
    <xf numFmtId="3" fontId="28" fillId="0" borderId="0" xfId="3" applyNumberFormat="1" applyFont="1"/>
    <xf numFmtId="3" fontId="20" fillId="10" borderId="17" xfId="3" applyNumberFormat="1" applyFont="1" applyFill="1" applyBorder="1" applyAlignment="1">
      <alignment horizontal="right"/>
    </xf>
    <xf numFmtId="3" fontId="21" fillId="0" borderId="6" xfId="3" applyNumberFormat="1" applyFont="1" applyBorder="1" applyAlignment="1">
      <alignment horizontal="right"/>
    </xf>
    <xf numFmtId="3" fontId="28" fillId="0" borderId="6" xfId="3" applyNumberFormat="1" applyFont="1" applyBorder="1"/>
    <xf numFmtId="3" fontId="21" fillId="0" borderId="7" xfId="3" applyNumberFormat="1" applyFont="1" applyBorder="1" applyAlignment="1">
      <alignment horizontal="right"/>
    </xf>
    <xf numFmtId="0" fontId="20" fillId="0" borderId="8" xfId="3" applyFont="1" applyBorder="1"/>
    <xf numFmtId="3" fontId="20" fillId="0" borderId="6" xfId="3" applyNumberFormat="1" applyFont="1" applyBorder="1" applyAlignment="1">
      <alignment horizontal="right"/>
    </xf>
    <xf numFmtId="3" fontId="20" fillId="0" borderId="7" xfId="3" applyNumberFormat="1" applyFont="1" applyBorder="1" applyAlignment="1">
      <alignment horizontal="right"/>
    </xf>
    <xf numFmtId="0" fontId="21" fillId="0" borderId="17" xfId="3" applyFont="1" applyBorder="1"/>
    <xf numFmtId="0" fontId="19" fillId="0" borderId="0" xfId="4"/>
    <xf numFmtId="0" fontId="23" fillId="0" borderId="0" xfId="4" applyFont="1"/>
    <xf numFmtId="0" fontId="26" fillId="0" borderId="0" xfId="4" applyFont="1"/>
    <xf numFmtId="0" fontId="30" fillId="7" borderId="0" xfId="4" applyFont="1" applyFill="1"/>
    <xf numFmtId="0" fontId="21" fillId="0" borderId="8" xfId="4" applyFont="1" applyBorder="1"/>
    <xf numFmtId="0" fontId="21" fillId="0" borderId="9" xfId="4" applyFont="1" applyBorder="1"/>
    <xf numFmtId="0" fontId="20" fillId="0" borderId="9" xfId="4" applyFont="1" applyBorder="1"/>
    <xf numFmtId="0" fontId="20" fillId="0" borderId="10" xfId="4" applyFont="1" applyBorder="1"/>
    <xf numFmtId="0" fontId="31" fillId="0" borderId="0" xfId="4" applyFont="1"/>
    <xf numFmtId="0" fontId="20" fillId="0" borderId="16" xfId="4" applyFont="1" applyBorder="1"/>
    <xf numFmtId="0" fontId="21" fillId="0" borderId="0" xfId="4" applyFont="1"/>
    <xf numFmtId="3" fontId="20" fillId="8" borderId="0" xfId="4" applyNumberFormat="1" applyFont="1" applyFill="1"/>
    <xf numFmtId="3" fontId="21" fillId="0" borderId="0" xfId="4" applyNumberFormat="1" applyFont="1"/>
    <xf numFmtId="3" fontId="21" fillId="0" borderId="17" xfId="4" applyNumberFormat="1" applyFont="1" applyBorder="1"/>
    <xf numFmtId="0" fontId="21" fillId="0" borderId="16" xfId="4" applyFont="1" applyBorder="1"/>
    <xf numFmtId="3" fontId="21" fillId="8" borderId="0" xfId="4" applyNumberFormat="1" applyFont="1" applyFill="1"/>
    <xf numFmtId="3" fontId="21" fillId="0" borderId="21" xfId="4" applyNumberFormat="1" applyFont="1" applyBorder="1"/>
    <xf numFmtId="0" fontId="20" fillId="0" borderId="0" xfId="4" applyFont="1"/>
    <xf numFmtId="3" fontId="20" fillId="0" borderId="0" xfId="4" applyNumberFormat="1" applyFont="1"/>
    <xf numFmtId="3" fontId="20" fillId="0" borderId="17" xfId="4" applyNumberFormat="1" applyFont="1" applyBorder="1"/>
    <xf numFmtId="0" fontId="21" fillId="0" borderId="5" xfId="4" applyFont="1" applyBorder="1"/>
    <xf numFmtId="0" fontId="21" fillId="0" borderId="6" xfId="4" applyFont="1" applyBorder="1"/>
    <xf numFmtId="3" fontId="21" fillId="0" borderId="6" xfId="4" applyNumberFormat="1" applyFont="1" applyBorder="1"/>
    <xf numFmtId="3" fontId="21" fillId="0" borderId="7" xfId="4" applyNumberFormat="1" applyFont="1" applyBorder="1"/>
    <xf numFmtId="0" fontId="20" fillId="0" borderId="5" xfId="4" applyFont="1" applyBorder="1"/>
    <xf numFmtId="3" fontId="20" fillId="0" borderId="6" xfId="4" applyNumberFormat="1" applyFont="1" applyBorder="1"/>
    <xf numFmtId="3" fontId="20" fillId="0" borderId="7" xfId="4" applyNumberFormat="1" applyFont="1" applyBorder="1"/>
    <xf numFmtId="0" fontId="20" fillId="0" borderId="6" xfId="4" applyFont="1" applyBorder="1" applyAlignment="1">
      <alignment horizontal="right"/>
    </xf>
    <xf numFmtId="9" fontId="21" fillId="0" borderId="0" xfId="4" applyNumberFormat="1" applyFont="1"/>
    <xf numFmtId="3" fontId="21" fillId="9" borderId="0" xfId="4" applyNumberFormat="1" applyFont="1" applyFill="1"/>
    <xf numFmtId="3" fontId="21" fillId="10" borderId="17" xfId="4" applyNumberFormat="1" applyFont="1" applyFill="1" applyBorder="1"/>
    <xf numFmtId="168" fontId="26" fillId="8" borderId="21" xfId="4" applyNumberFormat="1" applyFont="1" applyFill="1" applyBorder="1"/>
    <xf numFmtId="0" fontId="26" fillId="0" borderId="6" xfId="4" applyFont="1" applyBorder="1"/>
    <xf numFmtId="168" fontId="26" fillId="0" borderId="6" xfId="4" applyNumberFormat="1" applyFont="1" applyBorder="1"/>
    <xf numFmtId="3" fontId="20" fillId="9" borderId="0" xfId="4" applyNumberFormat="1" applyFont="1" applyFill="1" applyAlignment="1">
      <alignment horizontal="right"/>
    </xf>
    <xf numFmtId="3" fontId="28" fillId="0" borderId="0" xfId="4" applyNumberFormat="1" applyFont="1"/>
    <xf numFmtId="3" fontId="20" fillId="10" borderId="17" xfId="4" applyNumberFormat="1" applyFont="1" applyFill="1" applyBorder="1" applyAlignment="1">
      <alignment horizontal="right"/>
    </xf>
    <xf numFmtId="3" fontId="21" fillId="0" borderId="6" xfId="4" applyNumberFormat="1" applyFont="1" applyBorder="1" applyAlignment="1">
      <alignment horizontal="right"/>
    </xf>
    <xf numFmtId="3" fontId="28" fillId="0" borderId="6" xfId="4" applyNumberFormat="1" applyFont="1" applyBorder="1"/>
    <xf numFmtId="3" fontId="21" fillId="0" borderId="7" xfId="4" applyNumberFormat="1" applyFont="1" applyBorder="1" applyAlignment="1">
      <alignment horizontal="right"/>
    </xf>
    <xf numFmtId="0" fontId="20" fillId="0" borderId="8" xfId="4" applyFont="1" applyBorder="1"/>
    <xf numFmtId="3" fontId="20" fillId="0" borderId="6" xfId="4" applyNumberFormat="1" applyFont="1" applyBorder="1" applyAlignment="1">
      <alignment horizontal="right"/>
    </xf>
    <xf numFmtId="3" fontId="20" fillId="0" borderId="7" xfId="4" applyNumberFormat="1" applyFont="1" applyBorder="1" applyAlignment="1">
      <alignment horizontal="right"/>
    </xf>
    <xf numFmtId="0" fontId="21" fillId="0" borderId="17" xfId="4" applyFont="1" applyBorder="1"/>
    <xf numFmtId="0" fontId="34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0" fillId="0" borderId="0" xfId="0" applyAlignment="1">
      <alignment horizontal="center"/>
    </xf>
    <xf numFmtId="0" fontId="20" fillId="0" borderId="5" xfId="3" applyFont="1" applyBorder="1" applyAlignment="1">
      <alignment horizontal="center"/>
    </xf>
    <xf numFmtId="0" fontId="22" fillId="0" borderId="6" xfId="3" applyFont="1" applyBorder="1"/>
    <xf numFmtId="0" fontId="20" fillId="6" borderId="6" xfId="3" applyFont="1" applyFill="1" applyBorder="1" applyAlignment="1">
      <alignment horizontal="center"/>
    </xf>
    <xf numFmtId="0" fontId="22" fillId="0" borderId="7" xfId="3" applyFont="1" applyBorder="1"/>
    <xf numFmtId="0" fontId="20" fillId="0" borderId="2" xfId="3" applyFont="1" applyBorder="1" applyAlignment="1">
      <alignment horizontal="center" vertical="center" wrapText="1"/>
    </xf>
    <xf numFmtId="0" fontId="22" fillId="0" borderId="3" xfId="3" applyFont="1" applyBorder="1"/>
    <xf numFmtId="0" fontId="22" fillId="0" borderId="4" xfId="3" applyFont="1" applyBorder="1"/>
    <xf numFmtId="0" fontId="22" fillId="0" borderId="5" xfId="3" applyFont="1" applyBorder="1"/>
    <xf numFmtId="0" fontId="29" fillId="5" borderId="8" xfId="3" applyFont="1" applyFill="1" applyBorder="1" applyAlignment="1">
      <alignment horizontal="center"/>
    </xf>
    <xf numFmtId="0" fontId="22" fillId="0" borderId="9" xfId="3" applyFont="1" applyBorder="1"/>
    <xf numFmtId="0" fontId="22" fillId="0" borderId="10" xfId="3" applyFont="1" applyBorder="1"/>
    <xf numFmtId="0" fontId="21" fillId="6" borderId="11" xfId="3" applyFont="1" applyFill="1" applyBorder="1" applyAlignment="1">
      <alignment horizontal="center" vertical="center" wrapText="1"/>
    </xf>
    <xf numFmtId="0" fontId="22" fillId="0" borderId="12" xfId="3" applyFont="1" applyBorder="1"/>
    <xf numFmtId="0" fontId="22" fillId="0" borderId="13" xfId="3" applyFont="1" applyBorder="1"/>
    <xf numFmtId="0" fontId="22" fillId="0" borderId="14" xfId="3" applyFont="1" applyBorder="1"/>
    <xf numFmtId="0" fontId="19" fillId="0" borderId="0" xfId="3"/>
    <xf numFmtId="0" fontId="22" fillId="0" borderId="15" xfId="3" applyFont="1" applyBorder="1"/>
    <xf numFmtId="0" fontId="22" fillId="0" borderId="18" xfId="3" applyFont="1" applyBorder="1"/>
    <xf numFmtId="0" fontId="22" fillId="0" borderId="19" xfId="3" applyFont="1" applyBorder="1"/>
    <xf numFmtId="0" fontId="22" fillId="0" borderId="20" xfId="3" applyFont="1" applyBorder="1"/>
    <xf numFmtId="0" fontId="16" fillId="6" borderId="11" xfId="3" applyFont="1" applyFill="1" applyBorder="1" applyAlignment="1">
      <alignment vertical="center" wrapText="1"/>
    </xf>
    <xf numFmtId="0" fontId="30" fillId="11" borderId="0" xfId="3" applyFont="1" applyFill="1" applyAlignment="1">
      <alignment horizontal="left"/>
    </xf>
    <xf numFmtId="0" fontId="20" fillId="0" borderId="5" xfId="4" applyFont="1" applyBorder="1" applyAlignment="1">
      <alignment horizontal="center"/>
    </xf>
    <xf numFmtId="0" fontId="22" fillId="0" borderId="6" xfId="4" applyFont="1" applyBorder="1"/>
    <xf numFmtId="0" fontId="20" fillId="6" borderId="6" xfId="4" applyFont="1" applyFill="1" applyBorder="1" applyAlignment="1">
      <alignment horizontal="center"/>
    </xf>
    <xf numFmtId="0" fontId="22" fillId="0" borderId="7" xfId="4" applyFont="1" applyBorder="1"/>
    <xf numFmtId="0" fontId="20" fillId="0" borderId="2" xfId="4" applyFont="1" applyBorder="1" applyAlignment="1">
      <alignment horizontal="center" vertical="center" wrapText="1"/>
    </xf>
    <xf numFmtId="0" fontId="22" fillId="0" borderId="3" xfId="4" applyFont="1" applyBorder="1"/>
    <xf numFmtId="0" fontId="22" fillId="0" borderId="4" xfId="4" applyFont="1" applyBorder="1"/>
    <xf numFmtId="0" fontId="22" fillId="0" borderId="5" xfId="4" applyFont="1" applyBorder="1"/>
    <xf numFmtId="0" fontId="29" fillId="5" borderId="8" xfId="4" applyFont="1" applyFill="1" applyBorder="1" applyAlignment="1">
      <alignment horizontal="center"/>
    </xf>
    <xf numFmtId="0" fontId="22" fillId="0" borderId="9" xfId="4" applyFont="1" applyBorder="1"/>
    <xf numFmtId="0" fontId="22" fillId="0" borderId="10" xfId="4" applyFont="1" applyBorder="1"/>
    <xf numFmtId="0" fontId="21" fillId="6" borderId="11" xfId="4" applyFont="1" applyFill="1" applyBorder="1" applyAlignment="1">
      <alignment horizontal="center" vertical="center" wrapText="1"/>
    </xf>
    <xf numFmtId="0" fontId="22" fillId="0" borderId="12" xfId="4" applyFont="1" applyBorder="1"/>
    <xf numFmtId="0" fontId="22" fillId="0" borderId="13" xfId="4" applyFont="1" applyBorder="1"/>
    <xf numFmtId="0" fontId="22" fillId="0" borderId="14" xfId="4" applyFont="1" applyBorder="1"/>
    <xf numFmtId="0" fontId="19" fillId="0" borderId="0" xfId="4"/>
    <xf numFmtId="0" fontId="22" fillId="0" borderId="15" xfId="4" applyFont="1" applyBorder="1"/>
    <xf numFmtId="0" fontId="22" fillId="0" borderId="18" xfId="4" applyFont="1" applyBorder="1"/>
    <xf numFmtId="0" fontId="22" fillId="0" borderId="19" xfId="4" applyFont="1" applyBorder="1"/>
    <xf numFmtId="0" fontId="22" fillId="0" borderId="20" xfId="4" applyFont="1" applyBorder="1"/>
    <xf numFmtId="0" fontId="16" fillId="6" borderId="11" xfId="4" applyFont="1" applyFill="1" applyBorder="1" applyAlignment="1">
      <alignment vertical="center" wrapText="1"/>
    </xf>
    <xf numFmtId="0" fontId="30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13" fillId="0" borderId="0" xfId="0" applyFont="1"/>
    <xf numFmtId="0" fontId="4" fillId="3" borderId="0" xfId="0" applyFont="1" applyFill="1"/>
    <xf numFmtId="0" fontId="10" fillId="3" borderId="0" xfId="0" applyFont="1" applyFill="1"/>
    <xf numFmtId="0" fontId="35" fillId="15" borderId="0" xfId="0" applyFont="1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(2)'!$D$2:$D$157</c:f>
              <c:numCache>
                <c:formatCode>0.0</c:formatCode>
                <c:ptCount val="156"/>
                <c:pt idx="0">
                  <c:v>-0.15400000000000003</c:v>
                </c:pt>
                <c:pt idx="1">
                  <c:v>-1.9359999999999999</c:v>
                </c:pt>
                <c:pt idx="2">
                  <c:v>-3.992</c:v>
                </c:pt>
                <c:pt idx="3">
                  <c:v>-4.6020000000000003</c:v>
                </c:pt>
                <c:pt idx="4">
                  <c:v>-8.3919999999999995</c:v>
                </c:pt>
                <c:pt idx="5">
                  <c:v>-6.8040000000000012</c:v>
                </c:pt>
                <c:pt idx="6">
                  <c:v>-5.2240000000000011</c:v>
                </c:pt>
                <c:pt idx="7">
                  <c:v>-4.2640000000000011</c:v>
                </c:pt>
                <c:pt idx="8">
                  <c:v>-4.3760000000000012</c:v>
                </c:pt>
                <c:pt idx="9">
                  <c:v>-2.8820000000000014</c:v>
                </c:pt>
                <c:pt idx="10">
                  <c:v>-2.6980000000000013</c:v>
                </c:pt>
                <c:pt idx="11">
                  <c:v>-1.6860000000000013</c:v>
                </c:pt>
                <c:pt idx="12">
                  <c:v>-3.5260000000000011</c:v>
                </c:pt>
                <c:pt idx="13">
                  <c:v>-1.2640000000000011</c:v>
                </c:pt>
                <c:pt idx="14">
                  <c:v>1.3939999999999988</c:v>
                </c:pt>
                <c:pt idx="15">
                  <c:v>3.7419999999999791</c:v>
                </c:pt>
                <c:pt idx="16">
                  <c:v>6.8499999999999792</c:v>
                </c:pt>
                <c:pt idx="17">
                  <c:v>8.2079999999999789</c:v>
                </c:pt>
                <c:pt idx="18">
                  <c:v>9.7819999999999769</c:v>
                </c:pt>
                <c:pt idx="19">
                  <c:v>7.6959999999999766</c:v>
                </c:pt>
                <c:pt idx="20">
                  <c:v>6.4699999999999767</c:v>
                </c:pt>
                <c:pt idx="21">
                  <c:v>6.1619999999999768</c:v>
                </c:pt>
                <c:pt idx="22">
                  <c:v>5.6019999999999772</c:v>
                </c:pt>
                <c:pt idx="23">
                  <c:v>13.229999999999977</c:v>
                </c:pt>
                <c:pt idx="24">
                  <c:v>11.195999999999977</c:v>
                </c:pt>
                <c:pt idx="25">
                  <c:v>8.5699999999999754</c:v>
                </c:pt>
                <c:pt idx="26">
                  <c:v>9.3319999999999759</c:v>
                </c:pt>
                <c:pt idx="27">
                  <c:v>11.903999999999975</c:v>
                </c:pt>
                <c:pt idx="28">
                  <c:v>14.171999999999976</c:v>
                </c:pt>
                <c:pt idx="29">
                  <c:v>14.739999999999975</c:v>
                </c:pt>
                <c:pt idx="30">
                  <c:v>15.805999999999976</c:v>
                </c:pt>
                <c:pt idx="31">
                  <c:v>17.325999999999976</c:v>
                </c:pt>
                <c:pt idx="32">
                  <c:v>14.887999999999995</c:v>
                </c:pt>
                <c:pt idx="33">
                  <c:v>11.787999999999995</c:v>
                </c:pt>
                <c:pt idx="34">
                  <c:v>15.405999999999995</c:v>
                </c:pt>
                <c:pt idx="35">
                  <c:v>17.089999999999996</c:v>
                </c:pt>
                <c:pt idx="36">
                  <c:v>16.287999999999997</c:v>
                </c:pt>
                <c:pt idx="37">
                  <c:v>20.623999999999977</c:v>
                </c:pt>
                <c:pt idx="38">
                  <c:v>23.759999999999977</c:v>
                </c:pt>
                <c:pt idx="39">
                  <c:v>28.299999999999976</c:v>
                </c:pt>
                <c:pt idx="40">
                  <c:v>27.231999999999974</c:v>
                </c:pt>
                <c:pt idx="41">
                  <c:v>28.267999999999972</c:v>
                </c:pt>
                <c:pt idx="42">
                  <c:v>31.451999999999973</c:v>
                </c:pt>
                <c:pt idx="43">
                  <c:v>31.017999999999972</c:v>
                </c:pt>
                <c:pt idx="44">
                  <c:v>35.663999999999973</c:v>
                </c:pt>
                <c:pt idx="45">
                  <c:v>35.291999999999973</c:v>
                </c:pt>
                <c:pt idx="46">
                  <c:v>38.855999999999973</c:v>
                </c:pt>
                <c:pt idx="47">
                  <c:v>41.813999999999972</c:v>
                </c:pt>
                <c:pt idx="48">
                  <c:v>47.675999999999974</c:v>
                </c:pt>
                <c:pt idx="49">
                  <c:v>47.981999999999971</c:v>
                </c:pt>
                <c:pt idx="50">
                  <c:v>50.117999999999974</c:v>
                </c:pt>
                <c:pt idx="51">
                  <c:v>51.547999999999973</c:v>
                </c:pt>
                <c:pt idx="52">
                  <c:v>52.605999999999973</c:v>
                </c:pt>
                <c:pt idx="53">
                  <c:v>50.055999999999976</c:v>
                </c:pt>
                <c:pt idx="54">
                  <c:v>49.575999999999979</c:v>
                </c:pt>
                <c:pt idx="55">
                  <c:v>48.443999999999981</c:v>
                </c:pt>
                <c:pt idx="56">
                  <c:v>47.331999999999979</c:v>
                </c:pt>
                <c:pt idx="57">
                  <c:v>46.84999999999998</c:v>
                </c:pt>
                <c:pt idx="58">
                  <c:v>43.985999999999983</c:v>
                </c:pt>
                <c:pt idx="59">
                  <c:v>44.385999999999981</c:v>
                </c:pt>
                <c:pt idx="60">
                  <c:v>50.12399999999996</c:v>
                </c:pt>
                <c:pt idx="61">
                  <c:v>51.399999999999963</c:v>
                </c:pt>
                <c:pt idx="62">
                  <c:v>50.987999999999964</c:v>
                </c:pt>
                <c:pt idx="63">
                  <c:v>51.841999999999963</c:v>
                </c:pt>
                <c:pt idx="64">
                  <c:v>52.745999999999967</c:v>
                </c:pt>
                <c:pt idx="65">
                  <c:v>53.433999999999969</c:v>
                </c:pt>
                <c:pt idx="66">
                  <c:v>54.103999999999971</c:v>
                </c:pt>
                <c:pt idx="67">
                  <c:v>50.735999999999969</c:v>
                </c:pt>
                <c:pt idx="68">
                  <c:v>49.369999999999969</c:v>
                </c:pt>
                <c:pt idx="69">
                  <c:v>51.199999999999967</c:v>
                </c:pt>
                <c:pt idx="70">
                  <c:v>54.21999999999997</c:v>
                </c:pt>
                <c:pt idx="71">
                  <c:v>51.375999999999991</c:v>
                </c:pt>
                <c:pt idx="72">
                  <c:v>53.771999999999991</c:v>
                </c:pt>
                <c:pt idx="73">
                  <c:v>53.457999999999991</c:v>
                </c:pt>
                <c:pt idx="74">
                  <c:v>53.395999999999994</c:v>
                </c:pt>
                <c:pt idx="75">
                  <c:v>55.23599999999999</c:v>
                </c:pt>
                <c:pt idx="76">
                  <c:v>56.431999999999988</c:v>
                </c:pt>
                <c:pt idx="77">
                  <c:v>59.489999999999988</c:v>
                </c:pt>
                <c:pt idx="78">
                  <c:v>60.051999999999985</c:v>
                </c:pt>
                <c:pt idx="79">
                  <c:v>63.791999999999987</c:v>
                </c:pt>
                <c:pt idx="80">
                  <c:v>63.455999999999989</c:v>
                </c:pt>
                <c:pt idx="81">
                  <c:v>65.393999999999991</c:v>
                </c:pt>
                <c:pt idx="82">
                  <c:v>65.72399999999999</c:v>
                </c:pt>
                <c:pt idx="83">
                  <c:v>67.081999999999994</c:v>
                </c:pt>
                <c:pt idx="84">
                  <c:v>66.957999999999998</c:v>
                </c:pt>
                <c:pt idx="85">
                  <c:v>68.14</c:v>
                </c:pt>
                <c:pt idx="86">
                  <c:v>67.938000000000002</c:v>
                </c:pt>
                <c:pt idx="87">
                  <c:v>69.182000000000002</c:v>
                </c:pt>
                <c:pt idx="88">
                  <c:v>67.650000000000006</c:v>
                </c:pt>
                <c:pt idx="89">
                  <c:v>65.844000000000008</c:v>
                </c:pt>
                <c:pt idx="90">
                  <c:v>65.190000000000012</c:v>
                </c:pt>
                <c:pt idx="91">
                  <c:v>67.506000000000014</c:v>
                </c:pt>
                <c:pt idx="92">
                  <c:v>65.29400000000004</c:v>
                </c:pt>
                <c:pt idx="93">
                  <c:v>64.206000000000046</c:v>
                </c:pt>
                <c:pt idx="94">
                  <c:v>64.542000000000044</c:v>
                </c:pt>
                <c:pt idx="95">
                  <c:v>62.394000000000062</c:v>
                </c:pt>
                <c:pt idx="96">
                  <c:v>60.318000000000062</c:v>
                </c:pt>
                <c:pt idx="97">
                  <c:v>54.21200000000006</c:v>
                </c:pt>
                <c:pt idx="98">
                  <c:v>53.394000000000062</c:v>
                </c:pt>
                <c:pt idx="99">
                  <c:v>52.470000000000063</c:v>
                </c:pt>
                <c:pt idx="100">
                  <c:v>54.46800000000006</c:v>
                </c:pt>
                <c:pt idx="101">
                  <c:v>54.692000000000057</c:v>
                </c:pt>
                <c:pt idx="102">
                  <c:v>55.342000000000056</c:v>
                </c:pt>
                <c:pt idx="103">
                  <c:v>55.822000000000052</c:v>
                </c:pt>
                <c:pt idx="104">
                  <c:v>56.706000000000053</c:v>
                </c:pt>
                <c:pt idx="105">
                  <c:v>57.652000000000051</c:v>
                </c:pt>
                <c:pt idx="106">
                  <c:v>61.252000000000052</c:v>
                </c:pt>
                <c:pt idx="107">
                  <c:v>58.618000000000073</c:v>
                </c:pt>
                <c:pt idx="108">
                  <c:v>59.894000000000077</c:v>
                </c:pt>
                <c:pt idx="109">
                  <c:v>59.932000000000073</c:v>
                </c:pt>
                <c:pt idx="110">
                  <c:v>55.186000000000071</c:v>
                </c:pt>
                <c:pt idx="111">
                  <c:v>52.850000000000072</c:v>
                </c:pt>
                <c:pt idx="112">
                  <c:v>53.490000000000073</c:v>
                </c:pt>
                <c:pt idx="113">
                  <c:v>53.866000000000071</c:v>
                </c:pt>
                <c:pt idx="114">
                  <c:v>52.08600000000007</c:v>
                </c:pt>
                <c:pt idx="115">
                  <c:v>52.870000000000068</c:v>
                </c:pt>
                <c:pt idx="116">
                  <c:v>54.160000000000068</c:v>
                </c:pt>
                <c:pt idx="117">
                  <c:v>53.864000000000068</c:v>
                </c:pt>
                <c:pt idx="118">
                  <c:v>55.23200000000007</c:v>
                </c:pt>
                <c:pt idx="119">
                  <c:v>58.738000000000071</c:v>
                </c:pt>
                <c:pt idx="120">
                  <c:v>59.750000000000071</c:v>
                </c:pt>
                <c:pt idx="121">
                  <c:v>63.808000000000071</c:v>
                </c:pt>
                <c:pt idx="122">
                  <c:v>63.410000000000068</c:v>
                </c:pt>
                <c:pt idx="123">
                  <c:v>67.874000000000066</c:v>
                </c:pt>
                <c:pt idx="124">
                  <c:v>62.412000000000063</c:v>
                </c:pt>
                <c:pt idx="125">
                  <c:v>62.166000000000061</c:v>
                </c:pt>
                <c:pt idx="126">
                  <c:v>60.196000000000062</c:v>
                </c:pt>
                <c:pt idx="127">
                  <c:v>58.254000000000062</c:v>
                </c:pt>
                <c:pt idx="128">
                  <c:v>63.376000000000062</c:v>
                </c:pt>
                <c:pt idx="129">
                  <c:v>58.608000000000061</c:v>
                </c:pt>
                <c:pt idx="130">
                  <c:v>57.274000000000058</c:v>
                </c:pt>
                <c:pt idx="131">
                  <c:v>54.79800000000008</c:v>
                </c:pt>
                <c:pt idx="132">
                  <c:v>54.06000000000008</c:v>
                </c:pt>
                <c:pt idx="133">
                  <c:v>55.166000000000075</c:v>
                </c:pt>
                <c:pt idx="134">
                  <c:v>59.074000000000076</c:v>
                </c:pt>
                <c:pt idx="135">
                  <c:v>57.790000000000077</c:v>
                </c:pt>
                <c:pt idx="136">
                  <c:v>54.380000000000081</c:v>
                </c:pt>
                <c:pt idx="137">
                  <c:v>58.620000000000083</c:v>
                </c:pt>
                <c:pt idx="138">
                  <c:v>59.034000000000084</c:v>
                </c:pt>
                <c:pt idx="139">
                  <c:v>60.522000000000084</c:v>
                </c:pt>
                <c:pt idx="140">
                  <c:v>55.850000000000087</c:v>
                </c:pt>
                <c:pt idx="141">
                  <c:v>53.51000000000009</c:v>
                </c:pt>
                <c:pt idx="142">
                  <c:v>55.076000000000093</c:v>
                </c:pt>
                <c:pt idx="143">
                  <c:v>56.572000000000088</c:v>
                </c:pt>
                <c:pt idx="144">
                  <c:v>54.288000000000089</c:v>
                </c:pt>
                <c:pt idx="145">
                  <c:v>50.334000000000088</c:v>
                </c:pt>
                <c:pt idx="146">
                  <c:v>53.726000000000091</c:v>
                </c:pt>
                <c:pt idx="147">
                  <c:v>55.480000000000089</c:v>
                </c:pt>
                <c:pt idx="148">
                  <c:v>58.524000000000072</c:v>
                </c:pt>
                <c:pt idx="149">
                  <c:v>60.804000000000052</c:v>
                </c:pt>
                <c:pt idx="150">
                  <c:v>55.944000000000052</c:v>
                </c:pt>
                <c:pt idx="151">
                  <c:v>56.368000000000052</c:v>
                </c:pt>
                <c:pt idx="152">
                  <c:v>54.718000000000053</c:v>
                </c:pt>
                <c:pt idx="153">
                  <c:v>52.100000000000051</c:v>
                </c:pt>
                <c:pt idx="154">
                  <c:v>53.99400000000005</c:v>
                </c:pt>
                <c:pt idx="155">
                  <c:v>55.366000000000049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3-6648-9125-00400DF320F6}"/>
            </c:ext>
          </c:extLst>
        </c:ser>
        <c:ser>
          <c:idx val="1"/>
          <c:order val="1"/>
          <c:tx>
            <c:strRef>
              <c:f>'Sheet1 (2)'!$I$1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(2)'!$I$2:$I$157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3-6648-9125-00400DF320F6}"/>
            </c:ext>
          </c:extLst>
        </c:ser>
        <c:ser>
          <c:idx val="2"/>
          <c:order val="2"/>
          <c:tx>
            <c:strRef>
              <c:f>'Sheet1 (2)'!$N$1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(2)'!$N$2:$N$157</c:f>
              <c:numCache>
                <c:formatCode>0.0</c:formatCode>
                <c:ptCount val="156"/>
                <c:pt idx="0">
                  <c:v>1.0993999999999979</c:v>
                </c:pt>
                <c:pt idx="1">
                  <c:v>-3.3603999999999821</c:v>
                </c:pt>
                <c:pt idx="2">
                  <c:v>-4.4973999999999821</c:v>
                </c:pt>
                <c:pt idx="3">
                  <c:v>-4.6717999999999815</c:v>
                </c:pt>
                <c:pt idx="4">
                  <c:v>-8.6397999999999815</c:v>
                </c:pt>
                <c:pt idx="5">
                  <c:v>-6.1419999999999817</c:v>
                </c:pt>
                <c:pt idx="6">
                  <c:v>-5.1553999999999833</c:v>
                </c:pt>
                <c:pt idx="7">
                  <c:v>-3.3741999999999832</c:v>
                </c:pt>
                <c:pt idx="8">
                  <c:v>-4.7125999999999832</c:v>
                </c:pt>
                <c:pt idx="9">
                  <c:v>-3.1383999999999834</c:v>
                </c:pt>
                <c:pt idx="10">
                  <c:v>-1.1785999999999834</c:v>
                </c:pt>
                <c:pt idx="11">
                  <c:v>-0.68419999999998549</c:v>
                </c:pt>
                <c:pt idx="12">
                  <c:v>-1.6671999999999856</c:v>
                </c:pt>
                <c:pt idx="13">
                  <c:v>-1.9923999999999857</c:v>
                </c:pt>
                <c:pt idx="14">
                  <c:v>0.43919999999999426</c:v>
                </c:pt>
                <c:pt idx="15">
                  <c:v>-5.9400000000005726E-2</c:v>
                </c:pt>
                <c:pt idx="16">
                  <c:v>0.89399999999999236</c:v>
                </c:pt>
                <c:pt idx="17">
                  <c:v>2.4439999999999924</c:v>
                </c:pt>
                <c:pt idx="18">
                  <c:v>3.9805999999999901</c:v>
                </c:pt>
                <c:pt idx="19">
                  <c:v>3.2615999999999921</c:v>
                </c:pt>
                <c:pt idx="20">
                  <c:v>5.113199999999992</c:v>
                </c:pt>
                <c:pt idx="21">
                  <c:v>8.7063999999999915</c:v>
                </c:pt>
                <c:pt idx="22">
                  <c:v>6.428200000000011</c:v>
                </c:pt>
                <c:pt idx="23">
                  <c:v>8.9109999999999907</c:v>
                </c:pt>
                <c:pt idx="24">
                  <c:v>11.10799999999997</c:v>
                </c:pt>
                <c:pt idx="25">
                  <c:v>9.3631999999999724</c:v>
                </c:pt>
                <c:pt idx="26">
                  <c:v>9.8223999999999698</c:v>
                </c:pt>
                <c:pt idx="27">
                  <c:v>11.705199999999968</c:v>
                </c:pt>
                <c:pt idx="28">
                  <c:v>9.8413999999999682</c:v>
                </c:pt>
                <c:pt idx="29">
                  <c:v>9.9959999999999685</c:v>
                </c:pt>
                <c:pt idx="30">
                  <c:v>10.726199999999968</c:v>
                </c:pt>
                <c:pt idx="31">
                  <c:v>11.932199999999968</c:v>
                </c:pt>
                <c:pt idx="32">
                  <c:v>12.956399999999968</c:v>
                </c:pt>
                <c:pt idx="33">
                  <c:v>10.192399999999989</c:v>
                </c:pt>
                <c:pt idx="34">
                  <c:v>11.249799999999986</c:v>
                </c:pt>
                <c:pt idx="35">
                  <c:v>11.464799999999984</c:v>
                </c:pt>
                <c:pt idx="36">
                  <c:v>12.108999999999984</c:v>
                </c:pt>
                <c:pt idx="37">
                  <c:v>13.873599999999982</c:v>
                </c:pt>
                <c:pt idx="38">
                  <c:v>14.723599999999982</c:v>
                </c:pt>
                <c:pt idx="39">
                  <c:v>17.75999999999998</c:v>
                </c:pt>
                <c:pt idx="40">
                  <c:v>16.893799999999981</c:v>
                </c:pt>
                <c:pt idx="41">
                  <c:v>16.779399999999981</c:v>
                </c:pt>
                <c:pt idx="42">
                  <c:v>17.777199999999979</c:v>
                </c:pt>
                <c:pt idx="43">
                  <c:v>18.04819999999998</c:v>
                </c:pt>
                <c:pt idx="44">
                  <c:v>20.63339999999998</c:v>
                </c:pt>
                <c:pt idx="45">
                  <c:v>20.170799999999982</c:v>
                </c:pt>
                <c:pt idx="46">
                  <c:v>22.714399999999983</c:v>
                </c:pt>
                <c:pt idx="47">
                  <c:v>25.856999999999985</c:v>
                </c:pt>
                <c:pt idx="48">
                  <c:v>28.902199999999986</c:v>
                </c:pt>
                <c:pt idx="49">
                  <c:v>29.004999999999985</c:v>
                </c:pt>
                <c:pt idx="50">
                  <c:v>31.370999999999984</c:v>
                </c:pt>
                <c:pt idx="51">
                  <c:v>33.144199999999984</c:v>
                </c:pt>
                <c:pt idx="52">
                  <c:v>34.386799999999987</c:v>
                </c:pt>
                <c:pt idx="53">
                  <c:v>32.086199999999984</c:v>
                </c:pt>
                <c:pt idx="54">
                  <c:v>31.655799999999985</c:v>
                </c:pt>
                <c:pt idx="55">
                  <c:v>32.671399999999984</c:v>
                </c:pt>
                <c:pt idx="56">
                  <c:v>32.274599999999985</c:v>
                </c:pt>
                <c:pt idx="57">
                  <c:v>32.409799999999983</c:v>
                </c:pt>
                <c:pt idx="58">
                  <c:v>30.932799999999983</c:v>
                </c:pt>
                <c:pt idx="59">
                  <c:v>32.410399999999981</c:v>
                </c:pt>
                <c:pt idx="60">
                  <c:v>34.70639999999996</c:v>
                </c:pt>
                <c:pt idx="61">
                  <c:v>36.269399999999955</c:v>
                </c:pt>
                <c:pt idx="62">
                  <c:v>36.478999999999957</c:v>
                </c:pt>
                <c:pt idx="63">
                  <c:v>35.854599999999955</c:v>
                </c:pt>
                <c:pt idx="64">
                  <c:v>36.190599999999954</c:v>
                </c:pt>
                <c:pt idx="65">
                  <c:v>35.426599999999951</c:v>
                </c:pt>
                <c:pt idx="66">
                  <c:v>35.889599999999952</c:v>
                </c:pt>
                <c:pt idx="67">
                  <c:v>36.238599999999948</c:v>
                </c:pt>
                <c:pt idx="68">
                  <c:v>37.191799999999951</c:v>
                </c:pt>
                <c:pt idx="69">
                  <c:v>37.986599999999953</c:v>
                </c:pt>
                <c:pt idx="70">
                  <c:v>40.924599999999934</c:v>
                </c:pt>
                <c:pt idx="71">
                  <c:v>39.898799999999937</c:v>
                </c:pt>
                <c:pt idx="72">
                  <c:v>41.934799999999939</c:v>
                </c:pt>
                <c:pt idx="73">
                  <c:v>42.522199999999941</c:v>
                </c:pt>
                <c:pt idx="74">
                  <c:v>43.475399999999944</c:v>
                </c:pt>
                <c:pt idx="75">
                  <c:v>46.063199999999945</c:v>
                </c:pt>
                <c:pt idx="76">
                  <c:v>45.496399999999944</c:v>
                </c:pt>
                <c:pt idx="77">
                  <c:v>46.942799999999941</c:v>
                </c:pt>
                <c:pt idx="78">
                  <c:v>47.640799999999942</c:v>
                </c:pt>
                <c:pt idx="79">
                  <c:v>50.277599999999943</c:v>
                </c:pt>
                <c:pt idx="80">
                  <c:v>49.814399999999942</c:v>
                </c:pt>
                <c:pt idx="81">
                  <c:v>51.573199999999943</c:v>
                </c:pt>
                <c:pt idx="82">
                  <c:v>52.750799999999941</c:v>
                </c:pt>
                <c:pt idx="83">
                  <c:v>54.735799999999941</c:v>
                </c:pt>
                <c:pt idx="84">
                  <c:v>53.293399999999941</c:v>
                </c:pt>
                <c:pt idx="85">
                  <c:v>52.134999999999941</c:v>
                </c:pt>
                <c:pt idx="86">
                  <c:v>51.892999999999944</c:v>
                </c:pt>
                <c:pt idx="87">
                  <c:v>53.234599999999944</c:v>
                </c:pt>
                <c:pt idx="88">
                  <c:v>50.399399999999964</c:v>
                </c:pt>
                <c:pt idx="89">
                  <c:v>50.625599999999963</c:v>
                </c:pt>
                <c:pt idx="90">
                  <c:v>51.500799999999963</c:v>
                </c:pt>
                <c:pt idx="91">
                  <c:v>51.053599999999967</c:v>
                </c:pt>
                <c:pt idx="92">
                  <c:v>48.942199999999971</c:v>
                </c:pt>
                <c:pt idx="93">
                  <c:v>48.656999999999968</c:v>
                </c:pt>
                <c:pt idx="94">
                  <c:v>49.340799999999966</c:v>
                </c:pt>
                <c:pt idx="95">
                  <c:v>48.204199999999965</c:v>
                </c:pt>
                <c:pt idx="96">
                  <c:v>50.452599999999961</c:v>
                </c:pt>
                <c:pt idx="97">
                  <c:v>47.426999999999964</c:v>
                </c:pt>
                <c:pt idx="98">
                  <c:v>46.308999999999962</c:v>
                </c:pt>
                <c:pt idx="99">
                  <c:v>45.353399999999965</c:v>
                </c:pt>
                <c:pt idx="100">
                  <c:v>46.725399999999965</c:v>
                </c:pt>
                <c:pt idx="101">
                  <c:v>48.209799999999966</c:v>
                </c:pt>
                <c:pt idx="102">
                  <c:v>47.282799999999966</c:v>
                </c:pt>
                <c:pt idx="103">
                  <c:v>47.426999999999964</c:v>
                </c:pt>
                <c:pt idx="104">
                  <c:v>49.368799999999965</c:v>
                </c:pt>
                <c:pt idx="105">
                  <c:v>51.001199999999962</c:v>
                </c:pt>
                <c:pt idx="106">
                  <c:v>52.916999999999959</c:v>
                </c:pt>
                <c:pt idx="107">
                  <c:v>51.44399999999996</c:v>
                </c:pt>
                <c:pt idx="108">
                  <c:v>52.718599999999959</c:v>
                </c:pt>
                <c:pt idx="109">
                  <c:v>51.315399999999961</c:v>
                </c:pt>
                <c:pt idx="110">
                  <c:v>50.413199999999961</c:v>
                </c:pt>
                <c:pt idx="111">
                  <c:v>49.182799999999958</c:v>
                </c:pt>
                <c:pt idx="112">
                  <c:v>50.748399999999961</c:v>
                </c:pt>
                <c:pt idx="113">
                  <c:v>51.147799999999961</c:v>
                </c:pt>
                <c:pt idx="114">
                  <c:v>50.904999999999959</c:v>
                </c:pt>
                <c:pt idx="115">
                  <c:v>51.569999999999958</c:v>
                </c:pt>
                <c:pt idx="116">
                  <c:v>52.96539999999996</c:v>
                </c:pt>
                <c:pt idx="117">
                  <c:v>54.412199999999963</c:v>
                </c:pt>
                <c:pt idx="118">
                  <c:v>57.361399999999961</c:v>
                </c:pt>
                <c:pt idx="119">
                  <c:v>61.531399999999962</c:v>
                </c:pt>
                <c:pt idx="120">
                  <c:v>61.538799999999959</c:v>
                </c:pt>
                <c:pt idx="121">
                  <c:v>64.917199999999966</c:v>
                </c:pt>
                <c:pt idx="122">
                  <c:v>65.758999999999972</c:v>
                </c:pt>
                <c:pt idx="123">
                  <c:v>68.50679999999997</c:v>
                </c:pt>
                <c:pt idx="124">
                  <c:v>62.368199999999973</c:v>
                </c:pt>
                <c:pt idx="125">
                  <c:v>61.21719999999997</c:v>
                </c:pt>
                <c:pt idx="126">
                  <c:v>62.24139999999997</c:v>
                </c:pt>
                <c:pt idx="127">
                  <c:v>61.985799999999969</c:v>
                </c:pt>
                <c:pt idx="128">
                  <c:v>65.50379999999997</c:v>
                </c:pt>
                <c:pt idx="129">
                  <c:v>60.990199999999987</c:v>
                </c:pt>
                <c:pt idx="130">
                  <c:v>56.996199999999988</c:v>
                </c:pt>
                <c:pt idx="131">
                  <c:v>55.917399999999986</c:v>
                </c:pt>
                <c:pt idx="132">
                  <c:v>55.288599999999988</c:v>
                </c:pt>
                <c:pt idx="133">
                  <c:v>53.958799999999989</c:v>
                </c:pt>
                <c:pt idx="134">
                  <c:v>56.248399999999968</c:v>
                </c:pt>
                <c:pt idx="135">
                  <c:v>58.965799999999966</c:v>
                </c:pt>
                <c:pt idx="136">
                  <c:v>58.120399999999968</c:v>
                </c:pt>
                <c:pt idx="137">
                  <c:v>61.461799999999968</c:v>
                </c:pt>
                <c:pt idx="138">
                  <c:v>63.922999999999966</c:v>
                </c:pt>
                <c:pt idx="139">
                  <c:v>62.368199999999966</c:v>
                </c:pt>
                <c:pt idx="140">
                  <c:v>58.789399999999986</c:v>
                </c:pt>
                <c:pt idx="141">
                  <c:v>58.108799999999988</c:v>
                </c:pt>
                <c:pt idx="142">
                  <c:v>57.554399999999987</c:v>
                </c:pt>
                <c:pt idx="143">
                  <c:v>59.978999999999964</c:v>
                </c:pt>
                <c:pt idx="144">
                  <c:v>57.711599999999962</c:v>
                </c:pt>
                <c:pt idx="145">
                  <c:v>54.528799999999961</c:v>
                </c:pt>
                <c:pt idx="146">
                  <c:v>56.703599999999959</c:v>
                </c:pt>
                <c:pt idx="147">
                  <c:v>59.390199999999957</c:v>
                </c:pt>
                <c:pt idx="148">
                  <c:v>62.048799999999936</c:v>
                </c:pt>
                <c:pt idx="149">
                  <c:v>62.040399999999934</c:v>
                </c:pt>
                <c:pt idx="150">
                  <c:v>58.818799999999932</c:v>
                </c:pt>
                <c:pt idx="151">
                  <c:v>60.345599999999934</c:v>
                </c:pt>
                <c:pt idx="152">
                  <c:v>61.25859999999993</c:v>
                </c:pt>
                <c:pt idx="153">
                  <c:v>57.13359999999993</c:v>
                </c:pt>
                <c:pt idx="154">
                  <c:v>55.604799999999933</c:v>
                </c:pt>
                <c:pt idx="155">
                  <c:v>57.018999999999934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3-6648-9125-00400DF320F6}"/>
            </c:ext>
          </c:extLst>
        </c:ser>
        <c:ser>
          <c:idx val="3"/>
          <c:order val="3"/>
          <c:tx>
            <c:strRef>
              <c:f>'Sheet1 (2)'!$S$1</c:f>
              <c:strCache>
                <c:ptCount val="1"/>
                <c:pt idx="0">
                  <c:v>50 45-50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(2)'!$S$2:$S$157</c:f>
              <c:numCache>
                <c:formatCode>0.0</c:formatCode>
                <c:ptCount val="156"/>
                <c:pt idx="0">
                  <c:v>4.1900000000000004</c:v>
                </c:pt>
                <c:pt idx="1">
                  <c:v>5.600000000000005E-2</c:v>
                </c:pt>
                <c:pt idx="2">
                  <c:v>-3.1239999999999801</c:v>
                </c:pt>
                <c:pt idx="3">
                  <c:v>-3.3419999999999801</c:v>
                </c:pt>
                <c:pt idx="4">
                  <c:v>-9.9279999999999795</c:v>
                </c:pt>
                <c:pt idx="5">
                  <c:v>-4.3759999999999994</c:v>
                </c:pt>
                <c:pt idx="6">
                  <c:v>-5.7159999999999993</c:v>
                </c:pt>
                <c:pt idx="7">
                  <c:v>-5.8219999999999992</c:v>
                </c:pt>
                <c:pt idx="8">
                  <c:v>-8.3840000000000003</c:v>
                </c:pt>
                <c:pt idx="9">
                  <c:v>-6.9779999999999998</c:v>
                </c:pt>
                <c:pt idx="10">
                  <c:v>-1.8999999999999995</c:v>
                </c:pt>
                <c:pt idx="11">
                  <c:v>-2.0599999999999996</c:v>
                </c:pt>
                <c:pt idx="12">
                  <c:v>-4.0759999999999996</c:v>
                </c:pt>
                <c:pt idx="13">
                  <c:v>-4.4479999999999977</c:v>
                </c:pt>
                <c:pt idx="14">
                  <c:v>-1.6040000000000179</c:v>
                </c:pt>
                <c:pt idx="15">
                  <c:v>-3.8900000000000179</c:v>
                </c:pt>
                <c:pt idx="16">
                  <c:v>-5.4080000000000181</c:v>
                </c:pt>
                <c:pt idx="17">
                  <c:v>-4.0860000000000181</c:v>
                </c:pt>
                <c:pt idx="18">
                  <c:v>-1.7160000000000379</c:v>
                </c:pt>
                <c:pt idx="19">
                  <c:v>-1.24400000000004</c:v>
                </c:pt>
                <c:pt idx="20">
                  <c:v>4.2259999999999405</c:v>
                </c:pt>
                <c:pt idx="21">
                  <c:v>11.295999999999941</c:v>
                </c:pt>
                <c:pt idx="22">
                  <c:v>8.083999999999941</c:v>
                </c:pt>
                <c:pt idx="23">
                  <c:v>9.6899999999999409</c:v>
                </c:pt>
                <c:pt idx="24">
                  <c:v>13.909999999999942</c:v>
                </c:pt>
                <c:pt idx="25">
                  <c:v>13.163999999999943</c:v>
                </c:pt>
                <c:pt idx="26">
                  <c:v>14.933999999999942</c:v>
                </c:pt>
                <c:pt idx="27">
                  <c:v>17.495999999999924</c:v>
                </c:pt>
                <c:pt idx="28">
                  <c:v>15.121999999999924</c:v>
                </c:pt>
                <c:pt idx="29">
                  <c:v>14.815999999999924</c:v>
                </c:pt>
                <c:pt idx="30">
                  <c:v>15.649999999999924</c:v>
                </c:pt>
                <c:pt idx="31">
                  <c:v>14.381999999999923</c:v>
                </c:pt>
                <c:pt idx="32">
                  <c:v>19.583999999999904</c:v>
                </c:pt>
                <c:pt idx="33">
                  <c:v>18.251999999999903</c:v>
                </c:pt>
                <c:pt idx="34">
                  <c:v>21.039999999999903</c:v>
                </c:pt>
                <c:pt idx="35">
                  <c:v>21.039999999999903</c:v>
                </c:pt>
                <c:pt idx="36">
                  <c:v>23.467999999999883</c:v>
                </c:pt>
                <c:pt idx="37">
                  <c:v>24.473999999999883</c:v>
                </c:pt>
                <c:pt idx="38">
                  <c:v>25.993999999999883</c:v>
                </c:pt>
                <c:pt idx="39">
                  <c:v>30.899999999999864</c:v>
                </c:pt>
                <c:pt idx="40">
                  <c:v>28.267999999999862</c:v>
                </c:pt>
                <c:pt idx="41">
                  <c:v>27.997999999999863</c:v>
                </c:pt>
                <c:pt idx="42">
                  <c:v>27.337999999999862</c:v>
                </c:pt>
                <c:pt idx="43">
                  <c:v>31.337999999999862</c:v>
                </c:pt>
                <c:pt idx="44">
                  <c:v>34.359999999999864</c:v>
                </c:pt>
                <c:pt idx="45">
                  <c:v>35.287999999999862</c:v>
                </c:pt>
                <c:pt idx="46">
                  <c:v>37.749999999999844</c:v>
                </c:pt>
                <c:pt idx="47">
                  <c:v>41.957999999999842</c:v>
                </c:pt>
                <c:pt idx="48">
                  <c:v>46.385999999999839</c:v>
                </c:pt>
                <c:pt idx="49">
                  <c:v>46.423999999999836</c:v>
                </c:pt>
                <c:pt idx="50">
                  <c:v>50.107999999999834</c:v>
                </c:pt>
                <c:pt idx="51">
                  <c:v>53.771999999999835</c:v>
                </c:pt>
                <c:pt idx="52">
                  <c:v>55.309999999999832</c:v>
                </c:pt>
                <c:pt idx="53">
                  <c:v>53.871999999999829</c:v>
                </c:pt>
                <c:pt idx="54">
                  <c:v>51.725999999999829</c:v>
                </c:pt>
                <c:pt idx="55">
                  <c:v>55.275999999999826</c:v>
                </c:pt>
                <c:pt idx="56">
                  <c:v>57.039999999999822</c:v>
                </c:pt>
                <c:pt idx="57">
                  <c:v>57.499999999999822</c:v>
                </c:pt>
                <c:pt idx="58">
                  <c:v>57.829999999999821</c:v>
                </c:pt>
                <c:pt idx="59">
                  <c:v>59.519999999999818</c:v>
                </c:pt>
                <c:pt idx="60">
                  <c:v>62.287999999999798</c:v>
                </c:pt>
                <c:pt idx="61">
                  <c:v>62.919999999999796</c:v>
                </c:pt>
                <c:pt idx="62">
                  <c:v>64.135999999999797</c:v>
                </c:pt>
                <c:pt idx="63">
                  <c:v>63.917999999999793</c:v>
                </c:pt>
                <c:pt idx="64">
                  <c:v>64.229999999999791</c:v>
                </c:pt>
                <c:pt idx="65">
                  <c:v>63.701999999999792</c:v>
                </c:pt>
                <c:pt idx="66">
                  <c:v>62.203999999999795</c:v>
                </c:pt>
                <c:pt idx="67">
                  <c:v>64.137999999999792</c:v>
                </c:pt>
                <c:pt idx="68">
                  <c:v>65.317999999999785</c:v>
                </c:pt>
                <c:pt idx="69">
                  <c:v>64.58199999999978</c:v>
                </c:pt>
                <c:pt idx="70">
                  <c:v>69.413999999999788</c:v>
                </c:pt>
                <c:pt idx="71">
                  <c:v>72.69999999999979</c:v>
                </c:pt>
                <c:pt idx="72">
                  <c:v>73.661999999999793</c:v>
                </c:pt>
                <c:pt idx="73">
                  <c:v>73.033999999999793</c:v>
                </c:pt>
                <c:pt idx="74">
                  <c:v>72.875999999999792</c:v>
                </c:pt>
                <c:pt idx="75">
                  <c:v>76.235999999999791</c:v>
                </c:pt>
                <c:pt idx="76">
                  <c:v>75.035999999999788</c:v>
                </c:pt>
                <c:pt idx="77">
                  <c:v>78.565999999999789</c:v>
                </c:pt>
                <c:pt idx="78">
                  <c:v>80.299999999999784</c:v>
                </c:pt>
                <c:pt idx="79">
                  <c:v>84.137999999999764</c:v>
                </c:pt>
                <c:pt idx="80">
                  <c:v>81.363999999999763</c:v>
                </c:pt>
                <c:pt idx="81">
                  <c:v>85.557999999999765</c:v>
                </c:pt>
                <c:pt idx="82">
                  <c:v>89.085999999999771</c:v>
                </c:pt>
                <c:pt idx="83">
                  <c:v>91.635999999999768</c:v>
                </c:pt>
                <c:pt idx="84">
                  <c:v>89.961999999999762</c:v>
                </c:pt>
                <c:pt idx="85">
                  <c:v>87.289999999999765</c:v>
                </c:pt>
                <c:pt idx="86">
                  <c:v>86.191999999999766</c:v>
                </c:pt>
                <c:pt idx="87">
                  <c:v>95.241999999999763</c:v>
                </c:pt>
                <c:pt idx="88">
                  <c:v>87.92199999999977</c:v>
                </c:pt>
                <c:pt idx="89">
                  <c:v>89.789999999999765</c:v>
                </c:pt>
                <c:pt idx="90">
                  <c:v>98.02999999999976</c:v>
                </c:pt>
                <c:pt idx="91">
                  <c:v>87.207999999999757</c:v>
                </c:pt>
                <c:pt idx="92">
                  <c:v>80.477999999999753</c:v>
                </c:pt>
                <c:pt idx="93">
                  <c:v>77.385999999999754</c:v>
                </c:pt>
                <c:pt idx="94">
                  <c:v>77.16199999999975</c:v>
                </c:pt>
                <c:pt idx="95">
                  <c:v>77.187999999999747</c:v>
                </c:pt>
                <c:pt idx="96">
                  <c:v>83.89399999999975</c:v>
                </c:pt>
                <c:pt idx="97">
                  <c:v>79.499999999999744</c:v>
                </c:pt>
                <c:pt idx="98">
                  <c:v>78.853999999999743</c:v>
                </c:pt>
                <c:pt idx="99">
                  <c:v>78.493999999999744</c:v>
                </c:pt>
                <c:pt idx="100">
                  <c:v>80.28999999999975</c:v>
                </c:pt>
                <c:pt idx="101">
                  <c:v>81.339999999999748</c:v>
                </c:pt>
                <c:pt idx="102">
                  <c:v>78.16999999999976</c:v>
                </c:pt>
                <c:pt idx="103">
                  <c:v>78.145999999999759</c:v>
                </c:pt>
                <c:pt idx="104">
                  <c:v>81.613999999999763</c:v>
                </c:pt>
                <c:pt idx="105">
                  <c:v>83.617999999999768</c:v>
                </c:pt>
                <c:pt idx="106">
                  <c:v>87.329999999999771</c:v>
                </c:pt>
                <c:pt idx="107">
                  <c:v>85.597999999999772</c:v>
                </c:pt>
                <c:pt idx="108">
                  <c:v>87.741999999999749</c:v>
                </c:pt>
                <c:pt idx="109">
                  <c:v>85.635999999999754</c:v>
                </c:pt>
                <c:pt idx="110">
                  <c:v>85.231999999999758</c:v>
                </c:pt>
                <c:pt idx="111">
                  <c:v>81.985999999999763</c:v>
                </c:pt>
                <c:pt idx="112">
                  <c:v>84.887999999999764</c:v>
                </c:pt>
                <c:pt idx="113">
                  <c:v>84.193999999999761</c:v>
                </c:pt>
                <c:pt idx="114">
                  <c:v>87.753999999999763</c:v>
                </c:pt>
                <c:pt idx="115">
                  <c:v>90.137999999999764</c:v>
                </c:pt>
                <c:pt idx="116">
                  <c:v>90.93399999999977</c:v>
                </c:pt>
                <c:pt idx="117">
                  <c:v>92.369999999999763</c:v>
                </c:pt>
                <c:pt idx="118">
                  <c:v>95.953999999999738</c:v>
                </c:pt>
                <c:pt idx="119">
                  <c:v>100.57799999999973</c:v>
                </c:pt>
                <c:pt idx="120">
                  <c:v>99.12799999999973</c:v>
                </c:pt>
                <c:pt idx="121">
                  <c:v>102.87399999999971</c:v>
                </c:pt>
                <c:pt idx="122">
                  <c:v>104.86599999999972</c:v>
                </c:pt>
                <c:pt idx="123">
                  <c:v>103.34999999999971</c:v>
                </c:pt>
                <c:pt idx="124">
                  <c:v>95.085999999999714</c:v>
                </c:pt>
                <c:pt idx="125">
                  <c:v>95.48399999999971</c:v>
                </c:pt>
                <c:pt idx="126">
                  <c:v>98.775999999999712</c:v>
                </c:pt>
                <c:pt idx="127">
                  <c:v>97.973999999999705</c:v>
                </c:pt>
                <c:pt idx="128">
                  <c:v>107.39799999999971</c:v>
                </c:pt>
                <c:pt idx="129">
                  <c:v>100.62999999999971</c:v>
                </c:pt>
                <c:pt idx="130">
                  <c:v>95.395999999999717</c:v>
                </c:pt>
                <c:pt idx="131">
                  <c:v>95.949999999999719</c:v>
                </c:pt>
                <c:pt idx="132">
                  <c:v>95.877999999999716</c:v>
                </c:pt>
                <c:pt idx="133">
                  <c:v>92.201999999999714</c:v>
                </c:pt>
                <c:pt idx="134">
                  <c:v>94.719999999999715</c:v>
                </c:pt>
                <c:pt idx="135">
                  <c:v>98.719999999999715</c:v>
                </c:pt>
                <c:pt idx="136">
                  <c:v>101.1339999999997</c:v>
                </c:pt>
                <c:pt idx="137">
                  <c:v>101.8119999999997</c:v>
                </c:pt>
                <c:pt idx="138">
                  <c:v>103.4279999999997</c:v>
                </c:pt>
                <c:pt idx="139">
                  <c:v>101.81999999999969</c:v>
                </c:pt>
                <c:pt idx="140">
                  <c:v>98.93199999999969</c:v>
                </c:pt>
                <c:pt idx="141">
                  <c:v>99.941999999999695</c:v>
                </c:pt>
                <c:pt idx="142">
                  <c:v>100.16199999999969</c:v>
                </c:pt>
                <c:pt idx="143">
                  <c:v>106.39599999999967</c:v>
                </c:pt>
                <c:pt idx="144">
                  <c:v>100.83399999999968</c:v>
                </c:pt>
                <c:pt idx="145">
                  <c:v>97.061999999999671</c:v>
                </c:pt>
                <c:pt idx="146">
                  <c:v>100.26599999999966</c:v>
                </c:pt>
                <c:pt idx="147">
                  <c:v>103.63599999999964</c:v>
                </c:pt>
                <c:pt idx="148">
                  <c:v>106.04999999999961</c:v>
                </c:pt>
                <c:pt idx="149">
                  <c:v>103.79199999999962</c:v>
                </c:pt>
                <c:pt idx="150">
                  <c:v>98.557999999999623</c:v>
                </c:pt>
                <c:pt idx="151">
                  <c:v>97.317999999999628</c:v>
                </c:pt>
                <c:pt idx="152">
                  <c:v>100.82999999999963</c:v>
                </c:pt>
                <c:pt idx="153">
                  <c:v>95.813999999999623</c:v>
                </c:pt>
                <c:pt idx="154">
                  <c:v>93.773999999999617</c:v>
                </c:pt>
                <c:pt idx="155">
                  <c:v>99.219999999999615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43-6648-9125-00400DF320F6}"/>
            </c:ext>
          </c:extLst>
        </c:ser>
        <c:ser>
          <c:idx val="4"/>
          <c:order val="4"/>
          <c:tx>
            <c:strRef>
              <c:f>'Sheet1 (2)'!$X$1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(2)'!$X$2:$X$157</c:f>
              <c:numCache>
                <c:formatCode>0.0</c:formatCode>
                <c:ptCount val="156"/>
                <c:pt idx="0">
                  <c:v>3.2793333333333266</c:v>
                </c:pt>
                <c:pt idx="1">
                  <c:v>-0.97133333333334004</c:v>
                </c:pt>
                <c:pt idx="2">
                  <c:v>-2.5260000000000069</c:v>
                </c:pt>
                <c:pt idx="3">
                  <c:v>-1.8406666666666802</c:v>
                </c:pt>
                <c:pt idx="4">
                  <c:v>-5.8153333333333466</c:v>
                </c:pt>
                <c:pt idx="5">
                  <c:v>-2.6913333333333465</c:v>
                </c:pt>
                <c:pt idx="6">
                  <c:v>-1.6580000000000197</c:v>
                </c:pt>
                <c:pt idx="7">
                  <c:v>-0.62266666666669312</c:v>
                </c:pt>
                <c:pt idx="8">
                  <c:v>-1.2880000000000265</c:v>
                </c:pt>
                <c:pt idx="9">
                  <c:v>0.61599999999997346</c:v>
                </c:pt>
                <c:pt idx="10">
                  <c:v>2.8339999999999734</c:v>
                </c:pt>
                <c:pt idx="11">
                  <c:v>3.3013333333333068</c:v>
                </c:pt>
                <c:pt idx="12">
                  <c:v>2.2119999999999735</c:v>
                </c:pt>
                <c:pt idx="13">
                  <c:v>1.7759999999999736</c:v>
                </c:pt>
                <c:pt idx="14">
                  <c:v>5.3919999999999675</c:v>
                </c:pt>
                <c:pt idx="15">
                  <c:v>3.5673333333333073</c:v>
                </c:pt>
                <c:pt idx="16">
                  <c:v>3.0879999999999739</c:v>
                </c:pt>
                <c:pt idx="17">
                  <c:v>4.1686666666666401</c:v>
                </c:pt>
                <c:pt idx="18">
                  <c:v>5.7419999999999733</c:v>
                </c:pt>
                <c:pt idx="19">
                  <c:v>6.2079999999999727</c:v>
                </c:pt>
                <c:pt idx="20">
                  <c:v>9.2486666666666402</c:v>
                </c:pt>
                <c:pt idx="21">
                  <c:v>14.232666666666635</c:v>
                </c:pt>
                <c:pt idx="22">
                  <c:v>10.901333333333302</c:v>
                </c:pt>
                <c:pt idx="23">
                  <c:v>12.792666666666628</c:v>
                </c:pt>
                <c:pt idx="24">
                  <c:v>15.477333333333295</c:v>
                </c:pt>
                <c:pt idx="25">
                  <c:v>14.471333333333295</c:v>
                </c:pt>
                <c:pt idx="26">
                  <c:v>15.116666666666628</c:v>
                </c:pt>
                <c:pt idx="27">
                  <c:v>18.451333333333295</c:v>
                </c:pt>
                <c:pt idx="28">
                  <c:v>16.150666666666631</c:v>
                </c:pt>
                <c:pt idx="29">
                  <c:v>15.488666666666631</c:v>
                </c:pt>
                <c:pt idx="30">
                  <c:v>15.698666666666632</c:v>
                </c:pt>
                <c:pt idx="31">
                  <c:v>15.635999999999965</c:v>
                </c:pt>
                <c:pt idx="32">
                  <c:v>19.0713333333333</c:v>
                </c:pt>
                <c:pt idx="33">
                  <c:v>17.665333333333301</c:v>
                </c:pt>
                <c:pt idx="34">
                  <c:v>18.631333333333302</c:v>
                </c:pt>
                <c:pt idx="35">
                  <c:v>18.734666666666634</c:v>
                </c:pt>
                <c:pt idx="36">
                  <c:v>19.469999999999967</c:v>
                </c:pt>
                <c:pt idx="37">
                  <c:v>20.498666666666633</c:v>
                </c:pt>
                <c:pt idx="38">
                  <c:v>19.836666666666634</c:v>
                </c:pt>
                <c:pt idx="39">
                  <c:v>23.6533333333333</c:v>
                </c:pt>
                <c:pt idx="40">
                  <c:v>22.24266666666664</c:v>
                </c:pt>
                <c:pt idx="41">
                  <c:v>21.545999999999975</c:v>
                </c:pt>
                <c:pt idx="42">
                  <c:v>22.887333333333309</c:v>
                </c:pt>
                <c:pt idx="43">
                  <c:v>24.617999999999977</c:v>
                </c:pt>
                <c:pt idx="44">
                  <c:v>26.508666666666645</c:v>
                </c:pt>
                <c:pt idx="45">
                  <c:v>27.145333333333312</c:v>
                </c:pt>
                <c:pt idx="46">
                  <c:v>28.855333333333313</c:v>
                </c:pt>
                <c:pt idx="47">
                  <c:v>31.543999999999979</c:v>
                </c:pt>
                <c:pt idx="48">
                  <c:v>35.044666666666643</c:v>
                </c:pt>
                <c:pt idx="49">
                  <c:v>34.457999999999977</c:v>
                </c:pt>
                <c:pt idx="50">
                  <c:v>36.961333333333307</c:v>
                </c:pt>
                <c:pt idx="51">
                  <c:v>38.744666666666639</c:v>
                </c:pt>
                <c:pt idx="52">
                  <c:v>40.304666666666634</c:v>
                </c:pt>
                <c:pt idx="53">
                  <c:v>38.234666666666634</c:v>
                </c:pt>
                <c:pt idx="54">
                  <c:v>36.780666666666633</c:v>
                </c:pt>
                <c:pt idx="55">
                  <c:v>38.861333333333299</c:v>
                </c:pt>
                <c:pt idx="56">
                  <c:v>39.709333333333298</c:v>
                </c:pt>
                <c:pt idx="57">
                  <c:v>39.908666666666633</c:v>
                </c:pt>
                <c:pt idx="58">
                  <c:v>39.663999999999966</c:v>
                </c:pt>
                <c:pt idx="59">
                  <c:v>41.3273333333333</c:v>
                </c:pt>
                <c:pt idx="60">
                  <c:v>43.025999999999961</c:v>
                </c:pt>
                <c:pt idx="61">
                  <c:v>43.929999999999957</c:v>
                </c:pt>
                <c:pt idx="62">
                  <c:v>45.281333333333293</c:v>
                </c:pt>
                <c:pt idx="63">
                  <c:v>44.938666666666627</c:v>
                </c:pt>
                <c:pt idx="64">
                  <c:v>45.12399999999996</c:v>
                </c:pt>
                <c:pt idx="65">
                  <c:v>44.70866666666663</c:v>
                </c:pt>
                <c:pt idx="66">
                  <c:v>44.537333333333301</c:v>
                </c:pt>
                <c:pt idx="67">
                  <c:v>45.70799999999997</c:v>
                </c:pt>
                <c:pt idx="68">
                  <c:v>47.035333333333298</c:v>
                </c:pt>
                <c:pt idx="69">
                  <c:v>48.041999999999966</c:v>
                </c:pt>
                <c:pt idx="70">
                  <c:v>51.140666666666633</c:v>
                </c:pt>
                <c:pt idx="71">
                  <c:v>52.036666666666633</c:v>
                </c:pt>
                <c:pt idx="72">
                  <c:v>53.293333333333294</c:v>
                </c:pt>
                <c:pt idx="73">
                  <c:v>52.691333333333297</c:v>
                </c:pt>
                <c:pt idx="74">
                  <c:v>52.433999999999962</c:v>
                </c:pt>
                <c:pt idx="75">
                  <c:v>55.235999999999954</c:v>
                </c:pt>
                <c:pt idx="76">
                  <c:v>53.885333333333286</c:v>
                </c:pt>
                <c:pt idx="77">
                  <c:v>56.687999999999953</c:v>
                </c:pt>
                <c:pt idx="78">
                  <c:v>57.61866666666662</c:v>
                </c:pt>
                <c:pt idx="79">
                  <c:v>60.686666666666618</c:v>
                </c:pt>
                <c:pt idx="80">
                  <c:v>59.181333333333285</c:v>
                </c:pt>
                <c:pt idx="81">
                  <c:v>61.290666666666617</c:v>
                </c:pt>
                <c:pt idx="82">
                  <c:v>62.569999999999943</c:v>
                </c:pt>
                <c:pt idx="83">
                  <c:v>64.341333333333267</c:v>
                </c:pt>
                <c:pt idx="84">
                  <c:v>62.643333333333267</c:v>
                </c:pt>
                <c:pt idx="85">
                  <c:v>61.815333333333271</c:v>
                </c:pt>
                <c:pt idx="86">
                  <c:v>61.249999999999936</c:v>
                </c:pt>
                <c:pt idx="87">
                  <c:v>64.585333333333267</c:v>
                </c:pt>
                <c:pt idx="88">
                  <c:v>60.762666666666604</c:v>
                </c:pt>
                <c:pt idx="89">
                  <c:v>60.853999999999935</c:v>
                </c:pt>
                <c:pt idx="90">
                  <c:v>63.179333333333268</c:v>
                </c:pt>
                <c:pt idx="91">
                  <c:v>60.349999999999937</c:v>
                </c:pt>
                <c:pt idx="92">
                  <c:v>57.061333333333273</c:v>
                </c:pt>
                <c:pt idx="93">
                  <c:v>55.495999999999938</c:v>
                </c:pt>
                <c:pt idx="94">
                  <c:v>57.249999999999936</c:v>
                </c:pt>
                <c:pt idx="95">
                  <c:v>57.487999999999936</c:v>
                </c:pt>
                <c:pt idx="96">
                  <c:v>62.629999999999939</c:v>
                </c:pt>
                <c:pt idx="97">
                  <c:v>60.018666666666604</c:v>
                </c:pt>
                <c:pt idx="98">
                  <c:v>58.931333333333271</c:v>
                </c:pt>
                <c:pt idx="99">
                  <c:v>58.272666666666602</c:v>
                </c:pt>
                <c:pt idx="100">
                  <c:v>59.683333333333266</c:v>
                </c:pt>
                <c:pt idx="101">
                  <c:v>61.489333333333263</c:v>
                </c:pt>
                <c:pt idx="102">
                  <c:v>59.812666666666594</c:v>
                </c:pt>
                <c:pt idx="103">
                  <c:v>59.633333333333262</c:v>
                </c:pt>
                <c:pt idx="104">
                  <c:v>61.493999999999929</c:v>
                </c:pt>
                <c:pt idx="105">
                  <c:v>62.963999999999928</c:v>
                </c:pt>
                <c:pt idx="106">
                  <c:v>64.562666666666601</c:v>
                </c:pt>
                <c:pt idx="107">
                  <c:v>62.781333333333265</c:v>
                </c:pt>
                <c:pt idx="108">
                  <c:v>65.096666666666593</c:v>
                </c:pt>
                <c:pt idx="109">
                  <c:v>63.270666666666592</c:v>
                </c:pt>
                <c:pt idx="110">
                  <c:v>62.491999999999933</c:v>
                </c:pt>
                <c:pt idx="111">
                  <c:v>61.988666666666603</c:v>
                </c:pt>
                <c:pt idx="112">
                  <c:v>63.813333333333269</c:v>
                </c:pt>
                <c:pt idx="113">
                  <c:v>63.344666666666605</c:v>
                </c:pt>
                <c:pt idx="114">
                  <c:v>64.772666666666595</c:v>
                </c:pt>
                <c:pt idx="115">
                  <c:v>65.895333333333255</c:v>
                </c:pt>
                <c:pt idx="116">
                  <c:v>68.409999999999926</c:v>
                </c:pt>
                <c:pt idx="117">
                  <c:v>69.819333333333262</c:v>
                </c:pt>
                <c:pt idx="118">
                  <c:v>71.706666666666592</c:v>
                </c:pt>
                <c:pt idx="119">
                  <c:v>76.823333333333252</c:v>
                </c:pt>
                <c:pt idx="120">
                  <c:v>75.679333333333247</c:v>
                </c:pt>
                <c:pt idx="121">
                  <c:v>80.078666666666578</c:v>
                </c:pt>
                <c:pt idx="122">
                  <c:v>81.345333333333244</c:v>
                </c:pt>
                <c:pt idx="123">
                  <c:v>82.255999999999915</c:v>
                </c:pt>
                <c:pt idx="124">
                  <c:v>75.613999999999919</c:v>
                </c:pt>
                <c:pt idx="125">
                  <c:v>74.87066666666658</c:v>
                </c:pt>
                <c:pt idx="126">
                  <c:v>77.551333333333247</c:v>
                </c:pt>
                <c:pt idx="127">
                  <c:v>76.482666666666589</c:v>
                </c:pt>
                <c:pt idx="128">
                  <c:v>81.50999999999992</c:v>
                </c:pt>
                <c:pt idx="129">
                  <c:v>77.065333333333257</c:v>
                </c:pt>
                <c:pt idx="130">
                  <c:v>72.933999999999926</c:v>
                </c:pt>
                <c:pt idx="131">
                  <c:v>72.131999999999934</c:v>
                </c:pt>
                <c:pt idx="132">
                  <c:v>70.54133333333327</c:v>
                </c:pt>
                <c:pt idx="133">
                  <c:v>68.508666666666599</c:v>
                </c:pt>
                <c:pt idx="134">
                  <c:v>70.215333333333263</c:v>
                </c:pt>
                <c:pt idx="135">
                  <c:v>74.092666666666602</c:v>
                </c:pt>
                <c:pt idx="136">
                  <c:v>74.482666666666603</c:v>
                </c:pt>
                <c:pt idx="137">
                  <c:v>77.527999999999935</c:v>
                </c:pt>
                <c:pt idx="138">
                  <c:v>78.877999999999929</c:v>
                </c:pt>
                <c:pt idx="139">
                  <c:v>76.783333333333275</c:v>
                </c:pt>
                <c:pt idx="140">
                  <c:v>74.291999999999945</c:v>
                </c:pt>
                <c:pt idx="141">
                  <c:v>74.913333333333284</c:v>
                </c:pt>
                <c:pt idx="142">
                  <c:v>74.698666666666625</c:v>
                </c:pt>
                <c:pt idx="143">
                  <c:v>79.040666666666624</c:v>
                </c:pt>
                <c:pt idx="144">
                  <c:v>76.587333333333291</c:v>
                </c:pt>
                <c:pt idx="145">
                  <c:v>73.58666666666663</c:v>
                </c:pt>
                <c:pt idx="146">
                  <c:v>76.123333333333292</c:v>
                </c:pt>
                <c:pt idx="147">
                  <c:v>79.061999999999955</c:v>
                </c:pt>
                <c:pt idx="148">
                  <c:v>81.323999999999955</c:v>
                </c:pt>
                <c:pt idx="149">
                  <c:v>80.352666666666622</c:v>
                </c:pt>
                <c:pt idx="150">
                  <c:v>76.986666666666622</c:v>
                </c:pt>
                <c:pt idx="151">
                  <c:v>78.101333333333287</c:v>
                </c:pt>
                <c:pt idx="152">
                  <c:v>79.860666666666617</c:v>
                </c:pt>
                <c:pt idx="153">
                  <c:v>76.670666666666619</c:v>
                </c:pt>
                <c:pt idx="154">
                  <c:v>75.085333333333281</c:v>
                </c:pt>
                <c:pt idx="155">
                  <c:v>77.115999999999943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43-6648-9125-00400DF32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18607"/>
        <c:axId val="1946216543"/>
      </c:lineChart>
      <c:catAx>
        <c:axId val="2022018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16543"/>
        <c:crosses val="autoZero"/>
        <c:auto val="1"/>
        <c:lblAlgn val="ctr"/>
        <c:lblOffset val="100"/>
        <c:noMultiLvlLbl val="0"/>
      </c:catAx>
      <c:valAx>
        <c:axId val="19462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1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8-CD4C-83CD-363F5AAD1914}"/>
            </c:ext>
          </c:extLst>
        </c:ser>
        <c:ser>
          <c:idx val="1"/>
          <c:order val="1"/>
          <c:tx>
            <c:strRef>
              <c:f>'Sheet1 (3)'!$I$1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8-CD4C-83CD-363F5AAD1914}"/>
            </c:ext>
          </c:extLst>
        </c:ser>
        <c:ser>
          <c:idx val="2"/>
          <c:order val="2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8-CD4C-83CD-363F5AAD1914}"/>
            </c:ext>
          </c:extLst>
        </c:ser>
        <c:ser>
          <c:idx val="3"/>
          <c:order val="3"/>
          <c:tx>
            <c:strRef>
              <c:f>'Sheet1 (3)'!$S$1</c:f>
              <c:strCache>
                <c:ptCount val="1"/>
                <c:pt idx="0">
                  <c:v>50 46-50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(3)'!$S$2:$S$157</c:f>
              <c:numCache>
                <c:formatCode>0.0</c:formatCode>
                <c:ptCount val="156"/>
                <c:pt idx="0">
                  <c:v>3.9580000000000002</c:v>
                </c:pt>
                <c:pt idx="1">
                  <c:v>2.726</c:v>
                </c:pt>
                <c:pt idx="2">
                  <c:v>-1.7979999999999805</c:v>
                </c:pt>
                <c:pt idx="3">
                  <c:v>1.0419999999999998</c:v>
                </c:pt>
                <c:pt idx="4">
                  <c:v>-0.45200000000000018</c:v>
                </c:pt>
                <c:pt idx="5">
                  <c:v>-4.5620000000000003</c:v>
                </c:pt>
                <c:pt idx="6">
                  <c:v>-6.3260000000000005</c:v>
                </c:pt>
                <c:pt idx="7">
                  <c:v>-4.7120000000000006</c:v>
                </c:pt>
                <c:pt idx="8">
                  <c:v>-3.2360000000000007</c:v>
                </c:pt>
                <c:pt idx="9">
                  <c:v>-0.77600000000002067</c:v>
                </c:pt>
                <c:pt idx="10">
                  <c:v>-3.4120000000000208</c:v>
                </c:pt>
                <c:pt idx="11">
                  <c:v>-10.132000000000021</c:v>
                </c:pt>
                <c:pt idx="12">
                  <c:v>-5.4400000000000404</c:v>
                </c:pt>
                <c:pt idx="13">
                  <c:v>-6.1620000000000399</c:v>
                </c:pt>
                <c:pt idx="14">
                  <c:v>-5.6880000000000397</c:v>
                </c:pt>
                <c:pt idx="15">
                  <c:v>-7.7880000000000393</c:v>
                </c:pt>
                <c:pt idx="16">
                  <c:v>-9.4160000000000394</c:v>
                </c:pt>
                <c:pt idx="17">
                  <c:v>-8.5660000000000398</c:v>
                </c:pt>
                <c:pt idx="18">
                  <c:v>-7.79800000000004</c:v>
                </c:pt>
                <c:pt idx="19">
                  <c:v>-5.2040000000000601</c:v>
                </c:pt>
                <c:pt idx="20">
                  <c:v>-1.8360000000000598</c:v>
                </c:pt>
                <c:pt idx="21">
                  <c:v>-2.200000000005975E-2</c:v>
                </c:pt>
                <c:pt idx="22">
                  <c:v>-3.5700000000000598</c:v>
                </c:pt>
                <c:pt idx="23">
                  <c:v>-3.8240000000000576</c:v>
                </c:pt>
                <c:pt idx="24">
                  <c:v>-3.6980000000000577</c:v>
                </c:pt>
                <c:pt idx="25">
                  <c:v>-6.9200000000000577</c:v>
                </c:pt>
                <c:pt idx="26">
                  <c:v>-12.974000000000057</c:v>
                </c:pt>
                <c:pt idx="27">
                  <c:v>-4.1980000000000555</c:v>
                </c:pt>
                <c:pt idx="28">
                  <c:v>-4.5140000000000535</c:v>
                </c:pt>
                <c:pt idx="29">
                  <c:v>-0.40200000000005343</c:v>
                </c:pt>
                <c:pt idx="30">
                  <c:v>0.71599999999994668</c:v>
                </c:pt>
                <c:pt idx="31">
                  <c:v>-5.1780000000000532</c:v>
                </c:pt>
                <c:pt idx="32">
                  <c:v>-6.6840000000000535</c:v>
                </c:pt>
                <c:pt idx="33">
                  <c:v>-4.2420000000000737</c:v>
                </c:pt>
                <c:pt idx="34">
                  <c:v>-1.6980000000000937</c:v>
                </c:pt>
                <c:pt idx="35">
                  <c:v>-3.2340000000000915</c:v>
                </c:pt>
                <c:pt idx="36">
                  <c:v>0.32799999999990836</c:v>
                </c:pt>
                <c:pt idx="37">
                  <c:v>2.2919999999999083</c:v>
                </c:pt>
                <c:pt idx="38">
                  <c:v>3.7519999999999083</c:v>
                </c:pt>
                <c:pt idx="39">
                  <c:v>4.6019999999999079</c:v>
                </c:pt>
                <c:pt idx="40">
                  <c:v>7.8079999999999083</c:v>
                </c:pt>
                <c:pt idx="41">
                  <c:v>9.947999999999908</c:v>
                </c:pt>
                <c:pt idx="42">
                  <c:v>9.003999999999909</c:v>
                </c:pt>
                <c:pt idx="43">
                  <c:v>11.369999999999909</c:v>
                </c:pt>
                <c:pt idx="44">
                  <c:v>7.9579999999999087</c:v>
                </c:pt>
                <c:pt idx="45">
                  <c:v>8.2199999999999083</c:v>
                </c:pt>
                <c:pt idx="46">
                  <c:v>7.2199999999999083</c:v>
                </c:pt>
                <c:pt idx="47">
                  <c:v>7.4379999999999065</c:v>
                </c:pt>
                <c:pt idx="48">
                  <c:v>6.0739999999999066</c:v>
                </c:pt>
                <c:pt idx="49">
                  <c:v>9.4199999999999058</c:v>
                </c:pt>
                <c:pt idx="50">
                  <c:v>11.337999999999905</c:v>
                </c:pt>
                <c:pt idx="51">
                  <c:v>14.861999999999906</c:v>
                </c:pt>
                <c:pt idx="52">
                  <c:v>14.259999999999907</c:v>
                </c:pt>
                <c:pt idx="53">
                  <c:v>12.021999999999927</c:v>
                </c:pt>
                <c:pt idx="54">
                  <c:v>12.601999999999927</c:v>
                </c:pt>
                <c:pt idx="55">
                  <c:v>14.201999999999927</c:v>
                </c:pt>
                <c:pt idx="56">
                  <c:v>14.315999999999928</c:v>
                </c:pt>
                <c:pt idx="57">
                  <c:v>14.269999999999929</c:v>
                </c:pt>
                <c:pt idx="58">
                  <c:v>10.413999999999929</c:v>
                </c:pt>
                <c:pt idx="59">
                  <c:v>15.861999999999929</c:v>
                </c:pt>
                <c:pt idx="60">
                  <c:v>16.033999999999928</c:v>
                </c:pt>
                <c:pt idx="61">
                  <c:v>14.707999999999927</c:v>
                </c:pt>
                <c:pt idx="62">
                  <c:v>13.039999999999928</c:v>
                </c:pt>
                <c:pt idx="63">
                  <c:v>7.7419999999999281</c:v>
                </c:pt>
                <c:pt idx="64">
                  <c:v>-4.2200000000000539</c:v>
                </c:pt>
                <c:pt idx="65">
                  <c:v>3.5079999999999467</c:v>
                </c:pt>
                <c:pt idx="66">
                  <c:v>4.9239999999999471</c:v>
                </c:pt>
                <c:pt idx="67">
                  <c:v>-1.9160000000000537</c:v>
                </c:pt>
                <c:pt idx="68">
                  <c:v>6.965999999999946</c:v>
                </c:pt>
                <c:pt idx="69">
                  <c:v>6.6079999999999481</c:v>
                </c:pt>
                <c:pt idx="70">
                  <c:v>4.7939999999999481</c:v>
                </c:pt>
                <c:pt idx="71">
                  <c:v>3.2399999999999478</c:v>
                </c:pt>
                <c:pt idx="72">
                  <c:v>4.7999999999999474</c:v>
                </c:pt>
                <c:pt idx="73">
                  <c:v>7.3099999999999277</c:v>
                </c:pt>
                <c:pt idx="74">
                  <c:v>11.001999999999928</c:v>
                </c:pt>
                <c:pt idx="75">
                  <c:v>8.5299999999999283</c:v>
                </c:pt>
                <c:pt idx="76">
                  <c:v>12.295999999999928</c:v>
                </c:pt>
                <c:pt idx="77">
                  <c:v>13.661999999999928</c:v>
                </c:pt>
                <c:pt idx="78">
                  <c:v>17.073999999999927</c:v>
                </c:pt>
                <c:pt idx="79">
                  <c:v>16.281999999999925</c:v>
                </c:pt>
                <c:pt idx="80">
                  <c:v>19.341999999999928</c:v>
                </c:pt>
                <c:pt idx="81">
                  <c:v>19.447999999999926</c:v>
                </c:pt>
                <c:pt idx="82">
                  <c:v>18.821999999999925</c:v>
                </c:pt>
                <c:pt idx="83">
                  <c:v>19.181999999999924</c:v>
                </c:pt>
                <c:pt idx="84">
                  <c:v>22.465999999999905</c:v>
                </c:pt>
                <c:pt idx="85">
                  <c:v>26.271999999999906</c:v>
                </c:pt>
                <c:pt idx="86">
                  <c:v>25.415999999999908</c:v>
                </c:pt>
                <c:pt idx="87">
                  <c:v>26.709999999999905</c:v>
                </c:pt>
                <c:pt idx="88">
                  <c:v>28.345999999999904</c:v>
                </c:pt>
                <c:pt idx="89">
                  <c:v>26.775999999999904</c:v>
                </c:pt>
                <c:pt idx="90">
                  <c:v>26.549999999999905</c:v>
                </c:pt>
                <c:pt idx="91">
                  <c:v>27.037999999999904</c:v>
                </c:pt>
                <c:pt idx="92">
                  <c:v>26.831999999999905</c:v>
                </c:pt>
                <c:pt idx="93">
                  <c:v>28.161999999999903</c:v>
                </c:pt>
                <c:pt idx="94">
                  <c:v>28.197999999999904</c:v>
                </c:pt>
                <c:pt idx="95">
                  <c:v>30.327999999999886</c:v>
                </c:pt>
                <c:pt idx="96">
                  <c:v>32.163999999999888</c:v>
                </c:pt>
                <c:pt idx="97">
                  <c:v>32.167999999999886</c:v>
                </c:pt>
                <c:pt idx="98">
                  <c:v>33.221999999999888</c:v>
                </c:pt>
                <c:pt idx="99">
                  <c:v>34.89799999999989</c:v>
                </c:pt>
                <c:pt idx="100">
                  <c:v>38.585999999999871</c:v>
                </c:pt>
                <c:pt idx="101">
                  <c:v>36.545999999999871</c:v>
                </c:pt>
                <c:pt idx="102">
                  <c:v>35.213999999999871</c:v>
                </c:pt>
                <c:pt idx="103">
                  <c:v>36.345999999999869</c:v>
                </c:pt>
                <c:pt idx="104">
                  <c:v>39.193999999999868</c:v>
                </c:pt>
                <c:pt idx="105">
                  <c:v>42.371999999999851</c:v>
                </c:pt>
                <c:pt idx="106">
                  <c:v>42.259999999999849</c:v>
                </c:pt>
                <c:pt idx="107">
                  <c:v>46.007999999999846</c:v>
                </c:pt>
                <c:pt idx="108">
                  <c:v>49.993999999999843</c:v>
                </c:pt>
                <c:pt idx="109">
                  <c:v>52.053999999999824</c:v>
                </c:pt>
                <c:pt idx="110">
                  <c:v>53.783999999999821</c:v>
                </c:pt>
                <c:pt idx="111">
                  <c:v>55.93999999999982</c:v>
                </c:pt>
                <c:pt idx="112">
                  <c:v>59.99799999999982</c:v>
                </c:pt>
                <c:pt idx="113">
                  <c:v>59.505999999999823</c:v>
                </c:pt>
                <c:pt idx="114">
                  <c:v>58.653999999999826</c:v>
                </c:pt>
                <c:pt idx="115">
                  <c:v>56.659999999999826</c:v>
                </c:pt>
                <c:pt idx="116">
                  <c:v>59.555999999999827</c:v>
                </c:pt>
                <c:pt idx="117">
                  <c:v>61.503999999999827</c:v>
                </c:pt>
                <c:pt idx="118">
                  <c:v>61.521999999999828</c:v>
                </c:pt>
                <c:pt idx="119">
                  <c:v>63.639999999999809</c:v>
                </c:pt>
                <c:pt idx="120">
                  <c:v>64.275999999999812</c:v>
                </c:pt>
                <c:pt idx="121">
                  <c:v>66.789999999999807</c:v>
                </c:pt>
                <c:pt idx="122">
                  <c:v>65.23999999999981</c:v>
                </c:pt>
                <c:pt idx="123">
                  <c:v>69.705999999999804</c:v>
                </c:pt>
                <c:pt idx="124">
                  <c:v>68.441999999999808</c:v>
                </c:pt>
                <c:pt idx="125">
                  <c:v>69.147999999999811</c:v>
                </c:pt>
                <c:pt idx="126">
                  <c:v>68.693999999999818</c:v>
                </c:pt>
                <c:pt idx="127">
                  <c:v>66.157999999999817</c:v>
                </c:pt>
                <c:pt idx="128">
                  <c:v>68.35599999999981</c:v>
                </c:pt>
                <c:pt idx="129">
                  <c:v>69.99599999999981</c:v>
                </c:pt>
                <c:pt idx="130">
                  <c:v>69.021999999999807</c:v>
                </c:pt>
                <c:pt idx="131">
                  <c:v>72.709999999999809</c:v>
                </c:pt>
                <c:pt idx="132">
                  <c:v>74.235999999999805</c:v>
                </c:pt>
                <c:pt idx="133">
                  <c:v>71.937999999999803</c:v>
                </c:pt>
                <c:pt idx="134">
                  <c:v>76.891999999999797</c:v>
                </c:pt>
                <c:pt idx="135">
                  <c:v>81.57599999999978</c:v>
                </c:pt>
                <c:pt idx="136">
                  <c:v>81.367999999999782</c:v>
                </c:pt>
                <c:pt idx="137">
                  <c:v>83.549999999999784</c:v>
                </c:pt>
                <c:pt idx="138">
                  <c:v>84.06999999999978</c:v>
                </c:pt>
                <c:pt idx="139">
                  <c:v>83.07599999999978</c:v>
                </c:pt>
                <c:pt idx="140">
                  <c:v>80.671999999999784</c:v>
                </c:pt>
                <c:pt idx="141">
                  <c:v>83.377999999999759</c:v>
                </c:pt>
                <c:pt idx="142">
                  <c:v>83.195999999999756</c:v>
                </c:pt>
                <c:pt idx="143">
                  <c:v>81.433999999999756</c:v>
                </c:pt>
                <c:pt idx="144">
                  <c:v>81.40599999999975</c:v>
                </c:pt>
                <c:pt idx="145">
                  <c:v>85.335999999999757</c:v>
                </c:pt>
                <c:pt idx="146">
                  <c:v>86.595999999999762</c:v>
                </c:pt>
                <c:pt idx="147">
                  <c:v>83.595999999999762</c:v>
                </c:pt>
                <c:pt idx="148">
                  <c:v>83.509999999999764</c:v>
                </c:pt>
                <c:pt idx="149">
                  <c:v>82.497999999999763</c:v>
                </c:pt>
                <c:pt idx="150">
                  <c:v>87.283999999999764</c:v>
                </c:pt>
                <c:pt idx="151">
                  <c:v>82.16399999999976</c:v>
                </c:pt>
                <c:pt idx="152">
                  <c:v>81.693999999999761</c:v>
                </c:pt>
                <c:pt idx="153">
                  <c:v>79.799999999999756</c:v>
                </c:pt>
                <c:pt idx="154">
                  <c:v>76.66199999999975</c:v>
                </c:pt>
                <c:pt idx="155">
                  <c:v>80.473999999999748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88-CD4C-83CD-363F5AAD1914}"/>
            </c:ext>
          </c:extLst>
        </c:ser>
        <c:ser>
          <c:idx val="4"/>
          <c:order val="4"/>
          <c:tx>
            <c:strRef>
              <c:f>'Sheet1 (3)'!$X$1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(3)'!$X$2:$X$157</c:f>
              <c:numCache>
                <c:formatCode>0.0</c:formatCode>
                <c:ptCount val="156"/>
                <c:pt idx="0">
                  <c:v>2.0306666666666668</c:v>
                </c:pt>
                <c:pt idx="1">
                  <c:v>0.44533333333333336</c:v>
                </c:pt>
                <c:pt idx="2">
                  <c:v>-2.7446666666666601</c:v>
                </c:pt>
                <c:pt idx="3">
                  <c:v>-0.98533333333332673</c:v>
                </c:pt>
                <c:pt idx="4">
                  <c:v>0.12933333333333974</c:v>
                </c:pt>
                <c:pt idx="5">
                  <c:v>-3.2366666666666601</c:v>
                </c:pt>
                <c:pt idx="6">
                  <c:v>-4.2079999999999931</c:v>
                </c:pt>
                <c:pt idx="7">
                  <c:v>-1.9459999999999931</c:v>
                </c:pt>
                <c:pt idx="8">
                  <c:v>0.99266666666667325</c:v>
                </c:pt>
                <c:pt idx="9">
                  <c:v>3.5293333333333399</c:v>
                </c:pt>
                <c:pt idx="10">
                  <c:v>0.52866666666667328</c:v>
                </c:pt>
                <c:pt idx="11">
                  <c:v>-1.9246666666666599</c:v>
                </c:pt>
                <c:pt idx="12">
                  <c:v>2.4173333333333398</c:v>
                </c:pt>
                <c:pt idx="13">
                  <c:v>2.2026666666666737</c:v>
                </c:pt>
                <c:pt idx="14">
                  <c:v>2.8240000000000069</c:v>
                </c:pt>
                <c:pt idx="15">
                  <c:v>0.33266666666668065</c:v>
                </c:pt>
                <c:pt idx="16">
                  <c:v>-1.7619999999999791</c:v>
                </c:pt>
                <c:pt idx="17">
                  <c:v>-0.41199999999997905</c:v>
                </c:pt>
                <c:pt idx="18">
                  <c:v>2.6333333333333542</c:v>
                </c:pt>
                <c:pt idx="19">
                  <c:v>3.0233333333333543</c:v>
                </c:pt>
                <c:pt idx="20">
                  <c:v>6.9006666666666874</c:v>
                </c:pt>
                <c:pt idx="21">
                  <c:v>8.6073333333333544</c:v>
                </c:pt>
                <c:pt idx="22">
                  <c:v>6.5746666666666878</c:v>
                </c:pt>
                <c:pt idx="23">
                  <c:v>4.9840000000000213</c:v>
                </c:pt>
                <c:pt idx="24">
                  <c:v>4.1820000000000279</c:v>
                </c:pt>
                <c:pt idx="25">
                  <c:v>5.0666666666694837E-2</c:v>
                </c:pt>
                <c:pt idx="26">
                  <c:v>-4.3939999999999717</c:v>
                </c:pt>
                <c:pt idx="27">
                  <c:v>0.63333333333336128</c:v>
                </c:pt>
                <c:pt idx="28">
                  <c:v>-0.43533333333329871</c:v>
                </c:pt>
                <c:pt idx="29">
                  <c:v>2.245333333333368</c:v>
                </c:pt>
                <c:pt idx="30">
                  <c:v>1.5020000000000346</c:v>
                </c:pt>
                <c:pt idx="31">
                  <c:v>-5.139999999999965</c:v>
                </c:pt>
                <c:pt idx="32">
                  <c:v>-4.2293333333332983</c:v>
                </c:pt>
                <c:pt idx="33">
                  <c:v>-2.9626666666666317</c:v>
                </c:pt>
                <c:pt idx="34">
                  <c:v>1.4366666666667012</c:v>
                </c:pt>
                <c:pt idx="35">
                  <c:v>0.29266666666670127</c:v>
                </c:pt>
                <c:pt idx="36">
                  <c:v>5.4093333333333673</c:v>
                </c:pt>
                <c:pt idx="37">
                  <c:v>7.2966666666667006</c:v>
                </c:pt>
                <c:pt idx="38">
                  <c:v>8.7060000000000333</c:v>
                </c:pt>
                <c:pt idx="39">
                  <c:v>11.2206666666667</c:v>
                </c:pt>
                <c:pt idx="40">
                  <c:v>12.343333333333367</c:v>
                </c:pt>
                <c:pt idx="41">
                  <c:v>13.771333333333361</c:v>
                </c:pt>
                <c:pt idx="42">
                  <c:v>13.302666666666694</c:v>
                </c:pt>
                <c:pt idx="43">
                  <c:v>15.127333333333361</c:v>
                </c:pt>
                <c:pt idx="44">
                  <c:v>14.624000000000029</c:v>
                </c:pt>
                <c:pt idx="45">
                  <c:v>13.845333333333368</c:v>
                </c:pt>
                <c:pt idx="46">
                  <c:v>12.019333333333368</c:v>
                </c:pt>
                <c:pt idx="47">
                  <c:v>14.334666666666701</c:v>
                </c:pt>
                <c:pt idx="48">
                  <c:v>12.553333333333368</c:v>
                </c:pt>
                <c:pt idx="49">
                  <c:v>14.152000000000035</c:v>
                </c:pt>
                <c:pt idx="50">
                  <c:v>15.622000000000035</c:v>
                </c:pt>
                <c:pt idx="51">
                  <c:v>17.482666666666702</c:v>
                </c:pt>
                <c:pt idx="52">
                  <c:v>17.30333333333337</c:v>
                </c:pt>
                <c:pt idx="53">
                  <c:v>15.626666666666704</c:v>
                </c:pt>
                <c:pt idx="54">
                  <c:v>17.432666666666705</c:v>
                </c:pt>
                <c:pt idx="55">
                  <c:v>18.843333333333373</c:v>
                </c:pt>
                <c:pt idx="56">
                  <c:v>18.184666666666708</c:v>
                </c:pt>
                <c:pt idx="57">
                  <c:v>17.097333333333374</c:v>
                </c:pt>
                <c:pt idx="58">
                  <c:v>14.48600000000004</c:v>
                </c:pt>
                <c:pt idx="59">
                  <c:v>19.628000000000039</c:v>
                </c:pt>
                <c:pt idx="60">
                  <c:v>19.866000000000039</c:v>
                </c:pt>
                <c:pt idx="61">
                  <c:v>21.62000000000004</c:v>
                </c:pt>
                <c:pt idx="62">
                  <c:v>20.054666666666705</c:v>
                </c:pt>
                <c:pt idx="63">
                  <c:v>16.766000000000037</c:v>
                </c:pt>
                <c:pt idx="64">
                  <c:v>13.936666666666705</c:v>
                </c:pt>
                <c:pt idx="65">
                  <c:v>16.26200000000004</c:v>
                </c:pt>
                <c:pt idx="66">
                  <c:v>16.353333333333371</c:v>
                </c:pt>
                <c:pt idx="67">
                  <c:v>12.530666666666704</c:v>
                </c:pt>
                <c:pt idx="68">
                  <c:v>15.866000000000037</c:v>
                </c:pt>
                <c:pt idx="69">
                  <c:v>15.300666666666704</c:v>
                </c:pt>
                <c:pt idx="70">
                  <c:v>14.47266666666671</c:v>
                </c:pt>
                <c:pt idx="71">
                  <c:v>12.774666666666709</c:v>
                </c:pt>
                <c:pt idx="72">
                  <c:v>14.546000000000037</c:v>
                </c:pt>
                <c:pt idx="73">
                  <c:v>15.825333333333363</c:v>
                </c:pt>
                <c:pt idx="74">
                  <c:v>17.934666666666697</c:v>
                </c:pt>
                <c:pt idx="75">
                  <c:v>16.429333333333364</c:v>
                </c:pt>
                <c:pt idx="76">
                  <c:v>19.497333333333366</c:v>
                </c:pt>
                <c:pt idx="77">
                  <c:v>20.428000000000033</c:v>
                </c:pt>
                <c:pt idx="78">
                  <c:v>23.2306666666667</c:v>
                </c:pt>
                <c:pt idx="79">
                  <c:v>21.880000000000035</c:v>
                </c:pt>
                <c:pt idx="80">
                  <c:v>24.682000000000027</c:v>
                </c:pt>
                <c:pt idx="81">
                  <c:v>24.424666666666695</c:v>
                </c:pt>
                <c:pt idx="82">
                  <c:v>23.822666666666695</c:v>
                </c:pt>
                <c:pt idx="83">
                  <c:v>25.079333333333356</c:v>
                </c:pt>
                <c:pt idx="84">
                  <c:v>25.975333333333356</c:v>
                </c:pt>
                <c:pt idx="85">
                  <c:v>29.074000000000023</c:v>
                </c:pt>
                <c:pt idx="86">
                  <c:v>30.080666666666691</c:v>
                </c:pt>
                <c:pt idx="87">
                  <c:v>31.408000000000015</c:v>
                </c:pt>
                <c:pt idx="88">
                  <c:v>32.578666666666685</c:v>
                </c:pt>
                <c:pt idx="89">
                  <c:v>32.407333333333355</c:v>
                </c:pt>
                <c:pt idx="90">
                  <c:v>31.992000000000022</c:v>
                </c:pt>
                <c:pt idx="91">
                  <c:v>32.177333333333358</c:v>
                </c:pt>
                <c:pt idx="92">
                  <c:v>31.834666666666692</c:v>
                </c:pt>
                <c:pt idx="93">
                  <c:v>33.186000000000028</c:v>
                </c:pt>
                <c:pt idx="94">
                  <c:v>34.090000000000025</c:v>
                </c:pt>
                <c:pt idx="95">
                  <c:v>35.788666666666686</c:v>
                </c:pt>
                <c:pt idx="96">
                  <c:v>37.452000000000019</c:v>
                </c:pt>
                <c:pt idx="97">
                  <c:v>37.207333333333352</c:v>
                </c:pt>
                <c:pt idx="98">
                  <c:v>37.406666666666688</c:v>
                </c:pt>
                <c:pt idx="99">
                  <c:v>38.254666666666687</c:v>
                </c:pt>
                <c:pt idx="100">
                  <c:v>40.335333333333352</c:v>
                </c:pt>
                <c:pt idx="101">
                  <c:v>38.881333333333352</c:v>
                </c:pt>
                <c:pt idx="102">
                  <c:v>36.811333333333351</c:v>
                </c:pt>
                <c:pt idx="103">
                  <c:v>38.371333333333347</c:v>
                </c:pt>
                <c:pt idx="104">
                  <c:v>40.154666666666678</c:v>
                </c:pt>
                <c:pt idx="105">
                  <c:v>42.658000000000008</c:v>
                </c:pt>
                <c:pt idx="106">
                  <c:v>42.071333333333342</c:v>
                </c:pt>
                <c:pt idx="107">
                  <c:v>45.57200000000001</c:v>
                </c:pt>
                <c:pt idx="108">
                  <c:v>48.26066666666668</c:v>
                </c:pt>
                <c:pt idx="109">
                  <c:v>49.970666666666681</c:v>
                </c:pt>
                <c:pt idx="110">
                  <c:v>50.607333333333344</c:v>
                </c:pt>
                <c:pt idx="111">
                  <c:v>52.498000000000012</c:v>
                </c:pt>
                <c:pt idx="112">
                  <c:v>54.228666666666676</c:v>
                </c:pt>
                <c:pt idx="113">
                  <c:v>55.570000000000007</c:v>
                </c:pt>
                <c:pt idx="114">
                  <c:v>54.873333333333342</c:v>
                </c:pt>
                <c:pt idx="115">
                  <c:v>53.462666666666685</c:v>
                </c:pt>
                <c:pt idx="116">
                  <c:v>57.279333333333355</c:v>
                </c:pt>
                <c:pt idx="117">
                  <c:v>56.617333333333356</c:v>
                </c:pt>
                <c:pt idx="118">
                  <c:v>57.646000000000022</c:v>
                </c:pt>
                <c:pt idx="119">
                  <c:v>58.381333333333359</c:v>
                </c:pt>
                <c:pt idx="120">
                  <c:v>58.484666666666691</c:v>
                </c:pt>
                <c:pt idx="121">
                  <c:v>59.450666666666692</c:v>
                </c:pt>
                <c:pt idx="122">
                  <c:v>58.044666666666693</c:v>
                </c:pt>
                <c:pt idx="123">
                  <c:v>61.480000000000025</c:v>
                </c:pt>
                <c:pt idx="124">
                  <c:v>61.41733333333336</c:v>
                </c:pt>
                <c:pt idx="125">
                  <c:v>61.627333333333361</c:v>
                </c:pt>
                <c:pt idx="126">
                  <c:v>60.965333333333362</c:v>
                </c:pt>
                <c:pt idx="127">
                  <c:v>58.664666666666697</c:v>
                </c:pt>
                <c:pt idx="128">
                  <c:v>61.999333333333361</c:v>
                </c:pt>
                <c:pt idx="129">
                  <c:v>62.644666666666694</c:v>
                </c:pt>
                <c:pt idx="130">
                  <c:v>61.638666666666694</c:v>
                </c:pt>
                <c:pt idx="131">
                  <c:v>64.323333333333366</c:v>
                </c:pt>
                <c:pt idx="132">
                  <c:v>66.214666666666687</c:v>
                </c:pt>
                <c:pt idx="133">
                  <c:v>62.883333333333354</c:v>
                </c:pt>
                <c:pt idx="134">
                  <c:v>67.867333333333349</c:v>
                </c:pt>
                <c:pt idx="135">
                  <c:v>70.908000000000015</c:v>
                </c:pt>
                <c:pt idx="136">
                  <c:v>71.374000000000009</c:v>
                </c:pt>
                <c:pt idx="137">
                  <c:v>72.947333333333347</c:v>
                </c:pt>
                <c:pt idx="138">
                  <c:v>74.02800000000002</c:v>
                </c:pt>
                <c:pt idx="139">
                  <c:v>73.548666666666691</c:v>
                </c:pt>
                <c:pt idx="140">
                  <c:v>71.724000000000032</c:v>
                </c:pt>
                <c:pt idx="141">
                  <c:v>75.340000000000032</c:v>
                </c:pt>
                <c:pt idx="142">
                  <c:v>74.904000000000025</c:v>
                </c:pt>
                <c:pt idx="143">
                  <c:v>73.814666666666696</c:v>
                </c:pt>
                <c:pt idx="144">
                  <c:v>74.282000000000025</c:v>
                </c:pt>
                <c:pt idx="145">
                  <c:v>76.500000000000028</c:v>
                </c:pt>
                <c:pt idx="146">
                  <c:v>78.404000000000025</c:v>
                </c:pt>
                <c:pt idx="147">
                  <c:v>77.738666666666688</c:v>
                </c:pt>
                <c:pt idx="148">
                  <c:v>78.774000000000015</c:v>
                </c:pt>
                <c:pt idx="149">
                  <c:v>79.807333333333347</c:v>
                </c:pt>
                <c:pt idx="150">
                  <c:v>82.931333333333342</c:v>
                </c:pt>
                <c:pt idx="151">
                  <c:v>78.956666666666678</c:v>
                </c:pt>
                <c:pt idx="152">
                  <c:v>79.64200000000001</c:v>
                </c:pt>
                <c:pt idx="153">
                  <c:v>78.087333333333348</c:v>
                </c:pt>
                <c:pt idx="154">
                  <c:v>73.836666666666687</c:v>
                </c:pt>
                <c:pt idx="155">
                  <c:v>77.116000000000014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88-CD4C-83CD-363F5AAD1914}"/>
            </c:ext>
          </c:extLst>
        </c:ser>
        <c:ser>
          <c:idx val="5"/>
          <c:order val="5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88-CD4C-83CD-363F5AAD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340495"/>
        <c:axId val="360888288"/>
      </c:lineChart>
      <c:catAx>
        <c:axId val="201034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88288"/>
        <c:crosses val="autoZero"/>
        <c:auto val="1"/>
        <c:lblAlgn val="ctr"/>
        <c:lblOffset val="100"/>
        <c:noMultiLvlLbl val="0"/>
      </c:catAx>
      <c:valAx>
        <c:axId val="3608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5-264C-A8B0-CEB4C1DB22CB}"/>
            </c:ext>
          </c:extLst>
        </c:ser>
        <c:ser>
          <c:idx val="1"/>
          <c:order val="1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5-264C-A8B0-CEB4C1DB22CB}"/>
            </c:ext>
          </c:extLst>
        </c:ser>
        <c:ser>
          <c:idx val="2"/>
          <c:order val="2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5-264C-A8B0-CEB4C1DB22CB}"/>
            </c:ext>
          </c:extLst>
        </c:ser>
        <c:ser>
          <c:idx val="3"/>
          <c:order val="3"/>
          <c:tx>
            <c:strRef>
              <c:f>'Sheet1 (3)'!$AH$1</c:f>
              <c:strCache>
                <c:ptCount val="1"/>
                <c:pt idx="0">
                  <c:v>fno 91-100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(3)'!$AH$2:$AH$157</c:f>
              <c:numCache>
                <c:formatCode>0.0</c:formatCode>
                <c:ptCount val="156"/>
                <c:pt idx="0">
                  <c:v>1.784</c:v>
                </c:pt>
                <c:pt idx="1">
                  <c:v>-1.8099999999999998</c:v>
                </c:pt>
                <c:pt idx="2">
                  <c:v>-8.9329999999999909</c:v>
                </c:pt>
                <c:pt idx="3">
                  <c:v>-7.4739999999999913</c:v>
                </c:pt>
                <c:pt idx="4">
                  <c:v>-4.3119999999999905</c:v>
                </c:pt>
                <c:pt idx="5">
                  <c:v>-6.4229999999999912</c:v>
                </c:pt>
                <c:pt idx="6">
                  <c:v>-7.0079999999999902</c:v>
                </c:pt>
                <c:pt idx="7">
                  <c:v>-3.8109999999999902</c:v>
                </c:pt>
                <c:pt idx="8">
                  <c:v>-1.1259999999999897</c:v>
                </c:pt>
                <c:pt idx="9">
                  <c:v>-0.34899999999999065</c:v>
                </c:pt>
                <c:pt idx="10">
                  <c:v>-3.2099999999999911</c:v>
                </c:pt>
                <c:pt idx="11">
                  <c:v>-5.2219999999999818</c:v>
                </c:pt>
                <c:pt idx="12">
                  <c:v>-2.9699999999999815</c:v>
                </c:pt>
                <c:pt idx="13">
                  <c:v>-4.745999999999972</c:v>
                </c:pt>
                <c:pt idx="14">
                  <c:v>-4.963999999999972</c:v>
                </c:pt>
                <c:pt idx="15">
                  <c:v>-7.6299999999999724</c:v>
                </c:pt>
                <c:pt idx="16">
                  <c:v>-10.921999999999972</c:v>
                </c:pt>
                <c:pt idx="17">
                  <c:v>-7.3629999999999711</c:v>
                </c:pt>
                <c:pt idx="18">
                  <c:v>-5.3799999999999715</c:v>
                </c:pt>
                <c:pt idx="19">
                  <c:v>-6.6619999999999715</c:v>
                </c:pt>
                <c:pt idx="20">
                  <c:v>-3.7169999999999712</c:v>
                </c:pt>
                <c:pt idx="21">
                  <c:v>-2.1859999999999813</c:v>
                </c:pt>
                <c:pt idx="22">
                  <c:v>-3.8529999999999713</c:v>
                </c:pt>
                <c:pt idx="23">
                  <c:v>-4.891999999999971</c:v>
                </c:pt>
                <c:pt idx="24">
                  <c:v>-4.827999999999971</c:v>
                </c:pt>
                <c:pt idx="25">
                  <c:v>-9.4819999999999602</c:v>
                </c:pt>
                <c:pt idx="26">
                  <c:v>-15.690999999999949</c:v>
                </c:pt>
                <c:pt idx="27">
                  <c:v>-13.338999999999949</c:v>
                </c:pt>
                <c:pt idx="28">
                  <c:v>-12.377999999999949</c:v>
                </c:pt>
                <c:pt idx="29">
                  <c:v>-9.8969999999999487</c:v>
                </c:pt>
                <c:pt idx="30">
                  <c:v>-12.603999999999939</c:v>
                </c:pt>
                <c:pt idx="31">
                  <c:v>-19.405999999999938</c:v>
                </c:pt>
                <c:pt idx="32">
                  <c:v>-15.715999999999939</c:v>
                </c:pt>
                <c:pt idx="33">
                  <c:v>-14.721999999999939</c:v>
                </c:pt>
                <c:pt idx="34">
                  <c:v>-8.4099999999999397</c:v>
                </c:pt>
                <c:pt idx="35">
                  <c:v>-9.47999999999994</c:v>
                </c:pt>
                <c:pt idx="36">
                  <c:v>-5.4739999999999398</c:v>
                </c:pt>
                <c:pt idx="37">
                  <c:v>-3.4389999999999397</c:v>
                </c:pt>
                <c:pt idx="38">
                  <c:v>-2.7209999999999397</c:v>
                </c:pt>
                <c:pt idx="39">
                  <c:v>-1.5829999999999498</c:v>
                </c:pt>
                <c:pt idx="40">
                  <c:v>0.71200000000005015</c:v>
                </c:pt>
                <c:pt idx="41">
                  <c:v>1.7460000000000502</c:v>
                </c:pt>
                <c:pt idx="42">
                  <c:v>2.6220000000000501</c:v>
                </c:pt>
                <c:pt idx="43">
                  <c:v>3.0960000000000489</c:v>
                </c:pt>
                <c:pt idx="44">
                  <c:v>3.0780000000000491</c:v>
                </c:pt>
                <c:pt idx="45">
                  <c:v>3.1620000000000492</c:v>
                </c:pt>
                <c:pt idx="46">
                  <c:v>1.6040000000000592</c:v>
                </c:pt>
                <c:pt idx="47">
                  <c:v>3.3080000000000593</c:v>
                </c:pt>
                <c:pt idx="48">
                  <c:v>1.5600000000000591</c:v>
                </c:pt>
                <c:pt idx="49">
                  <c:v>1.7520000000000582</c:v>
                </c:pt>
                <c:pt idx="50">
                  <c:v>5.2660000000000586</c:v>
                </c:pt>
                <c:pt idx="51">
                  <c:v>9.5230000000000601</c:v>
                </c:pt>
                <c:pt idx="52">
                  <c:v>10.050000000000059</c:v>
                </c:pt>
                <c:pt idx="53">
                  <c:v>7.7800000000000686</c:v>
                </c:pt>
                <c:pt idx="54">
                  <c:v>11.592000000000068</c:v>
                </c:pt>
                <c:pt idx="55">
                  <c:v>13.158000000000058</c:v>
                </c:pt>
                <c:pt idx="56">
                  <c:v>13.511000000000058</c:v>
                </c:pt>
                <c:pt idx="57">
                  <c:v>11.154000000000057</c:v>
                </c:pt>
                <c:pt idx="58">
                  <c:v>8.8790000000000564</c:v>
                </c:pt>
                <c:pt idx="59">
                  <c:v>11.618000000000057</c:v>
                </c:pt>
                <c:pt idx="60">
                  <c:v>12.566000000000056</c:v>
                </c:pt>
                <c:pt idx="61">
                  <c:v>12.593000000000055</c:v>
                </c:pt>
                <c:pt idx="62">
                  <c:v>11.353000000000055</c:v>
                </c:pt>
                <c:pt idx="63">
                  <c:v>8.0600000000000644</c:v>
                </c:pt>
                <c:pt idx="64">
                  <c:v>10.150000000000064</c:v>
                </c:pt>
                <c:pt idx="65">
                  <c:v>10.692000000000064</c:v>
                </c:pt>
                <c:pt idx="66">
                  <c:v>9.2120000000000637</c:v>
                </c:pt>
                <c:pt idx="67">
                  <c:v>8.0470000000000645</c:v>
                </c:pt>
                <c:pt idx="68">
                  <c:v>9.5900000000000638</c:v>
                </c:pt>
                <c:pt idx="69">
                  <c:v>10.253000000000062</c:v>
                </c:pt>
                <c:pt idx="70">
                  <c:v>8.8440000000000722</c:v>
                </c:pt>
                <c:pt idx="71">
                  <c:v>7.4640000000000821</c:v>
                </c:pt>
                <c:pt idx="72">
                  <c:v>8.6090000000000817</c:v>
                </c:pt>
                <c:pt idx="73">
                  <c:v>9.3820000000000814</c:v>
                </c:pt>
                <c:pt idx="74">
                  <c:v>10.023000000000081</c:v>
                </c:pt>
                <c:pt idx="75">
                  <c:v>10.235000000000081</c:v>
                </c:pt>
                <c:pt idx="76">
                  <c:v>14.242000000000083</c:v>
                </c:pt>
                <c:pt idx="77">
                  <c:v>15.511000000000083</c:v>
                </c:pt>
                <c:pt idx="78">
                  <c:v>14.946000000000083</c:v>
                </c:pt>
                <c:pt idx="79">
                  <c:v>15.381000000000084</c:v>
                </c:pt>
                <c:pt idx="80">
                  <c:v>17.321000000000083</c:v>
                </c:pt>
                <c:pt idx="81">
                  <c:v>20.037000000000084</c:v>
                </c:pt>
                <c:pt idx="82">
                  <c:v>20.691000000000084</c:v>
                </c:pt>
                <c:pt idx="83">
                  <c:v>23.032000000000075</c:v>
                </c:pt>
                <c:pt idx="84">
                  <c:v>21.465000000000074</c:v>
                </c:pt>
                <c:pt idx="85">
                  <c:v>23.006000000000075</c:v>
                </c:pt>
                <c:pt idx="86">
                  <c:v>23.077000000000076</c:v>
                </c:pt>
                <c:pt idx="87">
                  <c:v>24.459000000000078</c:v>
                </c:pt>
                <c:pt idx="88">
                  <c:v>24.658000000000079</c:v>
                </c:pt>
                <c:pt idx="89">
                  <c:v>28.974000000000078</c:v>
                </c:pt>
                <c:pt idx="90">
                  <c:v>28.456000000000078</c:v>
                </c:pt>
                <c:pt idx="91">
                  <c:v>27.719000000000079</c:v>
                </c:pt>
                <c:pt idx="92">
                  <c:v>26.570000000000078</c:v>
                </c:pt>
                <c:pt idx="93">
                  <c:v>25.905000000000079</c:v>
                </c:pt>
                <c:pt idx="94">
                  <c:v>26.572000000000081</c:v>
                </c:pt>
                <c:pt idx="95">
                  <c:v>29.36200000000008</c:v>
                </c:pt>
                <c:pt idx="96">
                  <c:v>31.572000000000081</c:v>
                </c:pt>
                <c:pt idx="97">
                  <c:v>29.38500000000009</c:v>
                </c:pt>
                <c:pt idx="98">
                  <c:v>28.66100000000009</c:v>
                </c:pt>
                <c:pt idx="99">
                  <c:v>29.619000000000089</c:v>
                </c:pt>
                <c:pt idx="100">
                  <c:v>29.84100000000009</c:v>
                </c:pt>
                <c:pt idx="101">
                  <c:v>29.265000000000089</c:v>
                </c:pt>
                <c:pt idx="102">
                  <c:v>26.188000000000088</c:v>
                </c:pt>
                <c:pt idx="103">
                  <c:v>30.382000000000087</c:v>
                </c:pt>
                <c:pt idx="104">
                  <c:v>33.63500000000009</c:v>
                </c:pt>
                <c:pt idx="105">
                  <c:v>35.683000000000092</c:v>
                </c:pt>
                <c:pt idx="106">
                  <c:v>37.095000000000091</c:v>
                </c:pt>
                <c:pt idx="107">
                  <c:v>39.162000000000091</c:v>
                </c:pt>
                <c:pt idx="108">
                  <c:v>40.32400000000009</c:v>
                </c:pt>
                <c:pt idx="109">
                  <c:v>41.311000000000092</c:v>
                </c:pt>
                <c:pt idx="110">
                  <c:v>40.778000000000091</c:v>
                </c:pt>
                <c:pt idx="111">
                  <c:v>43.111000000000089</c:v>
                </c:pt>
                <c:pt idx="112">
                  <c:v>42.974000000000089</c:v>
                </c:pt>
                <c:pt idx="113">
                  <c:v>41.357000000000099</c:v>
                </c:pt>
                <c:pt idx="114">
                  <c:v>39.751000000000097</c:v>
                </c:pt>
                <c:pt idx="115">
                  <c:v>38.755000000000095</c:v>
                </c:pt>
                <c:pt idx="116">
                  <c:v>43.029000000000096</c:v>
                </c:pt>
                <c:pt idx="117">
                  <c:v>42.597000000000094</c:v>
                </c:pt>
                <c:pt idx="118">
                  <c:v>45.373000000000083</c:v>
                </c:pt>
                <c:pt idx="119">
                  <c:v>45.992000000000083</c:v>
                </c:pt>
                <c:pt idx="120">
                  <c:v>45.755000000000081</c:v>
                </c:pt>
                <c:pt idx="121">
                  <c:v>47.815000000000069</c:v>
                </c:pt>
                <c:pt idx="122">
                  <c:v>44.309000000000076</c:v>
                </c:pt>
                <c:pt idx="123">
                  <c:v>45.772000000000077</c:v>
                </c:pt>
                <c:pt idx="124">
                  <c:v>47.177000000000078</c:v>
                </c:pt>
                <c:pt idx="125">
                  <c:v>51.746000000000066</c:v>
                </c:pt>
                <c:pt idx="126">
                  <c:v>52.456000000000067</c:v>
                </c:pt>
                <c:pt idx="127">
                  <c:v>50.399000000000065</c:v>
                </c:pt>
                <c:pt idx="128">
                  <c:v>53.012000000000064</c:v>
                </c:pt>
                <c:pt idx="129">
                  <c:v>53.45600000000006</c:v>
                </c:pt>
                <c:pt idx="130">
                  <c:v>51.984000000000059</c:v>
                </c:pt>
                <c:pt idx="131">
                  <c:v>54.95900000000006</c:v>
                </c:pt>
                <c:pt idx="132">
                  <c:v>56.231000000000051</c:v>
                </c:pt>
                <c:pt idx="133">
                  <c:v>52.582000000000065</c:v>
                </c:pt>
                <c:pt idx="134">
                  <c:v>56.576000000000064</c:v>
                </c:pt>
                <c:pt idx="135">
                  <c:v>59.642000000000067</c:v>
                </c:pt>
                <c:pt idx="136">
                  <c:v>59.850000000000065</c:v>
                </c:pt>
                <c:pt idx="137">
                  <c:v>61.109000000000066</c:v>
                </c:pt>
                <c:pt idx="138">
                  <c:v>62.931000000000068</c:v>
                </c:pt>
                <c:pt idx="139">
                  <c:v>62.728000000000073</c:v>
                </c:pt>
                <c:pt idx="140">
                  <c:v>61.513000000000069</c:v>
                </c:pt>
                <c:pt idx="141">
                  <c:v>61.937000000000069</c:v>
                </c:pt>
                <c:pt idx="142">
                  <c:v>62.71100000000007</c:v>
                </c:pt>
                <c:pt idx="143">
                  <c:v>61.771000000000072</c:v>
                </c:pt>
                <c:pt idx="144">
                  <c:v>63.407000000000075</c:v>
                </c:pt>
                <c:pt idx="145">
                  <c:v>65.72000000000007</c:v>
                </c:pt>
                <c:pt idx="146">
                  <c:v>67.987000000000066</c:v>
                </c:pt>
                <c:pt idx="147">
                  <c:v>67.591000000000065</c:v>
                </c:pt>
                <c:pt idx="148">
                  <c:v>69.201000000000064</c:v>
                </c:pt>
                <c:pt idx="149">
                  <c:v>68.637000000000072</c:v>
                </c:pt>
                <c:pt idx="150">
                  <c:v>68.952000000000069</c:v>
                </c:pt>
                <c:pt idx="151">
                  <c:v>65.363000000000071</c:v>
                </c:pt>
                <c:pt idx="152">
                  <c:v>65.752000000000066</c:v>
                </c:pt>
                <c:pt idx="153">
                  <c:v>66.040000000000063</c:v>
                </c:pt>
                <c:pt idx="154">
                  <c:v>61.552000000000064</c:v>
                </c:pt>
                <c:pt idx="155">
                  <c:v>61.795000000000066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5-264C-A8B0-CEB4C1DB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80191"/>
        <c:axId val="2016093359"/>
      </c:lineChart>
      <c:catAx>
        <c:axId val="201588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93359"/>
        <c:crosses val="autoZero"/>
        <c:auto val="1"/>
        <c:lblAlgn val="ctr"/>
        <c:lblOffset val="100"/>
        <c:noMultiLvlLbl val="0"/>
      </c:catAx>
      <c:valAx>
        <c:axId val="20160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8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'25Jan2025'!$C$1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'25Jan2025'!$C$2:$C$157</c:f>
              <c:numCache>
                <c:formatCode>0.0</c:formatCode>
                <c:ptCount val="156"/>
                <c:pt idx="0">
                  <c:v>-3.6850000000000005</c:v>
                </c:pt>
                <c:pt idx="1">
                  <c:v>1.4249999999999901</c:v>
                </c:pt>
                <c:pt idx="2">
                  <c:v>1.3659999999999901</c:v>
                </c:pt>
                <c:pt idx="3">
                  <c:v>1.9409999999999901</c:v>
                </c:pt>
                <c:pt idx="4">
                  <c:v>-0.87500000000001021</c:v>
                </c:pt>
                <c:pt idx="5">
                  <c:v>-4.0650000000000102</c:v>
                </c:pt>
                <c:pt idx="6">
                  <c:v>-2.3540000000000099</c:v>
                </c:pt>
                <c:pt idx="7">
                  <c:v>0.3519999999999901</c:v>
                </c:pt>
                <c:pt idx="8">
                  <c:v>0.63699999999998913</c:v>
                </c:pt>
                <c:pt idx="9">
                  <c:v>4.2279999999999891</c:v>
                </c:pt>
                <c:pt idx="10">
                  <c:v>5.530999999999989</c:v>
                </c:pt>
                <c:pt idx="11">
                  <c:v>3.0859999999999888</c:v>
                </c:pt>
                <c:pt idx="12">
                  <c:v>1.9529999999999987</c:v>
                </c:pt>
                <c:pt idx="13">
                  <c:v>2.1909999999999989</c:v>
                </c:pt>
                <c:pt idx="14">
                  <c:v>-3.0000000000000009</c:v>
                </c:pt>
                <c:pt idx="15">
                  <c:v>-8.1499999999999915</c:v>
                </c:pt>
                <c:pt idx="16">
                  <c:v>-1.2619999999999916</c:v>
                </c:pt>
                <c:pt idx="17">
                  <c:v>-1.1779999999999917</c:v>
                </c:pt>
                <c:pt idx="18">
                  <c:v>0.57200000000000828</c:v>
                </c:pt>
                <c:pt idx="19">
                  <c:v>0.37000000000000932</c:v>
                </c:pt>
                <c:pt idx="20">
                  <c:v>-6.5199999999999916</c:v>
                </c:pt>
                <c:pt idx="21">
                  <c:v>-7.1219999999999919</c:v>
                </c:pt>
                <c:pt idx="22">
                  <c:v>-6.5779999999999932</c:v>
                </c:pt>
                <c:pt idx="23">
                  <c:v>-2.2319999999999931</c:v>
                </c:pt>
                <c:pt idx="24">
                  <c:v>-3.1499999999999932</c:v>
                </c:pt>
                <c:pt idx="25">
                  <c:v>1.9440000000000071</c:v>
                </c:pt>
                <c:pt idx="26">
                  <c:v>4.8360000000000074</c:v>
                </c:pt>
                <c:pt idx="27">
                  <c:v>6.1610000000000076</c:v>
                </c:pt>
                <c:pt idx="28">
                  <c:v>7.9300000000000077</c:v>
                </c:pt>
                <c:pt idx="29">
                  <c:v>9.3080000000000069</c:v>
                </c:pt>
                <c:pt idx="30">
                  <c:v>11.120000000000008</c:v>
                </c:pt>
                <c:pt idx="31">
                  <c:v>10.403000000000009</c:v>
                </c:pt>
                <c:pt idx="32">
                  <c:v>12.21000000000001</c:v>
                </c:pt>
                <c:pt idx="33">
                  <c:v>11.566000000000011</c:v>
                </c:pt>
                <c:pt idx="34">
                  <c:v>10.489000000000011</c:v>
                </c:pt>
                <c:pt idx="35">
                  <c:v>9.3230000000000111</c:v>
                </c:pt>
                <c:pt idx="36">
                  <c:v>11.737000000000011</c:v>
                </c:pt>
                <c:pt idx="37">
                  <c:v>10.698000000000022</c:v>
                </c:pt>
                <c:pt idx="38">
                  <c:v>12.687000000000012</c:v>
                </c:pt>
                <c:pt idx="39">
                  <c:v>14.294000000000011</c:v>
                </c:pt>
                <c:pt idx="40">
                  <c:v>16.067000000000011</c:v>
                </c:pt>
                <c:pt idx="41">
                  <c:v>16.278000000000009</c:v>
                </c:pt>
                <c:pt idx="42">
                  <c:v>14.46000000000001</c:v>
                </c:pt>
                <c:pt idx="43">
                  <c:v>15.41200000000001</c:v>
                </c:pt>
                <c:pt idx="44">
                  <c:v>16.623000000000008</c:v>
                </c:pt>
                <c:pt idx="45">
                  <c:v>16.16500000000001</c:v>
                </c:pt>
                <c:pt idx="46">
                  <c:v>15.191000000000011</c:v>
                </c:pt>
                <c:pt idx="47">
                  <c:v>12.73800000000001</c:v>
                </c:pt>
                <c:pt idx="48">
                  <c:v>18.007000000000012</c:v>
                </c:pt>
                <c:pt idx="49">
                  <c:v>17.867000000000012</c:v>
                </c:pt>
                <c:pt idx="50">
                  <c:v>18.52300000000001</c:v>
                </c:pt>
                <c:pt idx="51">
                  <c:v>16.63900000000001</c:v>
                </c:pt>
                <c:pt idx="52">
                  <c:v>12.23600000000001</c:v>
                </c:pt>
                <c:pt idx="53">
                  <c:v>7.8350000000000097</c:v>
                </c:pt>
                <c:pt idx="54">
                  <c:v>11.898</c:v>
                </c:pt>
                <c:pt idx="55">
                  <c:v>12.423999999999999</c:v>
                </c:pt>
                <c:pt idx="56">
                  <c:v>7.8369999999999997</c:v>
                </c:pt>
                <c:pt idx="57">
                  <c:v>12.626000000000001</c:v>
                </c:pt>
                <c:pt idx="58">
                  <c:v>12.001000000000001</c:v>
                </c:pt>
                <c:pt idx="59">
                  <c:v>10.539000000000001</c:v>
                </c:pt>
                <c:pt idx="60">
                  <c:v>9.4250000000000007</c:v>
                </c:pt>
                <c:pt idx="61">
                  <c:v>11.466999999999992</c:v>
                </c:pt>
                <c:pt idx="62">
                  <c:v>13.171999999999983</c:v>
                </c:pt>
                <c:pt idx="63">
                  <c:v>15.812999999999974</c:v>
                </c:pt>
                <c:pt idx="64">
                  <c:v>13.098999999999974</c:v>
                </c:pt>
                <c:pt idx="65">
                  <c:v>15.683999999999974</c:v>
                </c:pt>
                <c:pt idx="66">
                  <c:v>16.974999999999973</c:v>
                </c:pt>
                <c:pt idx="67">
                  <c:v>19.787999999999972</c:v>
                </c:pt>
                <c:pt idx="68">
                  <c:v>18.964999999999971</c:v>
                </c:pt>
                <c:pt idx="69">
                  <c:v>21.398999999999972</c:v>
                </c:pt>
                <c:pt idx="70">
                  <c:v>21.543999999999972</c:v>
                </c:pt>
                <c:pt idx="71">
                  <c:v>21.391999999999971</c:v>
                </c:pt>
                <c:pt idx="72">
                  <c:v>22.04199999999997</c:v>
                </c:pt>
                <c:pt idx="73">
                  <c:v>23.625999999999969</c:v>
                </c:pt>
                <c:pt idx="74">
                  <c:v>26.825999999999969</c:v>
                </c:pt>
                <c:pt idx="75">
                  <c:v>27.155999999999967</c:v>
                </c:pt>
                <c:pt idx="76">
                  <c:v>28.883999999999958</c:v>
                </c:pt>
                <c:pt idx="77">
                  <c:v>30.189999999999959</c:v>
                </c:pt>
                <c:pt idx="78">
                  <c:v>29.939999999999959</c:v>
                </c:pt>
                <c:pt idx="79">
                  <c:v>28.547999999999959</c:v>
                </c:pt>
                <c:pt idx="80">
                  <c:v>28.300999999999959</c:v>
                </c:pt>
                <c:pt idx="81">
                  <c:v>27.94399999999996</c:v>
                </c:pt>
                <c:pt idx="82">
                  <c:v>29.433999999999962</c:v>
                </c:pt>
                <c:pt idx="83">
                  <c:v>30.584999999999962</c:v>
                </c:pt>
                <c:pt idx="84">
                  <c:v>32.344999999999963</c:v>
                </c:pt>
                <c:pt idx="85">
                  <c:v>34.506999999999955</c:v>
                </c:pt>
                <c:pt idx="86">
                  <c:v>34.651999999999958</c:v>
                </c:pt>
                <c:pt idx="87">
                  <c:v>34.868999999999957</c:v>
                </c:pt>
                <c:pt idx="88">
                  <c:v>35.957999999999949</c:v>
                </c:pt>
                <c:pt idx="89">
                  <c:v>37.968999999999951</c:v>
                </c:pt>
                <c:pt idx="90">
                  <c:v>36.584999999999951</c:v>
                </c:pt>
                <c:pt idx="91">
                  <c:v>34.737999999999964</c:v>
                </c:pt>
                <c:pt idx="92">
                  <c:v>36.166999999999952</c:v>
                </c:pt>
                <c:pt idx="93">
                  <c:v>38.696999999999953</c:v>
                </c:pt>
                <c:pt idx="94">
                  <c:v>41.590999999999951</c:v>
                </c:pt>
                <c:pt idx="95">
                  <c:v>41.155999999999949</c:v>
                </c:pt>
                <c:pt idx="96">
                  <c:v>44.323999999999948</c:v>
                </c:pt>
                <c:pt idx="97">
                  <c:v>47.593999999999951</c:v>
                </c:pt>
                <c:pt idx="98">
                  <c:v>49.521999999999949</c:v>
                </c:pt>
                <c:pt idx="99">
                  <c:v>50.30199999999995</c:v>
                </c:pt>
                <c:pt idx="100">
                  <c:v>52.090999999999937</c:v>
                </c:pt>
                <c:pt idx="101">
                  <c:v>54.140999999999934</c:v>
                </c:pt>
                <c:pt idx="102">
                  <c:v>54.884999999999934</c:v>
                </c:pt>
                <c:pt idx="103">
                  <c:v>53.437999999999931</c:v>
                </c:pt>
                <c:pt idx="104">
                  <c:v>51.41899999999994</c:v>
                </c:pt>
                <c:pt idx="105">
                  <c:v>55.083999999999939</c:v>
                </c:pt>
                <c:pt idx="106">
                  <c:v>55.039999999999942</c:v>
                </c:pt>
                <c:pt idx="107">
                  <c:v>56.124999999999943</c:v>
                </c:pt>
                <c:pt idx="108">
                  <c:v>56.864999999999945</c:v>
                </c:pt>
                <c:pt idx="109">
                  <c:v>57.169999999999945</c:v>
                </c:pt>
                <c:pt idx="110">
                  <c:v>57.912999999999947</c:v>
                </c:pt>
                <c:pt idx="111">
                  <c:v>56.641999999999953</c:v>
                </c:pt>
                <c:pt idx="112">
                  <c:v>60.612999999999957</c:v>
                </c:pt>
                <c:pt idx="113">
                  <c:v>60.142999999999958</c:v>
                </c:pt>
                <c:pt idx="114">
                  <c:v>60.860999999999962</c:v>
                </c:pt>
                <c:pt idx="115">
                  <c:v>60.87999999999996</c:v>
                </c:pt>
                <c:pt idx="116">
                  <c:v>58.07199999999996</c:v>
                </c:pt>
                <c:pt idx="117">
                  <c:v>61.619999999999962</c:v>
                </c:pt>
                <c:pt idx="118">
                  <c:v>62.547999999999959</c:v>
                </c:pt>
                <c:pt idx="119">
                  <c:v>60.709999999999958</c:v>
                </c:pt>
                <c:pt idx="120">
                  <c:v>63.636999999999958</c:v>
                </c:pt>
                <c:pt idx="121">
                  <c:v>65.07799999999996</c:v>
                </c:pt>
                <c:pt idx="122">
                  <c:v>61.617999999999959</c:v>
                </c:pt>
                <c:pt idx="123">
                  <c:v>66.994999999999962</c:v>
                </c:pt>
                <c:pt idx="124">
                  <c:v>70.739999999999966</c:v>
                </c:pt>
                <c:pt idx="125">
                  <c:v>71.399999999999963</c:v>
                </c:pt>
                <c:pt idx="126">
                  <c:v>73.371999999999957</c:v>
                </c:pt>
                <c:pt idx="127">
                  <c:v>74.381999999999962</c:v>
                </c:pt>
                <c:pt idx="128">
                  <c:v>73.542999999999964</c:v>
                </c:pt>
                <c:pt idx="129">
                  <c:v>71.71999999999997</c:v>
                </c:pt>
                <c:pt idx="130">
                  <c:v>76.032999999999973</c:v>
                </c:pt>
                <c:pt idx="131">
                  <c:v>75.46899999999998</c:v>
                </c:pt>
                <c:pt idx="132">
                  <c:v>74.217999999999975</c:v>
                </c:pt>
                <c:pt idx="133">
                  <c:v>74.294999999999973</c:v>
                </c:pt>
                <c:pt idx="134">
                  <c:v>77.074999999999974</c:v>
                </c:pt>
                <c:pt idx="135">
                  <c:v>78.812999999999974</c:v>
                </c:pt>
                <c:pt idx="136">
                  <c:v>77.643999999999977</c:v>
                </c:pt>
                <c:pt idx="137">
                  <c:v>77.921999999999983</c:v>
                </c:pt>
                <c:pt idx="138">
                  <c:v>77.375999999999976</c:v>
                </c:pt>
                <c:pt idx="139">
                  <c:v>80.737999999999971</c:v>
                </c:pt>
                <c:pt idx="140">
                  <c:v>76.433999999999969</c:v>
                </c:pt>
                <c:pt idx="141">
                  <c:v>76.149999999999963</c:v>
                </c:pt>
                <c:pt idx="142">
                  <c:v>74.362999999999957</c:v>
                </c:pt>
                <c:pt idx="143">
                  <c:v>69.570999999999955</c:v>
                </c:pt>
                <c:pt idx="144">
                  <c:v>73.189999999999941</c:v>
                </c:pt>
                <c:pt idx="145">
                  <c:v>73.40399999999994</c:v>
                </c:pt>
                <c:pt idx="146">
                  <c:v>70.264999999999944</c:v>
                </c:pt>
                <c:pt idx="147">
                  <c:v>70.340999999999937</c:v>
                </c:pt>
                <c:pt idx="148">
                  <c:v>71.713999999999942</c:v>
                </c:pt>
                <c:pt idx="149">
                  <c:v>73.826999999999941</c:v>
                </c:pt>
                <c:pt idx="150">
                  <c:v>73.232999999999947</c:v>
                </c:pt>
                <c:pt idx="151">
                  <c:v>68.470999999999947</c:v>
                </c:pt>
                <c:pt idx="152">
                  <c:v>69.209999999999951</c:v>
                </c:pt>
                <c:pt idx="153">
                  <c:v>70.121999999999957</c:v>
                </c:pt>
                <c:pt idx="154">
                  <c:v>68.19999999999996</c:v>
                </c:pt>
                <c:pt idx="155">
                  <c:v>69.697999999999951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8-4E40-9397-75AD7E1E0691}"/>
            </c:ext>
          </c:extLst>
        </c:ser>
        <c:ser>
          <c:idx val="1"/>
          <c:order val="1"/>
          <c:tx>
            <c:strRef>
              <c:f>'25Jan2025'!$H$1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'25Jan2025'!$H$2:$H$157</c:f>
              <c:numCache>
                <c:formatCode>0.0</c:formatCode>
                <c:ptCount val="156"/>
                <c:pt idx="0">
                  <c:v>-2.2694000000000001</c:v>
                </c:pt>
                <c:pt idx="1">
                  <c:v>0.15459999999997986</c:v>
                </c:pt>
                <c:pt idx="2">
                  <c:v>-0.39960000000002016</c:v>
                </c:pt>
                <c:pt idx="3">
                  <c:v>-1.08060000000002</c:v>
                </c:pt>
                <c:pt idx="4">
                  <c:v>-4.6555999999999997</c:v>
                </c:pt>
                <c:pt idx="5">
                  <c:v>-6.2126000000000001</c:v>
                </c:pt>
                <c:pt idx="6">
                  <c:v>-3.7562000000000002</c:v>
                </c:pt>
                <c:pt idx="7">
                  <c:v>-0.41259999999999986</c:v>
                </c:pt>
                <c:pt idx="8">
                  <c:v>-1.260199999999998</c:v>
                </c:pt>
                <c:pt idx="9">
                  <c:v>1.4598000000000022</c:v>
                </c:pt>
                <c:pt idx="10">
                  <c:v>3.7489999999999823</c:v>
                </c:pt>
                <c:pt idx="11">
                  <c:v>2.4175999999999824</c:v>
                </c:pt>
                <c:pt idx="12">
                  <c:v>1.7885999999999844</c:v>
                </c:pt>
                <c:pt idx="13">
                  <c:v>0.71479999999998634</c:v>
                </c:pt>
                <c:pt idx="14">
                  <c:v>-3.2824000000000142</c:v>
                </c:pt>
                <c:pt idx="15">
                  <c:v>-7.7902000000000138</c:v>
                </c:pt>
                <c:pt idx="16">
                  <c:v>-4.2762000000000135</c:v>
                </c:pt>
                <c:pt idx="17">
                  <c:v>-4.5240000000000133</c:v>
                </c:pt>
                <c:pt idx="18">
                  <c:v>-3.5038000000000133</c:v>
                </c:pt>
                <c:pt idx="19">
                  <c:v>-4.6624000000000132</c:v>
                </c:pt>
                <c:pt idx="20">
                  <c:v>-10.790600000000014</c:v>
                </c:pt>
                <c:pt idx="21">
                  <c:v>-8.0402000000000129</c:v>
                </c:pt>
                <c:pt idx="22">
                  <c:v>-7.1942000000000128</c:v>
                </c:pt>
                <c:pt idx="23">
                  <c:v>-3.8092000000000126</c:v>
                </c:pt>
                <c:pt idx="24">
                  <c:v>-3.8068000000000124</c:v>
                </c:pt>
                <c:pt idx="25">
                  <c:v>0.35879999999998802</c:v>
                </c:pt>
                <c:pt idx="26">
                  <c:v>3.3077999999999879</c:v>
                </c:pt>
                <c:pt idx="27">
                  <c:v>4.7533999999999876</c:v>
                </c:pt>
                <c:pt idx="28">
                  <c:v>6.1459999999999875</c:v>
                </c:pt>
                <c:pt idx="29">
                  <c:v>6.8135999999999877</c:v>
                </c:pt>
                <c:pt idx="30">
                  <c:v>6.5693999999999875</c:v>
                </c:pt>
                <c:pt idx="31">
                  <c:v>6.9713999999999876</c:v>
                </c:pt>
                <c:pt idx="32">
                  <c:v>8.5365999999999875</c:v>
                </c:pt>
                <c:pt idx="33">
                  <c:v>7.3075999999999874</c:v>
                </c:pt>
                <c:pt idx="34">
                  <c:v>6.4073999999999875</c:v>
                </c:pt>
                <c:pt idx="35">
                  <c:v>5.0049999999999892</c:v>
                </c:pt>
                <c:pt idx="36">
                  <c:v>6.2749999999999897</c:v>
                </c:pt>
                <c:pt idx="37">
                  <c:v>4.8069999999999897</c:v>
                </c:pt>
                <c:pt idx="38">
                  <c:v>6.71999999999999</c:v>
                </c:pt>
                <c:pt idx="39">
                  <c:v>8.3497999999999877</c:v>
                </c:pt>
                <c:pt idx="40">
                  <c:v>10.289599999999986</c:v>
                </c:pt>
                <c:pt idx="41">
                  <c:v>10.431799999999987</c:v>
                </c:pt>
                <c:pt idx="42">
                  <c:v>9.5037999999999876</c:v>
                </c:pt>
                <c:pt idx="43">
                  <c:v>10.989199999999988</c:v>
                </c:pt>
                <c:pt idx="44">
                  <c:v>12.360799999999987</c:v>
                </c:pt>
                <c:pt idx="45">
                  <c:v>11.405199999999988</c:v>
                </c:pt>
                <c:pt idx="46">
                  <c:v>10.283599999999989</c:v>
                </c:pt>
                <c:pt idx="47">
                  <c:v>7.261599999999989</c:v>
                </c:pt>
                <c:pt idx="48">
                  <c:v>9.5067999999999895</c:v>
                </c:pt>
                <c:pt idx="49">
                  <c:v>8.36939999999999</c:v>
                </c:pt>
                <c:pt idx="50">
                  <c:v>9.0535999999999905</c:v>
                </c:pt>
                <c:pt idx="51">
                  <c:v>8.7657999999999898</c:v>
                </c:pt>
                <c:pt idx="52">
                  <c:v>6.6553999999999895</c:v>
                </c:pt>
                <c:pt idx="53">
                  <c:v>6.2107999999999919</c:v>
                </c:pt>
                <c:pt idx="54">
                  <c:v>7.084999999999992</c:v>
                </c:pt>
                <c:pt idx="55">
                  <c:v>7.3051999999999921</c:v>
                </c:pt>
                <c:pt idx="56">
                  <c:v>4.4711999999999925</c:v>
                </c:pt>
                <c:pt idx="57">
                  <c:v>5.8123999999999905</c:v>
                </c:pt>
                <c:pt idx="58">
                  <c:v>5.57059999999999</c:v>
                </c:pt>
                <c:pt idx="59">
                  <c:v>4.4135999999999918</c:v>
                </c:pt>
                <c:pt idx="60">
                  <c:v>2.973599999999994</c:v>
                </c:pt>
                <c:pt idx="61">
                  <c:v>4.9569999999999936</c:v>
                </c:pt>
                <c:pt idx="62">
                  <c:v>6.1341999999999937</c:v>
                </c:pt>
                <c:pt idx="63">
                  <c:v>7.8891999999999936</c:v>
                </c:pt>
                <c:pt idx="64">
                  <c:v>7.4251999999999931</c:v>
                </c:pt>
                <c:pt idx="65">
                  <c:v>10.062599999999993</c:v>
                </c:pt>
                <c:pt idx="66">
                  <c:v>10.759599999999992</c:v>
                </c:pt>
                <c:pt idx="67">
                  <c:v>12.203999999999992</c:v>
                </c:pt>
                <c:pt idx="68">
                  <c:v>11.637199999999991</c:v>
                </c:pt>
                <c:pt idx="69">
                  <c:v>14.225799999999991</c:v>
                </c:pt>
                <c:pt idx="70">
                  <c:v>15.182999999999991</c:v>
                </c:pt>
                <c:pt idx="71">
                  <c:v>15.77019999999999</c:v>
                </c:pt>
                <c:pt idx="72">
                  <c:v>17.805399999999992</c:v>
                </c:pt>
                <c:pt idx="73">
                  <c:v>16.779999999999994</c:v>
                </c:pt>
                <c:pt idx="74">
                  <c:v>19.715999999999973</c:v>
                </c:pt>
                <c:pt idx="75">
                  <c:v>20.508999999999972</c:v>
                </c:pt>
                <c:pt idx="76">
                  <c:v>21.459799999999973</c:v>
                </c:pt>
                <c:pt idx="77">
                  <c:v>21.80859999999997</c:v>
                </c:pt>
                <c:pt idx="78">
                  <c:v>22.270799999999969</c:v>
                </c:pt>
                <c:pt idx="79">
                  <c:v>21.505799999999969</c:v>
                </c:pt>
                <c:pt idx="80">
                  <c:v>21.840799999999966</c:v>
                </c:pt>
                <c:pt idx="81">
                  <c:v>21.217599999999969</c:v>
                </c:pt>
                <c:pt idx="82">
                  <c:v>21.426999999999968</c:v>
                </c:pt>
                <c:pt idx="83">
                  <c:v>22.987799999999968</c:v>
                </c:pt>
                <c:pt idx="84">
                  <c:v>25.282399999999949</c:v>
                </c:pt>
                <c:pt idx="85">
                  <c:v>26.75939999999995</c:v>
                </c:pt>
                <c:pt idx="86">
                  <c:v>25.282799999999948</c:v>
                </c:pt>
                <c:pt idx="87">
                  <c:v>25.415199999999949</c:v>
                </c:pt>
                <c:pt idx="88">
                  <c:v>25.022399999999951</c:v>
                </c:pt>
                <c:pt idx="89">
                  <c:v>26.03659999999995</c:v>
                </c:pt>
                <c:pt idx="90">
                  <c:v>25.60519999999995</c:v>
                </c:pt>
                <c:pt idx="91">
                  <c:v>23.305599999999949</c:v>
                </c:pt>
                <c:pt idx="92">
                  <c:v>24.546599999999948</c:v>
                </c:pt>
                <c:pt idx="93">
                  <c:v>26.31739999999995</c:v>
                </c:pt>
                <c:pt idx="94">
                  <c:v>28.683399999999949</c:v>
                </c:pt>
                <c:pt idx="95">
                  <c:v>28.785799999999949</c:v>
                </c:pt>
                <c:pt idx="96">
                  <c:v>31.830599999999947</c:v>
                </c:pt>
                <c:pt idx="97">
                  <c:v>34.972999999999949</c:v>
                </c:pt>
                <c:pt idx="98">
                  <c:v>37.517199999999946</c:v>
                </c:pt>
                <c:pt idx="99">
                  <c:v>37.053799999999946</c:v>
                </c:pt>
                <c:pt idx="100">
                  <c:v>39.639199999999924</c:v>
                </c:pt>
                <c:pt idx="101">
                  <c:v>39.910199999999925</c:v>
                </c:pt>
                <c:pt idx="102">
                  <c:v>40.907999999999923</c:v>
                </c:pt>
                <c:pt idx="103">
                  <c:v>40.79359999999992</c:v>
                </c:pt>
                <c:pt idx="104">
                  <c:v>39.927999999999919</c:v>
                </c:pt>
                <c:pt idx="105">
                  <c:v>42.964599999999898</c:v>
                </c:pt>
                <c:pt idx="106">
                  <c:v>43.8141999999999</c:v>
                </c:pt>
                <c:pt idx="107">
                  <c:v>45.579199999999901</c:v>
                </c:pt>
                <c:pt idx="108">
                  <c:v>46.223799999999898</c:v>
                </c:pt>
                <c:pt idx="109">
                  <c:v>46.438399999999895</c:v>
                </c:pt>
                <c:pt idx="110">
                  <c:v>47.495999999999896</c:v>
                </c:pt>
                <c:pt idx="111">
                  <c:v>44.731999999999914</c:v>
                </c:pt>
                <c:pt idx="112">
                  <c:v>45.756199999999914</c:v>
                </c:pt>
                <c:pt idx="113">
                  <c:v>46.962199999999918</c:v>
                </c:pt>
                <c:pt idx="114">
                  <c:v>47.692199999999914</c:v>
                </c:pt>
                <c:pt idx="115">
                  <c:v>47.847199999999916</c:v>
                </c:pt>
                <c:pt idx="116">
                  <c:v>45.983399999999918</c:v>
                </c:pt>
                <c:pt idx="117">
                  <c:v>47.866199999999914</c:v>
                </c:pt>
                <c:pt idx="118">
                  <c:v>48.32539999999991</c:v>
                </c:pt>
                <c:pt idx="119">
                  <c:v>46.580199999999913</c:v>
                </c:pt>
                <c:pt idx="120">
                  <c:v>48.777199999999894</c:v>
                </c:pt>
                <c:pt idx="121">
                  <c:v>51.259999999999877</c:v>
                </c:pt>
                <c:pt idx="122">
                  <c:v>48.9819999999999</c:v>
                </c:pt>
                <c:pt idx="123">
                  <c:v>52.575599999999902</c:v>
                </c:pt>
                <c:pt idx="124">
                  <c:v>54.426799999999901</c:v>
                </c:pt>
                <c:pt idx="125">
                  <c:v>53.708199999999906</c:v>
                </c:pt>
                <c:pt idx="126">
                  <c:v>55.244399999999906</c:v>
                </c:pt>
                <c:pt idx="127">
                  <c:v>56.794399999999904</c:v>
                </c:pt>
                <c:pt idx="128">
                  <c:v>57.747999999999905</c:v>
                </c:pt>
                <c:pt idx="129">
                  <c:v>57.248999999999903</c:v>
                </c:pt>
                <c:pt idx="130">
                  <c:v>59.680399999999906</c:v>
                </c:pt>
                <c:pt idx="131">
                  <c:v>59.355399999999904</c:v>
                </c:pt>
                <c:pt idx="132">
                  <c:v>58.372199999999907</c:v>
                </c:pt>
                <c:pt idx="133">
                  <c:v>58.866399999999906</c:v>
                </c:pt>
                <c:pt idx="134">
                  <c:v>60.826199999999908</c:v>
                </c:pt>
                <c:pt idx="135">
                  <c:v>62.400599999999905</c:v>
                </c:pt>
                <c:pt idx="136">
                  <c:v>61.062399999999904</c:v>
                </c:pt>
                <c:pt idx="137">
                  <c:v>62.843399999999903</c:v>
                </c:pt>
                <c:pt idx="138">
                  <c:v>63.829999999999899</c:v>
                </c:pt>
                <c:pt idx="139">
                  <c:v>66.327799999999897</c:v>
                </c:pt>
                <c:pt idx="140">
                  <c:v>62.360199999999899</c:v>
                </c:pt>
                <c:pt idx="141">
                  <c:v>62.185399999999902</c:v>
                </c:pt>
                <c:pt idx="142">
                  <c:v>61.047999999999902</c:v>
                </c:pt>
                <c:pt idx="143">
                  <c:v>56.588399999999901</c:v>
                </c:pt>
                <c:pt idx="144">
                  <c:v>57.687799999999903</c:v>
                </c:pt>
                <c:pt idx="145">
                  <c:v>56.821399999999905</c:v>
                </c:pt>
                <c:pt idx="146">
                  <c:v>53.365599999999901</c:v>
                </c:pt>
                <c:pt idx="147">
                  <c:v>54.177399999999899</c:v>
                </c:pt>
                <c:pt idx="148">
                  <c:v>54.784999999999897</c:v>
                </c:pt>
                <c:pt idx="149">
                  <c:v>56.809999999999896</c:v>
                </c:pt>
                <c:pt idx="150">
                  <c:v>56.824999999999896</c:v>
                </c:pt>
                <c:pt idx="151">
                  <c:v>52.367999999999896</c:v>
                </c:pt>
                <c:pt idx="152">
                  <c:v>53.252599999999894</c:v>
                </c:pt>
                <c:pt idx="153">
                  <c:v>55.157799999999895</c:v>
                </c:pt>
                <c:pt idx="154">
                  <c:v>52.253199999999914</c:v>
                </c:pt>
                <c:pt idx="155">
                  <c:v>51.825199999999917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8-4E40-9397-75AD7E1E0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286015"/>
        <c:axId val="380150911"/>
      </c:lineChart>
      <c:catAx>
        <c:axId val="38028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50911"/>
        <c:crosses val="autoZero"/>
        <c:auto val="1"/>
        <c:lblAlgn val="ctr"/>
        <c:lblOffset val="100"/>
        <c:noMultiLvlLbl val="0"/>
      </c:catAx>
      <c:valAx>
        <c:axId val="38015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E144-B5E5-3334C19F50B6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E144-B5E5-3334C19F50B6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fno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Sheet1!$AC$2:$AC$54</c:f>
              <c:numCache>
                <c:formatCode>0.0</c:formatCode>
                <c:ptCount val="53"/>
                <c:pt idx="0">
                  <c:v>-2.6020000000000003</c:v>
                </c:pt>
                <c:pt idx="1">
                  <c:v>-1.0410000000000004</c:v>
                </c:pt>
                <c:pt idx="2">
                  <c:v>-1.4410000000000003</c:v>
                </c:pt>
                <c:pt idx="3">
                  <c:v>0.48949999999999982</c:v>
                </c:pt>
                <c:pt idx="4">
                  <c:v>0.62099999999999977</c:v>
                </c:pt>
                <c:pt idx="5">
                  <c:v>2.8754999999999997</c:v>
                </c:pt>
                <c:pt idx="6">
                  <c:v>4.6094999999999997</c:v>
                </c:pt>
                <c:pt idx="7">
                  <c:v>5.1219999999999999</c:v>
                </c:pt>
                <c:pt idx="8">
                  <c:v>5.1449999999999996</c:v>
                </c:pt>
                <c:pt idx="9">
                  <c:v>5.5544999999999991</c:v>
                </c:pt>
                <c:pt idx="10">
                  <c:v>7.9709999999999992</c:v>
                </c:pt>
                <c:pt idx="11">
                  <c:v>7.9269999999999987</c:v>
                </c:pt>
                <c:pt idx="12">
                  <c:v>9.0314999999999941</c:v>
                </c:pt>
                <c:pt idx="13">
                  <c:v>10.728999999999994</c:v>
                </c:pt>
                <c:pt idx="14">
                  <c:v>11.246499999999994</c:v>
                </c:pt>
                <c:pt idx="15">
                  <c:v>11.738999999999994</c:v>
                </c:pt>
                <c:pt idx="16">
                  <c:v>12.595999999999993</c:v>
                </c:pt>
                <c:pt idx="17">
                  <c:v>15.422499999999989</c:v>
                </c:pt>
                <c:pt idx="18">
                  <c:v>14.828499999999989</c:v>
                </c:pt>
                <c:pt idx="19">
                  <c:v>19.053499999999989</c:v>
                </c:pt>
                <c:pt idx="20">
                  <c:v>22.428999999999988</c:v>
                </c:pt>
                <c:pt idx="21">
                  <c:v>19.72699999999999</c:v>
                </c:pt>
                <c:pt idx="22">
                  <c:v>19.593499999999992</c:v>
                </c:pt>
                <c:pt idx="23">
                  <c:v>22.443499999999993</c:v>
                </c:pt>
                <c:pt idx="24">
                  <c:v>21.140499999999992</c:v>
                </c:pt>
                <c:pt idx="25">
                  <c:v>23.356999999999992</c:v>
                </c:pt>
                <c:pt idx="26">
                  <c:v>25.757999999999992</c:v>
                </c:pt>
                <c:pt idx="27">
                  <c:v>28.161999999999992</c:v>
                </c:pt>
                <c:pt idx="28">
                  <c:v>26.876499999999993</c:v>
                </c:pt>
                <c:pt idx="29">
                  <c:v>21.803999999999991</c:v>
                </c:pt>
                <c:pt idx="30">
                  <c:v>23.847499999999989</c:v>
                </c:pt>
                <c:pt idx="31">
                  <c:v>23.900999999999989</c:v>
                </c:pt>
                <c:pt idx="32">
                  <c:v>23.409999999999989</c:v>
                </c:pt>
                <c:pt idx="33">
                  <c:v>26.933999999999983</c:v>
                </c:pt>
                <c:pt idx="34">
                  <c:v>30.201999999999984</c:v>
                </c:pt>
                <c:pt idx="35">
                  <c:v>32.989499999999985</c:v>
                </c:pt>
                <c:pt idx="36">
                  <c:v>32.682999999999986</c:v>
                </c:pt>
                <c:pt idx="37">
                  <c:v>32.499999999999986</c:v>
                </c:pt>
                <c:pt idx="38">
                  <c:v>31.920499999999986</c:v>
                </c:pt>
                <c:pt idx="39">
                  <c:v>33.852499999999985</c:v>
                </c:pt>
                <c:pt idx="40">
                  <c:v>38.001999999999981</c:v>
                </c:pt>
                <c:pt idx="41">
                  <c:v>36.848999999999982</c:v>
                </c:pt>
                <c:pt idx="42">
                  <c:v>40.553499999999985</c:v>
                </c:pt>
                <c:pt idx="43">
                  <c:v>45.163999999999987</c:v>
                </c:pt>
                <c:pt idx="44">
                  <c:v>50.04499999999998</c:v>
                </c:pt>
                <c:pt idx="45">
                  <c:v>50.514499999999984</c:v>
                </c:pt>
                <c:pt idx="46">
                  <c:v>53.275999999999982</c:v>
                </c:pt>
                <c:pt idx="47">
                  <c:v>57.228999999999978</c:v>
                </c:pt>
                <c:pt idx="48">
                  <c:v>58.630999999999979</c:v>
                </c:pt>
                <c:pt idx="49">
                  <c:v>56.247499999999981</c:v>
                </c:pt>
                <c:pt idx="50">
                  <c:v>54.96749999999998</c:v>
                </c:pt>
                <c:pt idx="51">
                  <c:v>55.03599999999998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E144-B5E5-3334C19F50B6}"/>
            </c:ext>
          </c:extLst>
        </c:ser>
        <c:ser>
          <c:idx val="3"/>
          <c:order val="3"/>
          <c:tx>
            <c:strRef>
              <c:f>Sheet1!$AG$1</c:f>
              <c:strCache>
                <c:ptCount val="1"/>
                <c:pt idx="0">
                  <c:v>fno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Sheet1!$AG$2:$AG$54</c:f>
              <c:numCache>
                <c:formatCode>0.0</c:formatCode>
                <c:ptCount val="53"/>
                <c:pt idx="0">
                  <c:v>-3.5569999999999902</c:v>
                </c:pt>
                <c:pt idx="1">
                  <c:v>-2.4689999999999901</c:v>
                </c:pt>
                <c:pt idx="2">
                  <c:v>-3.2149999999999901</c:v>
                </c:pt>
                <c:pt idx="3">
                  <c:v>-0.47899999999998988</c:v>
                </c:pt>
                <c:pt idx="4">
                  <c:v>-1.6589999999999798</c:v>
                </c:pt>
                <c:pt idx="5">
                  <c:v>1.1530000000000205</c:v>
                </c:pt>
                <c:pt idx="6">
                  <c:v>1.2820000000000205</c:v>
                </c:pt>
                <c:pt idx="7">
                  <c:v>2.5690000000000204</c:v>
                </c:pt>
                <c:pt idx="8">
                  <c:v>1.9230000000000205</c:v>
                </c:pt>
                <c:pt idx="9">
                  <c:v>1.6750000000000205</c:v>
                </c:pt>
                <c:pt idx="10">
                  <c:v>3.5390000000000206</c:v>
                </c:pt>
                <c:pt idx="11">
                  <c:v>4.2270000000000199</c:v>
                </c:pt>
                <c:pt idx="12">
                  <c:v>4.6540000000000195</c:v>
                </c:pt>
                <c:pt idx="13">
                  <c:v>6.4190000000000191</c:v>
                </c:pt>
                <c:pt idx="14">
                  <c:v>7.0840000000000192</c:v>
                </c:pt>
                <c:pt idx="15">
                  <c:v>7.570000000000018</c:v>
                </c:pt>
                <c:pt idx="16">
                  <c:v>8.1870000000000172</c:v>
                </c:pt>
                <c:pt idx="17">
                  <c:v>11.571000000000007</c:v>
                </c:pt>
                <c:pt idx="18">
                  <c:v>10.125000000000018</c:v>
                </c:pt>
                <c:pt idx="19">
                  <c:v>16.15000000000002</c:v>
                </c:pt>
                <c:pt idx="20">
                  <c:v>19.175000000000018</c:v>
                </c:pt>
                <c:pt idx="21">
                  <c:v>18.244000000000021</c:v>
                </c:pt>
                <c:pt idx="22">
                  <c:v>20.37100000000002</c:v>
                </c:pt>
                <c:pt idx="23">
                  <c:v>23.542000000000019</c:v>
                </c:pt>
                <c:pt idx="24">
                  <c:v>20.552000000000021</c:v>
                </c:pt>
                <c:pt idx="25">
                  <c:v>21.65100000000001</c:v>
                </c:pt>
                <c:pt idx="26">
                  <c:v>24.396000000000011</c:v>
                </c:pt>
                <c:pt idx="27">
                  <c:v>26.388000000000002</c:v>
                </c:pt>
                <c:pt idx="28">
                  <c:v>24.610000000000003</c:v>
                </c:pt>
                <c:pt idx="29">
                  <c:v>19.641000000000002</c:v>
                </c:pt>
                <c:pt idx="30">
                  <c:v>22.570999999999991</c:v>
                </c:pt>
                <c:pt idx="31">
                  <c:v>23.81799999999998</c:v>
                </c:pt>
                <c:pt idx="32">
                  <c:v>23.751999999999981</c:v>
                </c:pt>
                <c:pt idx="33">
                  <c:v>28.423999999999971</c:v>
                </c:pt>
                <c:pt idx="34">
                  <c:v>31.26099999999996</c:v>
                </c:pt>
                <c:pt idx="35">
                  <c:v>35.506999999999948</c:v>
                </c:pt>
                <c:pt idx="36">
                  <c:v>36.24099999999995</c:v>
                </c:pt>
                <c:pt idx="37">
                  <c:v>35.225999999999949</c:v>
                </c:pt>
                <c:pt idx="38">
                  <c:v>34.497999999999948</c:v>
                </c:pt>
                <c:pt idx="39">
                  <c:v>37.423999999999936</c:v>
                </c:pt>
                <c:pt idx="40">
                  <c:v>41.877999999999936</c:v>
                </c:pt>
                <c:pt idx="41">
                  <c:v>39.321999999999939</c:v>
                </c:pt>
                <c:pt idx="42">
                  <c:v>42.044999999999938</c:v>
                </c:pt>
                <c:pt idx="43">
                  <c:v>48.486999999999938</c:v>
                </c:pt>
                <c:pt idx="44">
                  <c:v>53.699999999999939</c:v>
                </c:pt>
                <c:pt idx="45">
                  <c:v>53.73899999999994</c:v>
                </c:pt>
                <c:pt idx="46">
                  <c:v>56.23899999999994</c:v>
                </c:pt>
                <c:pt idx="47">
                  <c:v>61.088999999999942</c:v>
                </c:pt>
                <c:pt idx="48">
                  <c:v>63.251999999999938</c:v>
                </c:pt>
                <c:pt idx="49">
                  <c:v>61.288999999999952</c:v>
                </c:pt>
                <c:pt idx="50">
                  <c:v>59.632999999999953</c:v>
                </c:pt>
                <c:pt idx="51">
                  <c:v>59.511999999999951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B-E144-B5E5-3334C19F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91855"/>
        <c:axId val="905673855"/>
      </c:lineChart>
      <c:catAx>
        <c:axId val="905491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3855"/>
        <c:crosses val="autoZero"/>
        <c:auto val="1"/>
        <c:lblAlgn val="ctr"/>
        <c:lblOffset val="100"/>
        <c:noMultiLvlLbl val="0"/>
      </c:catAx>
      <c:valAx>
        <c:axId val="9056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9-6D42-926A-30B087855661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50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Sheet1!$H$2:$H$54</c:f>
              <c:numCache>
                <c:formatCode>0.0</c:formatCode>
                <c:ptCount val="53"/>
                <c:pt idx="0">
                  <c:v>-4.3440000000000003</c:v>
                </c:pt>
                <c:pt idx="1">
                  <c:v>-3.3600000000000003</c:v>
                </c:pt>
                <c:pt idx="2">
                  <c:v>-1.8740000000000003</c:v>
                </c:pt>
                <c:pt idx="3">
                  <c:v>9.3999999999989869E-2</c:v>
                </c:pt>
                <c:pt idx="4">
                  <c:v>-0.75700000000001011</c:v>
                </c:pt>
                <c:pt idx="5">
                  <c:v>1.4419999999999897</c:v>
                </c:pt>
                <c:pt idx="6">
                  <c:v>2.97999999999998</c:v>
                </c:pt>
                <c:pt idx="7">
                  <c:v>3.0349999999999802</c:v>
                </c:pt>
                <c:pt idx="8">
                  <c:v>2.8999999999999813</c:v>
                </c:pt>
                <c:pt idx="9">
                  <c:v>3.6199999999999815</c:v>
                </c:pt>
                <c:pt idx="10">
                  <c:v>5.8969999999999816</c:v>
                </c:pt>
                <c:pt idx="11">
                  <c:v>7.0029999999999815</c:v>
                </c:pt>
                <c:pt idx="12">
                  <c:v>10.071999999999981</c:v>
                </c:pt>
                <c:pt idx="13">
                  <c:v>11.485999999999981</c:v>
                </c:pt>
                <c:pt idx="14">
                  <c:v>13.472999999999981</c:v>
                </c:pt>
                <c:pt idx="15">
                  <c:v>11.48599999999999</c:v>
                </c:pt>
                <c:pt idx="16">
                  <c:v>11.46699999999999</c:v>
                </c:pt>
                <c:pt idx="17">
                  <c:v>12.237999999999989</c:v>
                </c:pt>
                <c:pt idx="18">
                  <c:v>11.153999999999989</c:v>
                </c:pt>
                <c:pt idx="19">
                  <c:v>16.88199999999998</c:v>
                </c:pt>
                <c:pt idx="20">
                  <c:v>16.514999999999979</c:v>
                </c:pt>
                <c:pt idx="21">
                  <c:v>13.748999999999979</c:v>
                </c:pt>
                <c:pt idx="22">
                  <c:v>15.13499999999998</c:v>
                </c:pt>
                <c:pt idx="23">
                  <c:v>17.23699999999997</c:v>
                </c:pt>
                <c:pt idx="24">
                  <c:v>17.237999999999971</c:v>
                </c:pt>
                <c:pt idx="25">
                  <c:v>18.470999999999961</c:v>
                </c:pt>
                <c:pt idx="26">
                  <c:v>19.959999999999962</c:v>
                </c:pt>
                <c:pt idx="27">
                  <c:v>21.335999999999963</c:v>
                </c:pt>
                <c:pt idx="28">
                  <c:v>18.798999999999964</c:v>
                </c:pt>
                <c:pt idx="29">
                  <c:v>14.385999999999964</c:v>
                </c:pt>
                <c:pt idx="30">
                  <c:v>16.491999999999955</c:v>
                </c:pt>
                <c:pt idx="31">
                  <c:v>16.510999999999953</c:v>
                </c:pt>
                <c:pt idx="32">
                  <c:v>15.523999999999953</c:v>
                </c:pt>
                <c:pt idx="33">
                  <c:v>18.130999999999943</c:v>
                </c:pt>
                <c:pt idx="34">
                  <c:v>21.474999999999945</c:v>
                </c:pt>
                <c:pt idx="35">
                  <c:v>24.880999999999943</c:v>
                </c:pt>
                <c:pt idx="36">
                  <c:v>23.740999999999943</c:v>
                </c:pt>
                <c:pt idx="37">
                  <c:v>24.365999999999943</c:v>
                </c:pt>
                <c:pt idx="38">
                  <c:v>26.823999999999941</c:v>
                </c:pt>
                <c:pt idx="39">
                  <c:v>25.233999999999952</c:v>
                </c:pt>
                <c:pt idx="40">
                  <c:v>29.364999999999952</c:v>
                </c:pt>
                <c:pt idx="41">
                  <c:v>28.926999999999953</c:v>
                </c:pt>
                <c:pt idx="42">
                  <c:v>32.701999999999956</c:v>
                </c:pt>
                <c:pt idx="43">
                  <c:v>35.718999999999959</c:v>
                </c:pt>
                <c:pt idx="44">
                  <c:v>40.099999999999952</c:v>
                </c:pt>
                <c:pt idx="45">
                  <c:v>40.114999999999952</c:v>
                </c:pt>
                <c:pt idx="46">
                  <c:v>41.830999999999939</c:v>
                </c:pt>
                <c:pt idx="47">
                  <c:v>43.149999999999942</c:v>
                </c:pt>
                <c:pt idx="48">
                  <c:v>44.814999999999941</c:v>
                </c:pt>
                <c:pt idx="49">
                  <c:v>42.402999999999942</c:v>
                </c:pt>
                <c:pt idx="50">
                  <c:v>42.008999999999943</c:v>
                </c:pt>
                <c:pt idx="51">
                  <c:v>41.726999999999947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9-6D42-926A-30B087855661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50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Sheet1!$L$2:$L$54</c:f>
              <c:numCache>
                <c:formatCode>0.0</c:formatCode>
                <c:ptCount val="53"/>
                <c:pt idx="0">
                  <c:v>-3.5725000000000002</c:v>
                </c:pt>
                <c:pt idx="1">
                  <c:v>-1.2555000000000054</c:v>
                </c:pt>
                <c:pt idx="2">
                  <c:v>-0.33450000000001046</c:v>
                </c:pt>
                <c:pt idx="3">
                  <c:v>1.9314999999999896</c:v>
                </c:pt>
                <c:pt idx="4">
                  <c:v>0.29649999999998933</c:v>
                </c:pt>
                <c:pt idx="5">
                  <c:v>1.7024999999999895</c:v>
                </c:pt>
                <c:pt idx="6">
                  <c:v>3.6999999999999895</c:v>
                </c:pt>
                <c:pt idx="7">
                  <c:v>4.2144999999999895</c:v>
                </c:pt>
                <c:pt idx="8">
                  <c:v>3.8474999999999899</c:v>
                </c:pt>
                <c:pt idx="9">
                  <c:v>3.7224999999999904</c:v>
                </c:pt>
                <c:pt idx="10">
                  <c:v>6.7204999999999906</c:v>
                </c:pt>
                <c:pt idx="11">
                  <c:v>7.4404999999999903</c:v>
                </c:pt>
                <c:pt idx="12">
                  <c:v>9.7204999999999906</c:v>
                </c:pt>
                <c:pt idx="13">
                  <c:v>11.45399999999999</c:v>
                </c:pt>
                <c:pt idx="14">
                  <c:v>13.399999999999984</c:v>
                </c:pt>
                <c:pt idx="15">
                  <c:v>11.756499999999985</c:v>
                </c:pt>
                <c:pt idx="16">
                  <c:v>12.994499999999984</c:v>
                </c:pt>
                <c:pt idx="17">
                  <c:v>15.033999999999979</c:v>
                </c:pt>
                <c:pt idx="18">
                  <c:v>13.14049999999998</c:v>
                </c:pt>
                <c:pt idx="19">
                  <c:v>16.874999999999975</c:v>
                </c:pt>
                <c:pt idx="20">
                  <c:v>17.974499999999971</c:v>
                </c:pt>
                <c:pt idx="21">
                  <c:v>14.796999999999976</c:v>
                </c:pt>
                <c:pt idx="22">
                  <c:v>16.505499999999977</c:v>
                </c:pt>
                <c:pt idx="23">
                  <c:v>17.063999999999972</c:v>
                </c:pt>
                <c:pt idx="24">
                  <c:v>15.781999999999977</c:v>
                </c:pt>
                <c:pt idx="25">
                  <c:v>16.360499999999973</c:v>
                </c:pt>
                <c:pt idx="26">
                  <c:v>17.187999999999974</c:v>
                </c:pt>
                <c:pt idx="27">
                  <c:v>19.046499999999973</c:v>
                </c:pt>
                <c:pt idx="28">
                  <c:v>18.647499999999972</c:v>
                </c:pt>
                <c:pt idx="29">
                  <c:v>13.857999999999972</c:v>
                </c:pt>
                <c:pt idx="30">
                  <c:v>14.877499999999973</c:v>
                </c:pt>
                <c:pt idx="31">
                  <c:v>14.969499999999972</c:v>
                </c:pt>
                <c:pt idx="32">
                  <c:v>15.021999999999972</c:v>
                </c:pt>
                <c:pt idx="33">
                  <c:v>16.996999999999968</c:v>
                </c:pt>
                <c:pt idx="34">
                  <c:v>19.986499999999964</c:v>
                </c:pt>
                <c:pt idx="35">
                  <c:v>22.473499999999959</c:v>
                </c:pt>
                <c:pt idx="36">
                  <c:v>21.76999999999996</c:v>
                </c:pt>
                <c:pt idx="37">
                  <c:v>22.294499999999957</c:v>
                </c:pt>
                <c:pt idx="38">
                  <c:v>23.819499999999952</c:v>
                </c:pt>
                <c:pt idx="39">
                  <c:v>22.354499999999955</c:v>
                </c:pt>
                <c:pt idx="40">
                  <c:v>25.807499999999955</c:v>
                </c:pt>
                <c:pt idx="41">
                  <c:v>25.014499999999956</c:v>
                </c:pt>
                <c:pt idx="42">
                  <c:v>28.285999999999955</c:v>
                </c:pt>
                <c:pt idx="43">
                  <c:v>31.643499999999957</c:v>
                </c:pt>
                <c:pt idx="44">
                  <c:v>35.310999999999957</c:v>
                </c:pt>
                <c:pt idx="45">
                  <c:v>35.88599999999996</c:v>
                </c:pt>
                <c:pt idx="46">
                  <c:v>38.105999999999959</c:v>
                </c:pt>
                <c:pt idx="47">
                  <c:v>40.153499999999958</c:v>
                </c:pt>
                <c:pt idx="48">
                  <c:v>41.184499999999957</c:v>
                </c:pt>
                <c:pt idx="49">
                  <c:v>38.938999999999957</c:v>
                </c:pt>
                <c:pt idx="50">
                  <c:v>39.437499999999957</c:v>
                </c:pt>
                <c:pt idx="51">
                  <c:v>39.746499999999955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9-6D42-926A-30B087855661}"/>
            </c:ext>
          </c:extLst>
        </c:ser>
        <c:ser>
          <c:idx val="3"/>
          <c:order val="3"/>
          <c:tx>
            <c:strRef>
              <c:f>Sheet1!$P$1</c:f>
              <c:strCache>
                <c:ptCount val="1"/>
                <c:pt idx="0">
                  <c:v>50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Sheet1!$P$2:$P$54</c:f>
              <c:numCache>
                <c:formatCode>0.0</c:formatCode>
                <c:ptCount val="53"/>
                <c:pt idx="0">
                  <c:v>-3.4279999999999902</c:v>
                </c:pt>
                <c:pt idx="1">
                  <c:v>5.400000000000027E-2</c:v>
                </c:pt>
                <c:pt idx="2">
                  <c:v>0.69300000000000028</c:v>
                </c:pt>
                <c:pt idx="3">
                  <c:v>3.3699999999999903</c:v>
                </c:pt>
                <c:pt idx="4">
                  <c:v>1.1999999999999904</c:v>
                </c:pt>
                <c:pt idx="5">
                  <c:v>1.9679999999999904</c:v>
                </c:pt>
                <c:pt idx="6">
                  <c:v>5.2279999999999909</c:v>
                </c:pt>
                <c:pt idx="7">
                  <c:v>6.280999999999981</c:v>
                </c:pt>
                <c:pt idx="8">
                  <c:v>5.7829999999999808</c:v>
                </c:pt>
                <c:pt idx="9">
                  <c:v>5.0819999999999812</c:v>
                </c:pt>
                <c:pt idx="10">
                  <c:v>8.9999999999999822</c:v>
                </c:pt>
                <c:pt idx="11">
                  <c:v>9.2099999999999813</c:v>
                </c:pt>
                <c:pt idx="12">
                  <c:v>10.757999999999971</c:v>
                </c:pt>
                <c:pt idx="13">
                  <c:v>12.653999999999971</c:v>
                </c:pt>
                <c:pt idx="14">
                  <c:v>14.781999999999972</c:v>
                </c:pt>
                <c:pt idx="15">
                  <c:v>13.461999999999971</c:v>
                </c:pt>
                <c:pt idx="16">
                  <c:v>16.116999999999972</c:v>
                </c:pt>
                <c:pt idx="17">
                  <c:v>19.017999999999972</c:v>
                </c:pt>
                <c:pt idx="18">
                  <c:v>15.899999999999972</c:v>
                </c:pt>
                <c:pt idx="19">
                  <c:v>17.985999999999972</c:v>
                </c:pt>
                <c:pt idx="20">
                  <c:v>20.628999999999973</c:v>
                </c:pt>
                <c:pt idx="21">
                  <c:v>16.682999999999982</c:v>
                </c:pt>
                <c:pt idx="22">
                  <c:v>19.125999999999983</c:v>
                </c:pt>
                <c:pt idx="23">
                  <c:v>17.958999999999982</c:v>
                </c:pt>
                <c:pt idx="24">
                  <c:v>14.947999999999983</c:v>
                </c:pt>
                <c:pt idx="25">
                  <c:v>15.175999999999982</c:v>
                </c:pt>
                <c:pt idx="26">
                  <c:v>15.834999999999983</c:v>
                </c:pt>
                <c:pt idx="27">
                  <c:v>18.225999999999985</c:v>
                </c:pt>
                <c:pt idx="28">
                  <c:v>19.386999999999986</c:v>
                </c:pt>
                <c:pt idx="29">
                  <c:v>13.524999999999986</c:v>
                </c:pt>
                <c:pt idx="30">
                  <c:v>13.075999999999986</c:v>
                </c:pt>
                <c:pt idx="31">
                  <c:v>12.223999999999986</c:v>
                </c:pt>
                <c:pt idx="32">
                  <c:v>13.452999999999976</c:v>
                </c:pt>
                <c:pt idx="33">
                  <c:v>14.802999999999976</c:v>
                </c:pt>
                <c:pt idx="34">
                  <c:v>17.852999999999977</c:v>
                </c:pt>
                <c:pt idx="35">
                  <c:v>20.054999999999978</c:v>
                </c:pt>
                <c:pt idx="36">
                  <c:v>19.66699999999998</c:v>
                </c:pt>
                <c:pt idx="37">
                  <c:v>20.245999999999981</c:v>
                </c:pt>
                <c:pt idx="38">
                  <c:v>21.001999999999981</c:v>
                </c:pt>
                <c:pt idx="39">
                  <c:v>19.34999999999998</c:v>
                </c:pt>
                <c:pt idx="40">
                  <c:v>22.662999999999972</c:v>
                </c:pt>
                <c:pt idx="41">
                  <c:v>20.901999999999973</c:v>
                </c:pt>
                <c:pt idx="42">
                  <c:v>24.372999999999973</c:v>
                </c:pt>
                <c:pt idx="43">
                  <c:v>28.214999999999975</c:v>
                </c:pt>
                <c:pt idx="44">
                  <c:v>31.536999999999974</c:v>
                </c:pt>
                <c:pt idx="45">
                  <c:v>32.670999999999971</c:v>
                </c:pt>
                <c:pt idx="46">
                  <c:v>35.316999999999972</c:v>
                </c:pt>
                <c:pt idx="47">
                  <c:v>38.115999999999971</c:v>
                </c:pt>
                <c:pt idx="48">
                  <c:v>38.766999999999975</c:v>
                </c:pt>
                <c:pt idx="49">
                  <c:v>36.198999999999977</c:v>
                </c:pt>
                <c:pt idx="50">
                  <c:v>37.562999999999967</c:v>
                </c:pt>
                <c:pt idx="51">
                  <c:v>38.766999999999967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9-6D42-926A-30B08785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91455"/>
        <c:axId val="473461791"/>
      </c:lineChart>
      <c:catAx>
        <c:axId val="47349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791"/>
        <c:crosses val="autoZero"/>
        <c:auto val="1"/>
        <c:lblAlgn val="ctr"/>
        <c:lblOffset val="100"/>
        <c:noMultiLvlLbl val="0"/>
      </c:catAx>
      <c:valAx>
        <c:axId val="4734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EF49-BA44-EB55260B7D75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EF49-BA44-EB55260B7D75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EF49-BA44-EB55260B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15647"/>
        <c:axId val="473417359"/>
      </c:lineChart>
      <c:catAx>
        <c:axId val="473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7359"/>
        <c:crosses val="autoZero"/>
        <c:auto val="1"/>
        <c:lblAlgn val="ctr"/>
        <c:lblOffset val="100"/>
        <c:noMultiLvlLbl val="0"/>
      </c:catAx>
      <c:valAx>
        <c:axId val="4734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2</xdr:row>
      <xdr:rowOff>158750</xdr:rowOff>
    </xdr:from>
    <xdr:to>
      <xdr:col>14</xdr:col>
      <xdr:colOff>152400</xdr:colOff>
      <xdr:row>44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423CE-D98D-29ED-C3B5-B008BA290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133350</xdr:rowOff>
    </xdr:from>
    <xdr:to>
      <xdr:col>25</xdr:col>
      <xdr:colOff>711200</xdr:colOff>
      <xdr:row>47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CD5A1-1090-834E-C2B7-17172166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603250</xdr:colOff>
      <xdr:row>2</xdr:row>
      <xdr:rowOff>95250</xdr:rowOff>
    </xdr:from>
    <xdr:to>
      <xdr:col>14</xdr:col>
      <xdr:colOff>0</xdr:colOff>
      <xdr:row>21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0B363-3867-A344-85F7-D7FA3F53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4</xdr:row>
      <xdr:rowOff>146050</xdr:rowOff>
    </xdr:from>
    <xdr:to>
      <xdr:col>23</xdr:col>
      <xdr:colOff>317500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9D5B6-009E-BEC2-E989-B7EFDC832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552450</xdr:colOff>
      <xdr:row>10</xdr:row>
      <xdr:rowOff>63500</xdr:rowOff>
    </xdr:from>
    <xdr:to>
      <xdr:col>34</xdr:col>
      <xdr:colOff>546100</xdr:colOff>
      <xdr:row>53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45D90-6E64-FEE2-D67A-9301096F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16</xdr:col>
      <xdr:colOff>698500</xdr:colOff>
      <xdr:row>53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E725A5-297C-7435-BEE8-6132F5EA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3</xdr:row>
      <xdr:rowOff>0</xdr:rowOff>
    </xdr:from>
    <xdr:to>
      <xdr:col>11</xdr:col>
      <xdr:colOff>723900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52204-98F4-D76D-DBAE-A09EFB1F3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469900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152400</xdr:colOff>
      <xdr:row>5</xdr:row>
      <xdr:rowOff>152400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7100" y="11684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Z90"/>
  <sheetViews>
    <sheetView topLeftCell="A9" workbookViewId="0">
      <selection activeCell="N23" sqref="N23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</cols>
  <sheetData>
    <row r="1" spans="1:2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</row>
    <row r="2" spans="1:2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</row>
    <row r="3" spans="1:26">
      <c r="A3" t="s">
        <v>15</v>
      </c>
      <c r="B3" s="12">
        <v>668528</v>
      </c>
      <c r="D3" t="s">
        <v>15</v>
      </c>
      <c r="E3" s="12">
        <v>668528</v>
      </c>
      <c r="G3" t="s">
        <v>1008</v>
      </c>
      <c r="H3" s="12">
        <v>1000345.654</v>
      </c>
      <c r="J3" t="s">
        <v>1008</v>
      </c>
      <c r="K3" s="12">
        <v>1007126.069</v>
      </c>
      <c r="M3" t="s">
        <v>1008</v>
      </c>
      <c r="N3" s="12">
        <v>1019698.17</v>
      </c>
      <c r="P3" t="s">
        <v>1008</v>
      </c>
      <c r="Q3" s="12">
        <v>1026151</v>
      </c>
      <c r="S3" t="s">
        <v>1008</v>
      </c>
      <c r="T3" s="12">
        <v>1032099.85</v>
      </c>
      <c r="V3" t="s">
        <v>1008</v>
      </c>
      <c r="W3" s="12">
        <v>1038473.06</v>
      </c>
      <c r="Y3" t="s">
        <v>1008</v>
      </c>
      <c r="Z3" s="12">
        <v>1045060.88</v>
      </c>
    </row>
    <row r="4" spans="1:2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</row>
    <row r="5" spans="1:2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</row>
    <row r="6" spans="1:2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</row>
    <row r="7" spans="1:2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</row>
    <row r="8" spans="1:2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</row>
    <row r="9" spans="1:2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</row>
    <row r="11" spans="1:2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1258</v>
      </c>
      <c r="W11" s="12">
        <f>W12+W13+W14</f>
        <v>9512605.0299999993</v>
      </c>
      <c r="Y11" t="s">
        <v>1258</v>
      </c>
      <c r="Z11" s="12">
        <f>Z12+Z13+Z14</f>
        <v>9455702.1699999999</v>
      </c>
    </row>
    <row r="12" spans="1:2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1134</v>
      </c>
      <c r="N12" s="24">
        <f>1306484.96+32731.3+425646</f>
        <v>1764862.26</v>
      </c>
      <c r="P12" t="s">
        <v>1134</v>
      </c>
      <c r="Q12" s="24">
        <v>1647170.34</v>
      </c>
      <c r="R12" s="12"/>
      <c r="S12" t="s">
        <v>1243</v>
      </c>
      <c r="T12" s="24">
        <v>1846333.56</v>
      </c>
      <c r="V12" t="s">
        <v>1243</v>
      </c>
      <c r="W12" s="24">
        <f>1204333.68+585861.5</f>
        <v>1790195.18</v>
      </c>
      <c r="Y12" t="s">
        <v>1322</v>
      </c>
      <c r="Z12" s="24">
        <f>1188335.72+530416.76+51072</f>
        <v>1769824.48</v>
      </c>
    </row>
    <row r="13" spans="1:2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</row>
    <row r="14" spans="1:2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</row>
    <row r="15" spans="1:2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</row>
    <row r="16" spans="1:2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</row>
    <row r="17" spans="1:26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</row>
    <row r="18" spans="1:26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1007</v>
      </c>
      <c r="K18" s="12">
        <v>102484</v>
      </c>
      <c r="M18" t="s">
        <v>1007</v>
      </c>
      <c r="N18" s="12">
        <v>102245</v>
      </c>
      <c r="P18" t="s">
        <v>1007</v>
      </c>
      <c r="Q18" s="12">
        <v>101998</v>
      </c>
      <c r="S18" t="s">
        <v>1007</v>
      </c>
      <c r="T18" s="12">
        <v>101998</v>
      </c>
      <c r="V18" t="s">
        <v>1007</v>
      </c>
      <c r="W18" s="12">
        <v>102759</v>
      </c>
      <c r="Y18" t="s">
        <v>1007</v>
      </c>
      <c r="Z18" s="12">
        <v>102757</v>
      </c>
    </row>
    <row r="19" spans="1:26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</row>
    <row r="20" spans="1:26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1137</v>
      </c>
      <c r="N20" s="12">
        <f>8075000+70000+3700000+1550000-2000000-1550000</f>
        <v>9845000</v>
      </c>
      <c r="O20" s="12"/>
      <c r="P20" t="s">
        <v>1137</v>
      </c>
      <c r="Q20" s="12">
        <f>8075000+70000+3700000+1550000-2000000-1550000</f>
        <v>9845000</v>
      </c>
      <c r="S20" t="s">
        <v>1137</v>
      </c>
      <c r="T20" s="12">
        <f>8075000+70000+3700000+1550000-2000000-1550000</f>
        <v>9845000</v>
      </c>
      <c r="V20" t="s">
        <v>1137</v>
      </c>
      <c r="W20" s="12">
        <f>8075000+70000+3700000+1550000-2000000-1550000</f>
        <v>9845000</v>
      </c>
      <c r="Y20" t="s">
        <v>1137</v>
      </c>
      <c r="Z20" s="12">
        <f>8075000+70000+3700000+1550000-2000000-1550000</f>
        <v>9845000</v>
      </c>
    </row>
    <row r="21" spans="1:26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</row>
    <row r="23" spans="1:26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1135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</row>
    <row r="24" spans="1:26" ht="18">
      <c r="E24" s="1"/>
      <c r="V24" t="s">
        <v>1260</v>
      </c>
      <c r="W24" s="12">
        <f>W9-W20</f>
        <v>2664694.2000000011</v>
      </c>
      <c r="Y24" t="s">
        <v>1260</v>
      </c>
      <c r="Z24" s="12">
        <f>Z9-Z20</f>
        <v>2734026.6999999993</v>
      </c>
    </row>
    <row r="25" spans="1:26">
      <c r="A25" t="s">
        <v>893</v>
      </c>
      <c r="V25" t="s">
        <v>1261</v>
      </c>
      <c r="W25" s="12">
        <f>W15+W16+W17+W18</f>
        <v>1229992.4099999999</v>
      </c>
      <c r="Y25" t="s">
        <v>1261</v>
      </c>
      <c r="Z25" s="12">
        <f>Z15+Z16+Z17+Z18</f>
        <v>1609894.4</v>
      </c>
    </row>
    <row r="26" spans="1:26">
      <c r="A26" t="s">
        <v>929</v>
      </c>
      <c r="Q26" s="6"/>
      <c r="S26" s="2"/>
      <c r="V26" t="s">
        <v>1262</v>
      </c>
      <c r="W26" s="12">
        <v>3330645</v>
      </c>
      <c r="Y26" t="s">
        <v>1262</v>
      </c>
      <c r="Z26" s="12">
        <v>3330645</v>
      </c>
    </row>
    <row r="27" spans="1:26">
      <c r="P27" s="7"/>
      <c r="W27" s="12"/>
    </row>
    <row r="28" spans="1:26">
      <c r="A28" t="s">
        <v>14</v>
      </c>
      <c r="B28" t="s">
        <v>7</v>
      </c>
      <c r="C28" t="s">
        <v>1008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6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1171</v>
      </c>
    </row>
    <row r="30" spans="1:26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1164</v>
      </c>
      <c r="N30">
        <v>1451566</v>
      </c>
    </row>
    <row r="31" spans="1:26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1165</v>
      </c>
      <c r="N31">
        <v>41328</v>
      </c>
    </row>
    <row r="32" spans="1:26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1166</v>
      </c>
      <c r="N32">
        <v>16566</v>
      </c>
    </row>
    <row r="33" spans="1:17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1167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7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1163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7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1168</v>
      </c>
      <c r="N35" s="3">
        <f>N33-N34</f>
        <v>1264937.6000000001</v>
      </c>
      <c r="Q35">
        <f>Q34-Q33</f>
        <v>57400</v>
      </c>
    </row>
    <row r="36" spans="1:17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1169</v>
      </c>
      <c r="N36" s="3">
        <f>N35/12</f>
        <v>105411.46666666667</v>
      </c>
      <c r="Q36">
        <f>Q35/12</f>
        <v>4783.333333333333</v>
      </c>
    </row>
    <row r="37" spans="1:17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5" t="s">
        <v>1170</v>
      </c>
      <c r="N37" s="46">
        <f>N36+Q36</f>
        <v>110194.8</v>
      </c>
    </row>
    <row r="38" spans="1:17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7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</row>
    <row r="40" spans="1:17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</row>
    <row r="41" spans="1:17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</row>
    <row r="42" spans="1:17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</row>
    <row r="43" spans="1:17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</row>
    <row r="44" spans="1:17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</row>
    <row r="45" spans="1:17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</row>
    <row r="46" spans="1:17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</row>
    <row r="47" spans="1:17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</row>
    <row r="48" spans="1:17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2">(B58-B57)/(A58-A57)</f>
        <v>2025.9696666666616</v>
      </c>
      <c r="J58">
        <f t="shared" ref="J58:J69" si="3">B58-B57</f>
        <v>60779.089999999851</v>
      </c>
      <c r="M58" s="12"/>
    </row>
    <row r="59" spans="1:13">
      <c r="A59" s="9">
        <v>45658</v>
      </c>
      <c r="B59">
        <f t="shared" ref="B59:B69" si="4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2"/>
        <v>2260.5196774193955</v>
      </c>
      <c r="J59">
        <f t="shared" si="3"/>
        <v>70076.110000001267</v>
      </c>
      <c r="M59" s="12"/>
    </row>
    <row r="60" spans="1:13">
      <c r="A60" s="9">
        <v>45689</v>
      </c>
      <c r="B60">
        <f t="shared" si="4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2"/>
        <v>2236.5322580644561</v>
      </c>
      <c r="J60">
        <f t="shared" si="3"/>
        <v>69332.499999998137</v>
      </c>
      <c r="M60" s="12"/>
    </row>
    <row r="61" spans="1:13">
      <c r="B61">
        <f t="shared" si="4"/>
        <v>12244759.396</v>
      </c>
      <c r="C61" s="12">
        <v>1000350</v>
      </c>
      <c r="D61" s="12">
        <v>0</v>
      </c>
      <c r="E61" s="12">
        <v>0</v>
      </c>
      <c r="F61" s="12">
        <v>3530497.6170000001</v>
      </c>
      <c r="G61" s="12">
        <v>5179527.017</v>
      </c>
      <c r="H61" s="12">
        <v>2534384.7620000001</v>
      </c>
      <c r="I61" s="3">
        <f t="shared" si="2"/>
        <v>-10.923957539013777</v>
      </c>
      <c r="J61">
        <f t="shared" si="3"/>
        <v>499104.69600000046</v>
      </c>
      <c r="M61" s="12"/>
    </row>
    <row r="62" spans="1:13">
      <c r="B62">
        <f t="shared" si="4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 t="e">
        <f t="shared" si="2"/>
        <v>#DIV/0!</v>
      </c>
      <c r="J62">
        <f t="shared" si="3"/>
        <v>0</v>
      </c>
      <c r="M62" s="12"/>
    </row>
    <row r="63" spans="1:13">
      <c r="B63">
        <f t="shared" si="4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2"/>
        <v>#DIV/0!</v>
      </c>
      <c r="J63">
        <f t="shared" si="3"/>
        <v>0</v>
      </c>
      <c r="L63" s="12"/>
    </row>
    <row r="64" spans="1:13">
      <c r="B64">
        <f t="shared" si="4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2"/>
        <v>#DIV/0!</v>
      </c>
      <c r="J64">
        <f t="shared" si="3"/>
        <v>0</v>
      </c>
      <c r="L64" s="12"/>
    </row>
    <row r="65" spans="2:12">
      <c r="B65">
        <f t="shared" si="4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2"/>
        <v>#DIV/0!</v>
      </c>
      <c r="J65">
        <f t="shared" si="3"/>
        <v>0</v>
      </c>
      <c r="L65" s="12"/>
    </row>
    <row r="66" spans="2:12">
      <c r="B66">
        <f t="shared" si="4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2"/>
        <v>#DIV/0!</v>
      </c>
      <c r="J66">
        <f t="shared" si="3"/>
        <v>0</v>
      </c>
    </row>
    <row r="67" spans="2:12">
      <c r="B67">
        <f t="shared" si="4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2"/>
        <v>#DIV/0!</v>
      </c>
      <c r="J67">
        <f t="shared" si="3"/>
        <v>0</v>
      </c>
    </row>
    <row r="68" spans="2:12">
      <c r="B68">
        <f t="shared" si="4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2"/>
        <v>#DIV/0!</v>
      </c>
      <c r="J68">
        <f t="shared" si="3"/>
        <v>0</v>
      </c>
    </row>
    <row r="69" spans="2:12">
      <c r="B69">
        <f t="shared" si="4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2"/>
        <v>#DIV/0!</v>
      </c>
      <c r="J69">
        <f t="shared" si="3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opLeftCell="AO1" workbookViewId="0">
      <selection activeCell="BG9" sqref="BG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51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51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51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51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51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51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194000</v>
      </c>
    </row>
    <row r="3" spans="2:61">
      <c r="B3" s="151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51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51"/>
      <c r="X3" s="17">
        <f t="shared" ref="X3:X4" si="2">W3*100/X$1</f>
        <v>0</v>
      </c>
      <c r="AA3" t="s">
        <v>22</v>
      </c>
      <c r="AB3">
        <v>70000</v>
      </c>
      <c r="AG3" s="151"/>
      <c r="AH3">
        <v>32543</v>
      </c>
      <c r="AI3" s="17">
        <f>AH3*100/AI$1</f>
        <v>0.15496666666666667</v>
      </c>
      <c r="AL3" t="s">
        <v>22</v>
      </c>
      <c r="AM3">
        <v>145000</v>
      </c>
      <c r="AQ3" s="151"/>
      <c r="AS3" s="17">
        <f>AR3*100/AS$1</f>
        <v>0</v>
      </c>
      <c r="AV3" t="s">
        <v>22</v>
      </c>
      <c r="AW3">
        <v>83000</v>
      </c>
      <c r="BA3" s="151"/>
      <c r="BB3">
        <v>10260</v>
      </c>
      <c r="BC3" s="17">
        <f>BB3*100/BC$1</f>
        <v>4.8857142857142856E-2</v>
      </c>
      <c r="BF3" t="s">
        <v>22</v>
      </c>
      <c r="BG3">
        <v>83000</v>
      </c>
    </row>
    <row r="4" spans="2:61">
      <c r="B4" s="151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51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51"/>
      <c r="X4" s="17">
        <f t="shared" si="2"/>
        <v>0</v>
      </c>
      <c r="AA4" t="s">
        <v>26</v>
      </c>
      <c r="AB4">
        <f>W29</f>
        <v>117564</v>
      </c>
      <c r="AG4" s="151"/>
      <c r="AI4" s="17">
        <f t="shared" ref="AI4:AI26" si="3">AH4*100/AI$1</f>
        <v>0</v>
      </c>
      <c r="AL4" t="s">
        <v>26</v>
      </c>
      <c r="AM4">
        <f>AH29</f>
        <v>182871</v>
      </c>
      <c r="AQ4" s="151"/>
      <c r="AS4" s="17">
        <f t="shared" ref="AS4" si="4">AR4*100/AS$1</f>
        <v>0</v>
      </c>
      <c r="AV4" t="s">
        <v>26</v>
      </c>
      <c r="AW4">
        <f>AR29</f>
        <v>108694</v>
      </c>
      <c r="BA4" s="151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62622</v>
      </c>
    </row>
    <row r="5" spans="2:61">
      <c r="B5" s="151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51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51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51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51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51"/>
      <c r="BC5" s="17">
        <f>BB5*100/BC$1</f>
        <v>0</v>
      </c>
      <c r="BF5" t="s">
        <v>178</v>
      </c>
      <c r="BG5">
        <v>0</v>
      </c>
    </row>
    <row r="6" spans="2:61">
      <c r="B6" s="151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51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51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51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51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51"/>
      <c r="BC6" s="17">
        <f t="shared" ref="BC6:BC26" si="9">BB6*100/BC$1</f>
        <v>0</v>
      </c>
      <c r="BF6" t="s">
        <v>23</v>
      </c>
      <c r="BG6">
        <v>61000</v>
      </c>
      <c r="BH6" t="s">
        <v>128</v>
      </c>
      <c r="BI6">
        <f>BG4+BG5+BG6</f>
        <v>123622</v>
      </c>
    </row>
    <row r="7" spans="2:61">
      <c r="B7" s="151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51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51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51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51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51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400622</v>
      </c>
    </row>
    <row r="8" spans="2:61">
      <c r="B8" s="151"/>
      <c r="C8">
        <v>1135</v>
      </c>
      <c r="D8" s="17">
        <f t="shared" si="0"/>
        <v>5.1126126126126124E-3</v>
      </c>
      <c r="H8" s="3"/>
      <c r="L8" s="151"/>
      <c r="N8" s="17">
        <f t="shared" si="6"/>
        <v>0</v>
      </c>
      <c r="R8" s="3"/>
      <c r="V8" s="151"/>
      <c r="W8">
        <v>2000</v>
      </c>
      <c r="X8" s="17">
        <f t="shared" si="7"/>
        <v>9.0090090090090089E-3</v>
      </c>
      <c r="AB8" s="3"/>
      <c r="AG8" s="151"/>
      <c r="AI8" s="17">
        <f t="shared" si="3"/>
        <v>0</v>
      </c>
      <c r="AM8" s="3"/>
      <c r="AQ8" s="151"/>
      <c r="AS8" s="17">
        <f t="shared" si="8"/>
        <v>0</v>
      </c>
      <c r="AW8" s="3"/>
      <c r="BA8" s="151"/>
      <c r="BB8">
        <v>10234</v>
      </c>
      <c r="BC8" s="17">
        <f t="shared" si="9"/>
        <v>4.873333333333333E-2</v>
      </c>
      <c r="BG8" s="3"/>
    </row>
    <row r="9" spans="2:61">
      <c r="B9" s="151"/>
      <c r="C9">
        <v>27760</v>
      </c>
      <c r="D9" s="17">
        <f t="shared" si="0"/>
        <v>0.12504504504504504</v>
      </c>
      <c r="H9" s="10"/>
      <c r="L9" s="151"/>
      <c r="M9">
        <v>25562</v>
      </c>
      <c r="N9" s="17">
        <f t="shared" si="6"/>
        <v>0.11514414414414414</v>
      </c>
      <c r="R9" s="10"/>
      <c r="V9" s="151"/>
      <c r="W9">
        <v>20000</v>
      </c>
      <c r="X9" s="17">
        <f t="shared" si="7"/>
        <v>9.0090090090090086E-2</v>
      </c>
      <c r="AB9" s="10"/>
      <c r="AG9" s="151"/>
      <c r="AH9">
        <v>28330</v>
      </c>
      <c r="AI9" s="17">
        <f t="shared" si="3"/>
        <v>0.13490476190476192</v>
      </c>
      <c r="AM9" s="10"/>
      <c r="AQ9" s="151"/>
      <c r="AS9" s="17">
        <f t="shared" si="8"/>
        <v>0</v>
      </c>
      <c r="AW9" s="10"/>
      <c r="BA9" s="151"/>
      <c r="BC9" s="17">
        <f t="shared" si="9"/>
        <v>0</v>
      </c>
      <c r="BG9" s="10"/>
    </row>
    <row r="10" spans="2:61">
      <c r="B10" s="151"/>
      <c r="D10" s="17">
        <f t="shared" si="0"/>
        <v>0</v>
      </c>
      <c r="L10" s="151"/>
      <c r="N10" s="17">
        <f t="shared" si="6"/>
        <v>0</v>
      </c>
      <c r="V10" s="151"/>
      <c r="W10">
        <v>7300</v>
      </c>
      <c r="X10" s="17">
        <f t="shared" si="7"/>
        <v>3.288288288288288E-2</v>
      </c>
      <c r="AG10" s="151"/>
      <c r="AH10">
        <v>6666</v>
      </c>
      <c r="AI10" s="17">
        <f t="shared" si="3"/>
        <v>3.1742857142857142E-2</v>
      </c>
      <c r="AQ10" s="151"/>
      <c r="AR10">
        <v>33356</v>
      </c>
      <c r="AS10" s="17">
        <f t="shared" si="8"/>
        <v>0.15883809523809525</v>
      </c>
      <c r="BA10" s="151"/>
      <c r="BB10">
        <v>10806</v>
      </c>
      <c r="BC10" s="17">
        <f t="shared" si="9"/>
        <v>5.1457142857142854E-2</v>
      </c>
    </row>
    <row r="11" spans="2:61">
      <c r="B11" s="151"/>
      <c r="C11">
        <v>-85944</v>
      </c>
      <c r="D11" s="17">
        <f t="shared" si="0"/>
        <v>-0.38713513513513514</v>
      </c>
      <c r="L11" s="151"/>
      <c r="N11" s="17">
        <f t="shared" si="6"/>
        <v>0</v>
      </c>
      <c r="V11" s="151"/>
      <c r="W11">
        <v>-1400</v>
      </c>
      <c r="X11" s="17">
        <f t="shared" si="7"/>
        <v>-6.3063063063063061E-3</v>
      </c>
      <c r="AG11" s="151"/>
      <c r="AH11">
        <v>7917</v>
      </c>
      <c r="AI11" s="17">
        <f t="shared" si="3"/>
        <v>3.7699999999999997E-2</v>
      </c>
      <c r="AQ11" s="151"/>
      <c r="AR11">
        <v>1985</v>
      </c>
      <c r="AS11" s="17">
        <f t="shared" si="8"/>
        <v>9.4523809523809517E-3</v>
      </c>
      <c r="BA11" s="151"/>
      <c r="BC11" s="17">
        <f t="shared" si="9"/>
        <v>0</v>
      </c>
    </row>
    <row r="12" spans="2:61">
      <c r="B12" s="151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51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51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51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51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51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51"/>
      <c r="C13">
        <v>18486</v>
      </c>
      <c r="D13" s="17">
        <f t="shared" si="0"/>
        <v>8.3270270270270272E-2</v>
      </c>
      <c r="L13" s="151"/>
      <c r="M13">
        <v>16088</v>
      </c>
      <c r="N13" s="17">
        <f t="shared" si="6"/>
        <v>7.2468468468468467E-2</v>
      </c>
      <c r="V13" s="151"/>
      <c r="W13">
        <v>1000</v>
      </c>
      <c r="X13" s="17">
        <f t="shared" si="7"/>
        <v>4.5045045045045045E-3</v>
      </c>
      <c r="AG13" s="151"/>
      <c r="AH13">
        <v>5576</v>
      </c>
      <c r="AI13" s="17">
        <f t="shared" si="3"/>
        <v>2.6552380952380952E-2</v>
      </c>
      <c r="AQ13" s="151"/>
      <c r="AS13" s="17">
        <f t="shared" si="8"/>
        <v>0</v>
      </c>
      <c r="BA13" s="151"/>
      <c r="BB13">
        <v>12700</v>
      </c>
      <c r="BC13" s="17">
        <f t="shared" si="9"/>
        <v>6.0476190476190475E-2</v>
      </c>
    </row>
    <row r="14" spans="2:61">
      <c r="B14" s="151"/>
      <c r="D14" s="17">
        <f t="shared" si="0"/>
        <v>0</v>
      </c>
      <c r="L14" s="151"/>
      <c r="M14">
        <v>4952</v>
      </c>
      <c r="N14" s="17">
        <f t="shared" si="6"/>
        <v>2.2306306306306305E-2</v>
      </c>
      <c r="V14" s="151"/>
      <c r="W14">
        <v>17124</v>
      </c>
      <c r="X14" s="17">
        <f t="shared" si="7"/>
        <v>7.7135135135135133E-2</v>
      </c>
      <c r="AG14" s="151"/>
      <c r="AH14">
        <v>3261</v>
      </c>
      <c r="AI14" s="17">
        <f t="shared" si="3"/>
        <v>1.5528571428571428E-2</v>
      </c>
      <c r="AQ14" s="151"/>
      <c r="AS14" s="17">
        <f t="shared" si="8"/>
        <v>0</v>
      </c>
      <c r="BA14" s="151"/>
      <c r="BC14" s="17">
        <f t="shared" si="9"/>
        <v>0</v>
      </c>
    </row>
    <row r="15" spans="2:61">
      <c r="B15" s="151"/>
      <c r="C15">
        <v>-7607</v>
      </c>
      <c r="D15" s="17">
        <f t="shared" si="0"/>
        <v>-3.4265765765765767E-2</v>
      </c>
      <c r="L15" s="151"/>
      <c r="M15">
        <v>6295</v>
      </c>
      <c r="N15" s="17">
        <f t="shared" si="6"/>
        <v>2.8355855855855854E-2</v>
      </c>
      <c r="V15" s="151"/>
      <c r="X15" s="17">
        <f t="shared" si="7"/>
        <v>0</v>
      </c>
      <c r="AG15" s="151"/>
      <c r="AH15">
        <v>2782</v>
      </c>
      <c r="AI15" s="17">
        <f t="shared" si="3"/>
        <v>1.3247619047619048E-2</v>
      </c>
      <c r="AQ15" s="151"/>
      <c r="AR15">
        <v>16363</v>
      </c>
      <c r="AS15" s="17">
        <f t="shared" si="8"/>
        <v>7.7919047619047624E-2</v>
      </c>
      <c r="BA15" s="151"/>
      <c r="BB15">
        <v>9388</v>
      </c>
      <c r="BC15" s="17">
        <f t="shared" si="9"/>
        <v>4.4704761904761907E-2</v>
      </c>
    </row>
    <row r="16" spans="2:61">
      <c r="B16" s="151"/>
      <c r="C16">
        <v>-284</v>
      </c>
      <c r="D16" s="17">
        <f t="shared" si="0"/>
        <v>-1.2792792792792793E-3</v>
      </c>
      <c r="L16" s="151"/>
      <c r="N16" s="17">
        <f t="shared" si="6"/>
        <v>0</v>
      </c>
      <c r="V16" s="151"/>
      <c r="X16" s="17">
        <f t="shared" si="7"/>
        <v>0</v>
      </c>
      <c r="AG16" s="151"/>
      <c r="AH16">
        <v>7502</v>
      </c>
      <c r="AI16" s="17">
        <f t="shared" si="3"/>
        <v>3.5723809523809526E-2</v>
      </c>
      <c r="AQ16" s="151"/>
      <c r="AR16">
        <v>15701</v>
      </c>
      <c r="AS16" s="17">
        <f t="shared" si="8"/>
        <v>7.4766666666666662E-2</v>
      </c>
      <c r="BA16" s="151"/>
      <c r="BC16" s="17">
        <f t="shared" si="9"/>
        <v>0</v>
      </c>
    </row>
    <row r="17" spans="2:58">
      <c r="B17" s="151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51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51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51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51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51" t="s">
        <v>20</v>
      </c>
      <c r="BC17" s="17">
        <f t="shared" si="9"/>
        <v>0</v>
      </c>
      <c r="BD17">
        <f>SUM(BB17:BB21)</f>
        <v>0</v>
      </c>
      <c r="BE17" s="17">
        <f>BD17*100/BC1</f>
        <v>0</v>
      </c>
    </row>
    <row r="18" spans="2:58">
      <c r="B18" s="151"/>
      <c r="C18">
        <v>6364</v>
      </c>
      <c r="D18" s="17">
        <f t="shared" si="0"/>
        <v>2.8666666666666667E-2</v>
      </c>
      <c r="L18" s="151"/>
      <c r="N18" s="17">
        <f t="shared" si="6"/>
        <v>0</v>
      </c>
      <c r="V18" s="151"/>
      <c r="W18">
        <v>9271</v>
      </c>
      <c r="X18" s="17">
        <f t="shared" si="7"/>
        <v>4.1761261261261264E-2</v>
      </c>
      <c r="AG18" s="151"/>
      <c r="AI18" s="17">
        <f t="shared" si="3"/>
        <v>0</v>
      </c>
      <c r="AQ18" s="151"/>
      <c r="AR18">
        <v>-23032</v>
      </c>
      <c r="AS18" s="17">
        <f t="shared" si="8"/>
        <v>-0.10967619047619048</v>
      </c>
      <c r="BA18" s="151"/>
      <c r="BC18" s="17">
        <f t="shared" si="9"/>
        <v>0</v>
      </c>
    </row>
    <row r="19" spans="2:58">
      <c r="B19" s="151"/>
      <c r="C19">
        <v>13823</v>
      </c>
      <c r="D19" s="17">
        <f t="shared" si="0"/>
        <v>6.2265765765765764E-2</v>
      </c>
      <c r="L19" s="151"/>
      <c r="M19">
        <v>35029</v>
      </c>
      <c r="N19" s="17">
        <f t="shared" si="6"/>
        <v>0.15778828828828828</v>
      </c>
      <c r="V19" s="151"/>
      <c r="W19">
        <f>11013-5559</f>
        <v>5454</v>
      </c>
      <c r="X19" s="17">
        <f t="shared" si="7"/>
        <v>2.4567567567567568E-2</v>
      </c>
      <c r="AG19" s="151"/>
      <c r="AH19">
        <v>13273</v>
      </c>
      <c r="AI19" s="17">
        <f t="shared" si="3"/>
        <v>6.3204761904761902E-2</v>
      </c>
      <c r="AQ19" s="151"/>
      <c r="AR19">
        <v>26616</v>
      </c>
      <c r="AS19" s="17">
        <f t="shared" si="8"/>
        <v>0.12674285714285713</v>
      </c>
      <c r="BA19" s="151"/>
      <c r="BC19" s="17">
        <f t="shared" si="9"/>
        <v>0</v>
      </c>
    </row>
    <row r="20" spans="2:58">
      <c r="B20" s="151"/>
      <c r="D20" s="17">
        <f t="shared" si="0"/>
        <v>0</v>
      </c>
      <c r="L20" s="151"/>
      <c r="M20">
        <v>43096</v>
      </c>
      <c r="N20" s="17">
        <f t="shared" si="6"/>
        <v>0.19412612612612612</v>
      </c>
      <c r="V20" s="151"/>
      <c r="W20">
        <v>6955</v>
      </c>
      <c r="X20" s="17">
        <f t="shared" si="7"/>
        <v>3.1328828828828828E-2</v>
      </c>
      <c r="AG20" s="151"/>
      <c r="AH20">
        <v>6000</v>
      </c>
      <c r="AI20" s="17">
        <f t="shared" si="3"/>
        <v>2.8571428571428571E-2</v>
      </c>
      <c r="AQ20" s="151"/>
      <c r="AR20">
        <v>13771</v>
      </c>
      <c r="AS20" s="17">
        <f t="shared" si="8"/>
        <v>6.5576190476190482E-2</v>
      </c>
      <c r="BA20" s="151"/>
      <c r="BC20" s="17">
        <f t="shared" si="9"/>
        <v>0</v>
      </c>
    </row>
    <row r="21" spans="2:58">
      <c r="B21" s="151"/>
      <c r="D21" s="17">
        <f t="shared" si="0"/>
        <v>0</v>
      </c>
      <c r="L21" s="151"/>
      <c r="M21">
        <v>6928</v>
      </c>
      <c r="N21" s="17">
        <f t="shared" si="6"/>
        <v>3.1207207207207207E-2</v>
      </c>
      <c r="V21" s="151"/>
      <c r="X21" s="17">
        <f t="shared" si="7"/>
        <v>0</v>
      </c>
      <c r="AG21" s="151"/>
      <c r="AH21">
        <f>3226-5862+5576</f>
        <v>2940</v>
      </c>
      <c r="AI21" s="17">
        <f t="shared" si="3"/>
        <v>1.4E-2</v>
      </c>
      <c r="AQ21" s="151"/>
      <c r="AR21">
        <v>8753</v>
      </c>
      <c r="AS21" s="17">
        <f t="shared" si="8"/>
        <v>4.1680952380952381E-2</v>
      </c>
      <c r="BA21" s="151"/>
      <c r="BC21" s="17">
        <f t="shared" si="9"/>
        <v>0</v>
      </c>
    </row>
    <row r="22" spans="2:58">
      <c r="B22" s="151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51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51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51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51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51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51"/>
      <c r="C23">
        <v>16934</v>
      </c>
      <c r="D23" s="17">
        <f t="shared" si="0"/>
        <v>7.6279279279279286E-2</v>
      </c>
      <c r="L23" s="151"/>
      <c r="M23">
        <v>-8980</v>
      </c>
      <c r="N23" s="17">
        <f t="shared" si="6"/>
        <v>-4.0450450450450454E-2</v>
      </c>
      <c r="V23" s="151"/>
      <c r="W23">
        <v>1022</v>
      </c>
      <c r="X23" s="17">
        <f t="shared" si="7"/>
        <v>4.6036036036036032E-3</v>
      </c>
      <c r="AG23" s="151"/>
      <c r="AH23">
        <v>5696</v>
      </c>
      <c r="AI23" s="17">
        <f t="shared" si="3"/>
        <v>2.7123809523809522E-2</v>
      </c>
      <c r="AQ23" s="151"/>
      <c r="AR23">
        <v>525</v>
      </c>
      <c r="AS23" s="17">
        <f t="shared" si="8"/>
        <v>2.5000000000000001E-3</v>
      </c>
      <c r="BA23" s="151"/>
      <c r="BC23" s="17">
        <f t="shared" si="9"/>
        <v>0</v>
      </c>
    </row>
    <row r="24" spans="2:58">
      <c r="B24" s="151"/>
      <c r="D24" s="17">
        <f t="shared" si="0"/>
        <v>0</v>
      </c>
      <c r="L24" s="151"/>
      <c r="N24" s="17">
        <f t="shared" si="6"/>
        <v>0</v>
      </c>
      <c r="V24" s="151"/>
      <c r="W24">
        <v>22704</v>
      </c>
      <c r="X24" s="17">
        <f t="shared" si="7"/>
        <v>0.10227027027027027</v>
      </c>
      <c r="AG24" s="151"/>
      <c r="AH24">
        <v>25309</v>
      </c>
      <c r="AI24" s="17">
        <f t="shared" si="3"/>
        <v>0.12051904761904762</v>
      </c>
      <c r="AQ24" s="151"/>
      <c r="AS24" s="17">
        <f t="shared" si="8"/>
        <v>0</v>
      </c>
      <c r="BA24" s="151"/>
      <c r="BC24" s="17">
        <f t="shared" si="9"/>
        <v>0</v>
      </c>
    </row>
    <row r="25" spans="2:58">
      <c r="B25" s="151"/>
      <c r="D25" s="17">
        <f t="shared" si="0"/>
        <v>0</v>
      </c>
      <c r="L25" s="151"/>
      <c r="N25" s="17">
        <f t="shared" si="6"/>
        <v>0</v>
      </c>
      <c r="V25" s="151"/>
      <c r="X25" s="17">
        <f t="shared" si="7"/>
        <v>0</v>
      </c>
      <c r="AG25" s="151"/>
      <c r="AH25">
        <v>7812</v>
      </c>
      <c r="AI25" s="17">
        <f t="shared" si="3"/>
        <v>3.7199999999999997E-2</v>
      </c>
      <c r="AQ25" s="151"/>
      <c r="AS25" s="17">
        <f t="shared" si="8"/>
        <v>0</v>
      </c>
      <c r="BA25" s="151"/>
      <c r="BC25" s="17">
        <f t="shared" si="9"/>
        <v>0</v>
      </c>
    </row>
    <row r="26" spans="2:58">
      <c r="B26" s="151"/>
      <c r="D26" s="17">
        <f t="shared" si="0"/>
        <v>0</v>
      </c>
      <c r="L26" s="151"/>
      <c r="N26" s="17">
        <f t="shared" si="6"/>
        <v>0</v>
      </c>
      <c r="V26" s="151"/>
      <c r="W26">
        <v>10300</v>
      </c>
      <c r="X26" s="17">
        <f t="shared" si="7"/>
        <v>4.6396396396396394E-2</v>
      </c>
      <c r="AG26" s="151"/>
      <c r="AI26" s="17">
        <f t="shared" si="3"/>
        <v>0</v>
      </c>
      <c r="AQ26" s="151"/>
      <c r="AS26" s="17">
        <f t="shared" si="8"/>
        <v>0</v>
      </c>
      <c r="BA26" s="151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62622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0.29820000000000002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0.58867619047619046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51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51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51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51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51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51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51"/>
      <c r="D35" s="17">
        <f t="shared" ref="D35:D58" si="10">C35*100/D$33</f>
        <v>0</v>
      </c>
      <c r="G35" t="s">
        <v>22</v>
      </c>
      <c r="H35">
        <v>70000</v>
      </c>
      <c r="L35" s="151"/>
      <c r="N35" s="17">
        <f t="shared" ref="N35:N58" si="11">M35*100/N$33</f>
        <v>0</v>
      </c>
      <c r="Q35" t="s">
        <v>22</v>
      </c>
      <c r="R35">
        <v>130000</v>
      </c>
      <c r="V35" s="151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51"/>
      <c r="AI35" s="17">
        <f t="shared" ref="AI35:AI58" si="13">AH35*100/AI$33</f>
        <v>0</v>
      </c>
      <c r="AL35" t="s">
        <v>22</v>
      </c>
      <c r="AM35">
        <v>83000</v>
      </c>
      <c r="AQ35" s="151"/>
      <c r="AS35" s="17">
        <f t="shared" ref="AS35:AS58" si="14">AR35*100/AS$33</f>
        <v>0</v>
      </c>
      <c r="AV35" t="s">
        <v>22</v>
      </c>
      <c r="AW35">
        <v>160000</v>
      </c>
      <c r="BA35" s="151"/>
      <c r="BC35" s="17">
        <f t="shared" ref="BC35:BC58" si="15">BB35*100/BC$33</f>
        <v>0</v>
      </c>
      <c r="BF35" t="s">
        <v>22</v>
      </c>
      <c r="BG35">
        <v>83000</v>
      </c>
    </row>
    <row r="36" spans="2:61">
      <c r="B36" s="151"/>
      <c r="D36" s="17">
        <f t="shared" si="10"/>
        <v>0</v>
      </c>
      <c r="G36" t="s">
        <v>26</v>
      </c>
      <c r="H36">
        <f>C61</f>
        <v>205902</v>
      </c>
      <c r="L36" s="151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51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51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51"/>
      <c r="AS36" s="17">
        <f t="shared" si="14"/>
        <v>0</v>
      </c>
      <c r="AV36" t="s">
        <v>26</v>
      </c>
      <c r="AW36">
        <f>AR61</f>
        <v>128348</v>
      </c>
      <c r="BA36" s="151"/>
      <c r="BC36" s="17">
        <f t="shared" si="15"/>
        <v>0</v>
      </c>
      <c r="BF36" t="s">
        <v>26</v>
      </c>
      <c r="BG36">
        <f>BB61</f>
        <v>0</v>
      </c>
    </row>
    <row r="37" spans="2:61">
      <c r="B37" s="151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51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51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51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51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51"/>
      <c r="BC37" s="17">
        <f t="shared" si="15"/>
        <v>0</v>
      </c>
      <c r="BF37" t="s">
        <v>178</v>
      </c>
      <c r="BG37">
        <v>0</v>
      </c>
    </row>
    <row r="38" spans="2:61">
      <c r="B38" s="151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51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51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51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51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51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51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51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51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51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51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51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51"/>
      <c r="D40" s="17">
        <f t="shared" si="10"/>
        <v>0</v>
      </c>
      <c r="L40" s="151"/>
      <c r="N40" s="17">
        <f t="shared" si="11"/>
        <v>0</v>
      </c>
      <c r="V40" s="151"/>
      <c r="W40">
        <v>19421</v>
      </c>
      <c r="X40" s="17">
        <f t="shared" si="12"/>
        <v>8.7481981981981982E-2</v>
      </c>
      <c r="AG40" s="151"/>
      <c r="AI40" s="17">
        <f t="shared" si="13"/>
        <v>0</v>
      </c>
      <c r="AQ40" s="151"/>
      <c r="AR40">
        <v>15999</v>
      </c>
      <c r="AS40" s="17">
        <f t="shared" si="14"/>
        <v>7.6185714285714287E-2</v>
      </c>
      <c r="BA40" s="151"/>
      <c r="BC40" s="17">
        <f t="shared" si="15"/>
        <v>0</v>
      </c>
    </row>
    <row r="41" spans="2:61">
      <c r="B41" s="151"/>
      <c r="C41">
        <v>92350</v>
      </c>
      <c r="D41" s="17">
        <f t="shared" si="10"/>
        <v>0.41599099099099102</v>
      </c>
      <c r="H41" s="10"/>
      <c r="L41" s="151"/>
      <c r="M41">
        <v>32031</v>
      </c>
      <c r="N41" s="17">
        <f t="shared" si="11"/>
        <v>0.14428378378378379</v>
      </c>
      <c r="R41" s="10"/>
      <c r="V41" s="151"/>
      <c r="W41">
        <v>1918</v>
      </c>
      <c r="X41" s="17">
        <f t="shared" si="12"/>
        <v>8.6396396396396392E-3</v>
      </c>
      <c r="AB41" s="10"/>
      <c r="AG41" s="151"/>
      <c r="AH41">
        <v>15745</v>
      </c>
      <c r="AI41" s="17">
        <f t="shared" si="13"/>
        <v>7.4976190476190474E-2</v>
      </c>
      <c r="AM41" s="10"/>
      <c r="AQ41" s="151"/>
      <c r="AS41" s="17">
        <f>AR41*100/AS$33</f>
        <v>0</v>
      </c>
      <c r="AW41" s="10"/>
      <c r="BA41" s="151"/>
      <c r="BC41" s="17">
        <f t="shared" si="15"/>
        <v>0</v>
      </c>
      <c r="BG41" s="10"/>
    </row>
    <row r="42" spans="2:61">
      <c r="B42" s="151"/>
      <c r="C42">
        <v>4280</v>
      </c>
      <c r="D42" s="17">
        <f t="shared" si="10"/>
        <v>1.927927927927928E-2</v>
      </c>
      <c r="L42" s="151"/>
      <c r="N42" s="17">
        <f t="shared" si="11"/>
        <v>0</v>
      </c>
      <c r="V42" s="151"/>
      <c r="W42">
        <v>4777</v>
      </c>
      <c r="X42" s="17">
        <f t="shared" si="12"/>
        <v>2.1518018018018018E-2</v>
      </c>
      <c r="AG42" s="151"/>
      <c r="AH42">
        <v>12430</v>
      </c>
      <c r="AI42" s="17">
        <f t="shared" si="13"/>
        <v>5.9190476190476189E-2</v>
      </c>
      <c r="AQ42" s="151"/>
      <c r="AR42">
        <v>13288</v>
      </c>
      <c r="AS42" s="17">
        <f>AR42*100/AS$33</f>
        <v>6.3276190476190472E-2</v>
      </c>
      <c r="BA42" s="151"/>
      <c r="BC42" s="17">
        <f t="shared" si="15"/>
        <v>0</v>
      </c>
    </row>
    <row r="43" spans="2:61">
      <c r="B43" s="151"/>
      <c r="D43" s="17">
        <f t="shared" si="10"/>
        <v>0</v>
      </c>
      <c r="L43" s="151"/>
      <c r="N43" s="17">
        <f t="shared" si="11"/>
        <v>0</v>
      </c>
      <c r="V43" s="151"/>
      <c r="W43">
        <f>14431+1090</f>
        <v>15521</v>
      </c>
      <c r="X43" s="17">
        <f t="shared" si="12"/>
        <v>6.9914414414414414E-2</v>
      </c>
      <c r="AG43" s="151"/>
      <c r="AI43" s="17">
        <f t="shared" si="13"/>
        <v>0</v>
      </c>
      <c r="AQ43" s="151"/>
      <c r="AS43" s="17">
        <f t="shared" si="14"/>
        <v>0</v>
      </c>
      <c r="BA43" s="151"/>
      <c r="BC43" s="17">
        <f t="shared" si="15"/>
        <v>0</v>
      </c>
    </row>
    <row r="44" spans="2:61">
      <c r="B44" s="151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51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51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51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51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51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>
      <c r="B45" s="151"/>
      <c r="C45">
        <v>15387</v>
      </c>
      <c r="D45" s="17">
        <f t="shared" si="10"/>
        <v>6.9310810810810808E-2</v>
      </c>
      <c r="L45" s="151"/>
      <c r="M45">
        <v>28902</v>
      </c>
      <c r="N45" s="17">
        <f>M45*100/N$33</f>
        <v>0.1301891891891892</v>
      </c>
      <c r="V45" s="151"/>
      <c r="W45">
        <v>2194</v>
      </c>
      <c r="X45" s="17">
        <f t="shared" si="12"/>
        <v>9.8828828828828822E-3</v>
      </c>
      <c r="AG45" s="151"/>
      <c r="AH45">
        <v>1210</v>
      </c>
      <c r="AI45" s="17">
        <f t="shared" si="13"/>
        <v>5.7619047619047615E-3</v>
      </c>
      <c r="AQ45" s="151"/>
      <c r="AR45">
        <v>12747</v>
      </c>
      <c r="AS45" s="17">
        <f>AR45*100/AS$33</f>
        <v>6.0699999999999997E-2</v>
      </c>
      <c r="BA45" s="151"/>
      <c r="BC45" s="17">
        <f t="shared" si="15"/>
        <v>0</v>
      </c>
    </row>
    <row r="46" spans="2:61">
      <c r="B46" s="151"/>
      <c r="C46">
        <v>6591</v>
      </c>
      <c r="D46" s="17">
        <f t="shared" si="10"/>
        <v>2.968918918918919E-2</v>
      </c>
      <c r="L46" s="151"/>
      <c r="N46" s="17">
        <f>M46*100/N$33</f>
        <v>0</v>
      </c>
      <c r="V46" s="151"/>
      <c r="W46">
        <v>21380</v>
      </c>
      <c r="X46" s="17">
        <f t="shared" si="12"/>
        <v>9.6306306306306308E-2</v>
      </c>
      <c r="AG46" s="151"/>
      <c r="AI46" s="17">
        <f t="shared" si="13"/>
        <v>0</v>
      </c>
      <c r="AQ46" s="151"/>
      <c r="AS46" s="17">
        <f>AR46*100/AS$33</f>
        <v>0</v>
      </c>
      <c r="BA46" s="151"/>
      <c r="BC46" s="17">
        <f t="shared" si="15"/>
        <v>0</v>
      </c>
    </row>
    <row r="47" spans="2:61">
      <c r="B47" s="151"/>
      <c r="C47">
        <v>7649</v>
      </c>
      <c r="D47" s="17">
        <f t="shared" si="10"/>
        <v>3.4454954954954958E-2</v>
      </c>
      <c r="L47" s="151"/>
      <c r="M47">
        <v>7200</v>
      </c>
      <c r="N47" s="17">
        <f t="shared" si="11"/>
        <v>3.2432432432432434E-2</v>
      </c>
      <c r="V47" s="151"/>
      <c r="W47">
        <v>7152</v>
      </c>
      <c r="X47" s="17">
        <f t="shared" si="12"/>
        <v>3.2216216216216217E-2</v>
      </c>
      <c r="AG47" s="151"/>
      <c r="AH47">
        <v>20876</v>
      </c>
      <c r="AI47" s="17">
        <f t="shared" si="13"/>
        <v>9.9409523809523809E-2</v>
      </c>
      <c r="AQ47" s="151"/>
      <c r="AR47">
        <v>9117</v>
      </c>
      <c r="AS47" s="17">
        <f t="shared" si="14"/>
        <v>4.3414285714285718E-2</v>
      </c>
      <c r="BA47" s="151"/>
      <c r="BC47" s="17">
        <f t="shared" si="15"/>
        <v>0</v>
      </c>
    </row>
    <row r="48" spans="2:61">
      <c r="B48" s="151"/>
      <c r="D48" s="17">
        <f t="shared" si="10"/>
        <v>0</v>
      </c>
      <c r="L48" s="151"/>
      <c r="M48">
        <v>5823</v>
      </c>
      <c r="N48" s="17">
        <f t="shared" si="11"/>
        <v>2.6229729729729728E-2</v>
      </c>
      <c r="V48" s="151"/>
      <c r="W48">
        <v>-24109</v>
      </c>
      <c r="X48" s="17">
        <f t="shared" si="12"/>
        <v>-0.10859909909909909</v>
      </c>
      <c r="AG48" s="151"/>
      <c r="AH48">
        <v>7775</v>
      </c>
      <c r="AI48" s="17">
        <f t="shared" si="13"/>
        <v>3.7023809523809521E-2</v>
      </c>
      <c r="AQ48" s="151"/>
      <c r="AS48" s="17">
        <f t="shared" si="14"/>
        <v>0</v>
      </c>
      <c r="BA48" s="151"/>
      <c r="BC48" s="17">
        <f t="shared" si="15"/>
        <v>0</v>
      </c>
    </row>
    <row r="49" spans="2:58">
      <c r="B49" s="151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51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51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51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51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51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>
      <c r="B50" s="151"/>
      <c r="C50">
        <v>-9964</v>
      </c>
      <c r="D50" s="17">
        <f t="shared" si="10"/>
        <v>-4.4882882882882884E-2</v>
      </c>
      <c r="L50" s="151"/>
      <c r="M50">
        <v>11981</v>
      </c>
      <c r="N50" s="17">
        <f t="shared" si="11"/>
        <v>5.3968468468468471E-2</v>
      </c>
      <c r="V50" s="151"/>
      <c r="W50">
        <v>-2194</v>
      </c>
      <c r="X50" s="17">
        <f t="shared" si="12"/>
        <v>-9.8828828828828822E-3</v>
      </c>
      <c r="AG50" s="151"/>
      <c r="AI50" s="17">
        <f t="shared" si="13"/>
        <v>0</v>
      </c>
      <c r="AQ50" s="151"/>
      <c r="AR50">
        <v>-5844</v>
      </c>
      <c r="AS50" s="17">
        <f t="shared" si="14"/>
        <v>-2.7828571428571428E-2</v>
      </c>
      <c r="BA50" s="151"/>
      <c r="BC50" s="17">
        <f t="shared" si="15"/>
        <v>0</v>
      </c>
    </row>
    <row r="51" spans="2:58">
      <c r="B51" s="151"/>
      <c r="C51">
        <v>17253</v>
      </c>
      <c r="D51" s="17">
        <f t="shared" si="10"/>
        <v>7.7716216216216216E-2</v>
      </c>
      <c r="L51" s="151"/>
      <c r="M51">
        <v>27753</v>
      </c>
      <c r="N51" s="17">
        <f t="shared" si="11"/>
        <v>0.1250135135135135</v>
      </c>
      <c r="V51" s="151"/>
      <c r="W51">
        <f>44528-1973</f>
        <v>42555</v>
      </c>
      <c r="X51" s="17">
        <f t="shared" si="12"/>
        <v>0.1916891891891892</v>
      </c>
      <c r="AG51" s="151"/>
      <c r="AH51">
        <f>7146+6075</f>
        <v>13221</v>
      </c>
      <c r="AI51" s="17">
        <f t="shared" si="13"/>
        <v>6.295714285714285E-2</v>
      </c>
      <c r="AQ51" s="151"/>
      <c r="AR51">
        <v>17290</v>
      </c>
      <c r="AS51" s="17">
        <f t="shared" si="14"/>
        <v>8.2333333333333328E-2</v>
      </c>
      <c r="BA51" s="151"/>
      <c r="BC51" s="17">
        <f t="shared" si="15"/>
        <v>0</v>
      </c>
    </row>
    <row r="52" spans="2:58">
      <c r="B52" s="151"/>
      <c r="C52">
        <v>4187</v>
      </c>
      <c r="D52" s="17">
        <f t="shared" si="10"/>
        <v>1.8860360360360359E-2</v>
      </c>
      <c r="L52" s="151"/>
      <c r="M52">
        <v>15021</v>
      </c>
      <c r="N52" s="17">
        <f t="shared" si="11"/>
        <v>6.7662162162162157E-2</v>
      </c>
      <c r="V52" s="151"/>
      <c r="W52">
        <v>11270</v>
      </c>
      <c r="X52" s="17">
        <f t="shared" si="12"/>
        <v>5.0765765765765768E-2</v>
      </c>
      <c r="AG52" s="151"/>
      <c r="AH52">
        <f>5871-21771</f>
        <v>-15900</v>
      </c>
      <c r="AI52" s="17">
        <f t="shared" si="13"/>
        <v>-7.571428571428572E-2</v>
      </c>
      <c r="AQ52" s="151"/>
      <c r="AR52">
        <v>16351</v>
      </c>
      <c r="AS52" s="17">
        <f t="shared" si="14"/>
        <v>7.7861904761904757E-2</v>
      </c>
      <c r="BA52" s="151"/>
      <c r="BC52" s="17">
        <f t="shared" si="15"/>
        <v>0</v>
      </c>
    </row>
    <row r="53" spans="2:58">
      <c r="B53" s="151"/>
      <c r="D53" s="17">
        <f t="shared" si="10"/>
        <v>0</v>
      </c>
      <c r="L53" s="151"/>
      <c r="N53" s="17">
        <f t="shared" si="11"/>
        <v>0</v>
      </c>
      <c r="V53" s="151"/>
      <c r="W53">
        <v>13782</v>
      </c>
      <c r="X53" s="17">
        <f t="shared" si="12"/>
        <v>6.2081081081081083E-2</v>
      </c>
      <c r="AG53" s="151"/>
      <c r="AH53">
        <v>13064</v>
      </c>
      <c r="AI53" s="17">
        <f t="shared" si="13"/>
        <v>6.2209523809523812E-2</v>
      </c>
      <c r="AQ53" s="151"/>
      <c r="AR53">
        <v>15026</v>
      </c>
      <c r="AS53" s="17">
        <f t="shared" si="14"/>
        <v>7.1552380952380951E-2</v>
      </c>
      <c r="BA53" s="151"/>
      <c r="BC53" s="17">
        <f t="shared" si="15"/>
        <v>0</v>
      </c>
    </row>
    <row r="54" spans="2:58">
      <c r="B54" s="151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51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51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51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51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51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51"/>
      <c r="D55" s="17">
        <f t="shared" si="10"/>
        <v>0</v>
      </c>
      <c r="L55" s="151"/>
      <c r="N55" s="17">
        <f t="shared" si="11"/>
        <v>0</v>
      </c>
      <c r="V55" s="151"/>
      <c r="X55" s="17">
        <f t="shared" si="12"/>
        <v>0</v>
      </c>
      <c r="AG55" s="151"/>
      <c r="AI55" s="17">
        <f t="shared" si="13"/>
        <v>0</v>
      </c>
      <c r="AQ55" s="151"/>
      <c r="AR55">
        <v>8533</v>
      </c>
      <c r="AS55" s="17">
        <f t="shared" si="14"/>
        <v>4.0633333333333334E-2</v>
      </c>
      <c r="BA55" s="151"/>
      <c r="BC55" s="17">
        <f t="shared" si="15"/>
        <v>0</v>
      </c>
    </row>
    <row r="56" spans="2:58">
      <c r="B56" s="151"/>
      <c r="C56">
        <v>21350</v>
      </c>
      <c r="D56" s="17">
        <f t="shared" si="10"/>
        <v>9.6171171171171174E-2</v>
      </c>
      <c r="L56" s="151"/>
      <c r="M56">
        <v>20162</v>
      </c>
      <c r="N56" s="17">
        <f t="shared" si="11"/>
        <v>9.0819819819819819E-2</v>
      </c>
      <c r="V56" s="151"/>
      <c r="X56" s="17">
        <f t="shared" si="12"/>
        <v>0</v>
      </c>
      <c r="AG56" s="151"/>
      <c r="AI56" s="17">
        <f t="shared" si="13"/>
        <v>0</v>
      </c>
      <c r="AQ56" s="151"/>
      <c r="AR56">
        <v>6891</v>
      </c>
      <c r="AS56" s="17">
        <f t="shared" si="14"/>
        <v>3.2814285714285713E-2</v>
      </c>
      <c r="BA56" s="151"/>
      <c r="BC56" s="17">
        <f t="shared" si="15"/>
        <v>0</v>
      </c>
    </row>
    <row r="57" spans="2:58">
      <c r="B57" s="151"/>
      <c r="C57">
        <v>41626</v>
      </c>
      <c r="D57" s="17">
        <f t="shared" si="10"/>
        <v>0.18750450450450451</v>
      </c>
      <c r="H57" s="5"/>
      <c r="L57" s="151"/>
      <c r="N57" s="17">
        <f t="shared" si="11"/>
        <v>0</v>
      </c>
      <c r="V57" s="151"/>
      <c r="X57" s="17">
        <f t="shared" si="12"/>
        <v>0</v>
      </c>
      <c r="AG57" s="151"/>
      <c r="AI57" s="17">
        <f t="shared" si="13"/>
        <v>0</v>
      </c>
      <c r="AQ57" s="151"/>
      <c r="AR57">
        <v>18827</v>
      </c>
      <c r="AS57" s="17">
        <f t="shared" si="14"/>
        <v>8.9652380952380956E-2</v>
      </c>
      <c r="BA57" s="151"/>
      <c r="BC57" s="17">
        <f t="shared" si="15"/>
        <v>0</v>
      </c>
    </row>
    <row r="58" spans="2:58">
      <c r="B58" s="151"/>
      <c r="D58" s="17">
        <f t="shared" si="10"/>
        <v>0</v>
      </c>
      <c r="H58" s="11"/>
      <c r="L58" s="151"/>
      <c r="N58" s="17">
        <f t="shared" si="11"/>
        <v>0</v>
      </c>
      <c r="V58" s="151"/>
      <c r="X58" s="17">
        <f t="shared" si="12"/>
        <v>0</v>
      </c>
      <c r="AG58" s="151"/>
      <c r="AI58" s="17">
        <f t="shared" si="13"/>
        <v>0</v>
      </c>
      <c r="AQ58" s="151"/>
      <c r="AS58" s="17">
        <f t="shared" si="14"/>
        <v>0</v>
      </c>
      <c r="BA58" s="151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0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2420-BC7E-8345-9F4E-B97C9528047A}">
  <dimension ref="B1:Y157"/>
  <sheetViews>
    <sheetView workbookViewId="0">
      <selection activeCell="D2" sqref="D2"/>
    </sheetView>
  </sheetViews>
  <sheetFormatPr baseColWidth="10" defaultRowHeight="16"/>
  <sheetData>
    <row r="1" spans="2:25">
      <c r="C1" t="s">
        <v>1140</v>
      </c>
      <c r="D1" t="s">
        <v>1140</v>
      </c>
      <c r="H1" t="s">
        <v>1144</v>
      </c>
      <c r="I1" t="s">
        <v>1144</v>
      </c>
      <c r="N1" t="s">
        <v>1148</v>
      </c>
      <c r="R1" t="s">
        <v>1172</v>
      </c>
      <c r="S1" t="s">
        <v>1172</v>
      </c>
      <c r="W1" t="s">
        <v>1173</v>
      </c>
      <c r="X1" t="s">
        <v>1173</v>
      </c>
    </row>
    <row r="2" spans="2:25">
      <c r="B2">
        <v>-0.77</v>
      </c>
      <c r="C2" s="6">
        <f>B2*E$3</f>
        <v>-0.15400000000000003</v>
      </c>
      <c r="D2" s="6">
        <f>C2</f>
        <v>-0.15400000000000003</v>
      </c>
      <c r="E2">
        <v>5</v>
      </c>
      <c r="G2">
        <v>-5.81</v>
      </c>
      <c r="H2" s="6">
        <f t="shared" ref="H2:H33" si="0">G2*J$3</f>
        <v>-1.1619999999999999</v>
      </c>
      <c r="I2" s="6">
        <f>H2</f>
        <v>-1.1619999999999999</v>
      </c>
      <c r="J2">
        <v>5</v>
      </c>
      <c r="L2">
        <v>54.969999999999899</v>
      </c>
      <c r="M2" s="6">
        <f t="shared" ref="M2:M33" si="1">L2*O$3</f>
        <v>1.0993999999999979</v>
      </c>
      <c r="N2" s="6">
        <f>M2</f>
        <v>1.0993999999999979</v>
      </c>
      <c r="O2">
        <v>50</v>
      </c>
      <c r="Q2">
        <v>20.95</v>
      </c>
      <c r="R2" s="6">
        <f t="shared" ref="R2:R33" si="2">Q2*T$3</f>
        <v>4.1900000000000004</v>
      </c>
      <c r="S2" s="6">
        <f>R2</f>
        <v>4.1900000000000004</v>
      </c>
      <c r="T2">
        <v>5</v>
      </c>
      <c r="V2">
        <v>49.189999999999898</v>
      </c>
      <c r="W2" s="6">
        <f t="shared" ref="W2:W33" si="3">V2*Y$3</f>
        <v>3.2793333333333266</v>
      </c>
      <c r="X2" s="6">
        <f>W2</f>
        <v>3.2793333333333266</v>
      </c>
      <c r="Y2">
        <v>15</v>
      </c>
    </row>
    <row r="3" spans="2:25">
      <c r="B3">
        <v>-8.91</v>
      </c>
      <c r="C3" s="6">
        <f t="shared" ref="C3:C33" si="4">B3*E$3</f>
        <v>-1.782</v>
      </c>
      <c r="D3" s="6">
        <f>C3+D2</f>
        <v>-1.9359999999999999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-222.98999999999899</v>
      </c>
      <c r="M3" s="6">
        <f t="shared" si="1"/>
        <v>-4.45979999999998</v>
      </c>
      <c r="N3" s="6">
        <f>M3+N2</f>
        <v>-3.3603999999999821</v>
      </c>
      <c r="O3">
        <f>1/O2</f>
        <v>0.02</v>
      </c>
      <c r="Q3">
        <v>-20.67</v>
      </c>
      <c r="R3" s="6">
        <f t="shared" si="2"/>
        <v>-4.1340000000000003</v>
      </c>
      <c r="S3" s="6">
        <f>R3+S2</f>
        <v>5.600000000000005E-2</v>
      </c>
      <c r="T3">
        <f>1/T2</f>
        <v>0.2</v>
      </c>
      <c r="V3">
        <v>-63.76</v>
      </c>
      <c r="W3" s="6">
        <f t="shared" si="3"/>
        <v>-4.2506666666666666</v>
      </c>
      <c r="X3" s="6">
        <f>W3+X2</f>
        <v>-0.97133333333334004</v>
      </c>
      <c r="Y3">
        <f>1/Y2</f>
        <v>6.6666666666666666E-2</v>
      </c>
    </row>
    <row r="4" spans="2:25">
      <c r="B4">
        <v>-10.28</v>
      </c>
      <c r="C4" s="6">
        <f t="shared" si="4"/>
        <v>-2.056</v>
      </c>
      <c r="D4" s="6">
        <f t="shared" ref="D4:D53" si="5">C4+D3</f>
        <v>-3.992</v>
      </c>
      <c r="G4">
        <v>-18.64</v>
      </c>
      <c r="H4" s="6">
        <f t="shared" si="0"/>
        <v>-3.7280000000000002</v>
      </c>
      <c r="I4" s="6">
        <f t="shared" ref="I4:I53" si="6">H4+I3</f>
        <v>-9.298</v>
      </c>
      <c r="L4">
        <v>-56.85</v>
      </c>
      <c r="M4" s="6">
        <f t="shared" si="1"/>
        <v>-1.137</v>
      </c>
      <c r="N4" s="6">
        <f t="shared" ref="N4:N67" si="7">M4+N3</f>
        <v>-4.4973999999999821</v>
      </c>
      <c r="Q4">
        <v>-15.899999999999901</v>
      </c>
      <c r="R4" s="6">
        <f t="shared" si="2"/>
        <v>-3.1799999999999802</v>
      </c>
      <c r="S4" s="6">
        <f t="shared" ref="S4:S67" si="8">R4+S3</f>
        <v>-3.1239999999999801</v>
      </c>
      <c r="V4">
        <v>-23.32</v>
      </c>
      <c r="W4" s="6">
        <f t="shared" si="3"/>
        <v>-1.5546666666666666</v>
      </c>
      <c r="X4" s="6">
        <f t="shared" ref="X4:X67" si="9">W4+X3</f>
        <v>-2.5260000000000069</v>
      </c>
    </row>
    <row r="5" spans="2:25">
      <c r="B5">
        <v>-3.05</v>
      </c>
      <c r="C5" s="6">
        <f t="shared" si="4"/>
        <v>-0.61</v>
      </c>
      <c r="D5" s="6">
        <f t="shared" si="5"/>
        <v>-4.6020000000000003</v>
      </c>
      <c r="G5">
        <v>6.4599999999999902</v>
      </c>
      <c r="H5" s="6">
        <f t="shared" si="0"/>
        <v>1.291999999999998</v>
      </c>
      <c r="I5" s="6">
        <f t="shared" si="6"/>
        <v>-8.006000000000002</v>
      </c>
      <c r="L5">
        <v>-8.71999999999999</v>
      </c>
      <c r="M5" s="6">
        <f t="shared" si="1"/>
        <v>-0.17439999999999981</v>
      </c>
      <c r="N5" s="6">
        <f t="shared" si="7"/>
        <v>-4.6717999999999815</v>
      </c>
      <c r="Q5">
        <v>-1.0900000000000001</v>
      </c>
      <c r="R5" s="6">
        <f t="shared" si="2"/>
        <v>-0.21800000000000003</v>
      </c>
      <c r="S5" s="6">
        <f t="shared" si="8"/>
        <v>-3.3419999999999801</v>
      </c>
      <c r="V5">
        <v>10.2799999999999</v>
      </c>
      <c r="W5" s="6">
        <f t="shared" si="3"/>
        <v>0.68533333333332669</v>
      </c>
      <c r="X5" s="6">
        <f t="shared" si="9"/>
        <v>-1.8406666666666802</v>
      </c>
    </row>
    <row r="6" spans="2:25">
      <c r="B6">
        <v>-18.95</v>
      </c>
      <c r="C6" s="6">
        <f t="shared" si="4"/>
        <v>-3.79</v>
      </c>
      <c r="D6" s="6">
        <f t="shared" si="5"/>
        <v>-8.3919999999999995</v>
      </c>
      <c r="G6">
        <v>-2.2200000000000002</v>
      </c>
      <c r="H6" s="6">
        <f t="shared" si="0"/>
        <v>-0.44400000000000006</v>
      </c>
      <c r="I6" s="6">
        <f t="shared" si="6"/>
        <v>-8.4500000000000028</v>
      </c>
      <c r="L6">
        <v>-198.4</v>
      </c>
      <c r="M6" s="6">
        <f t="shared" si="1"/>
        <v>-3.9680000000000004</v>
      </c>
      <c r="N6" s="6">
        <f t="shared" si="7"/>
        <v>-8.6397999999999815</v>
      </c>
      <c r="Q6">
        <v>-32.93</v>
      </c>
      <c r="R6" s="6">
        <f t="shared" si="2"/>
        <v>-6.5860000000000003</v>
      </c>
      <c r="S6" s="6">
        <f t="shared" si="8"/>
        <v>-9.9279999999999795</v>
      </c>
      <c r="V6">
        <v>-59.62</v>
      </c>
      <c r="W6" s="6">
        <f t="shared" si="3"/>
        <v>-3.9746666666666663</v>
      </c>
      <c r="X6" s="6">
        <f t="shared" si="9"/>
        <v>-5.8153333333333466</v>
      </c>
    </row>
    <row r="7" spans="2:25">
      <c r="B7">
        <v>7.9399999999999897</v>
      </c>
      <c r="C7" s="6">
        <f t="shared" si="4"/>
        <v>1.5879999999999981</v>
      </c>
      <c r="D7" s="6">
        <f t="shared" si="5"/>
        <v>-6.8040000000000012</v>
      </c>
      <c r="G7">
        <v>-25.24</v>
      </c>
      <c r="H7" s="6">
        <f t="shared" si="0"/>
        <v>-5.048</v>
      </c>
      <c r="I7" s="6">
        <f t="shared" si="6"/>
        <v>-13.498000000000003</v>
      </c>
      <c r="L7">
        <v>124.89</v>
      </c>
      <c r="M7" s="6">
        <f t="shared" si="1"/>
        <v>2.4978000000000002</v>
      </c>
      <c r="N7" s="6">
        <f t="shared" si="7"/>
        <v>-6.1419999999999817</v>
      </c>
      <c r="Q7">
        <v>27.759999999999899</v>
      </c>
      <c r="R7" s="6">
        <f t="shared" si="2"/>
        <v>5.5519999999999801</v>
      </c>
      <c r="S7" s="6">
        <f t="shared" si="8"/>
        <v>-4.3759999999999994</v>
      </c>
      <c r="V7">
        <v>46.86</v>
      </c>
      <c r="W7" s="6">
        <f t="shared" si="3"/>
        <v>3.1240000000000001</v>
      </c>
      <c r="X7" s="6">
        <f t="shared" si="9"/>
        <v>-2.6913333333333465</v>
      </c>
    </row>
    <row r="8" spans="2:25">
      <c r="B8">
        <v>7.9</v>
      </c>
      <c r="C8" s="6">
        <f t="shared" si="4"/>
        <v>1.58</v>
      </c>
      <c r="D8" s="6">
        <f t="shared" si="5"/>
        <v>-5.2240000000000011</v>
      </c>
      <c r="G8">
        <v>-11.75</v>
      </c>
      <c r="H8" s="6">
        <f t="shared" si="0"/>
        <v>-2.35</v>
      </c>
      <c r="I8" s="6">
        <f t="shared" si="6"/>
        <v>-15.848000000000003</v>
      </c>
      <c r="L8">
        <v>49.329999999999899</v>
      </c>
      <c r="M8" s="6">
        <f t="shared" si="1"/>
        <v>0.98659999999999803</v>
      </c>
      <c r="N8" s="6">
        <f t="shared" si="7"/>
        <v>-5.1553999999999833</v>
      </c>
      <c r="Q8">
        <v>-6.7</v>
      </c>
      <c r="R8" s="6">
        <f t="shared" si="2"/>
        <v>-1.34</v>
      </c>
      <c r="S8" s="6">
        <f t="shared" si="8"/>
        <v>-5.7159999999999993</v>
      </c>
      <c r="V8">
        <v>15.499999999999901</v>
      </c>
      <c r="W8" s="6">
        <f t="shared" si="3"/>
        <v>1.0333333333333268</v>
      </c>
      <c r="X8" s="6">
        <f t="shared" si="9"/>
        <v>-1.6580000000000197</v>
      </c>
    </row>
    <row r="9" spans="2:25">
      <c r="B9">
        <v>4.8</v>
      </c>
      <c r="C9" s="6">
        <f t="shared" si="4"/>
        <v>0.96</v>
      </c>
      <c r="D9" s="6">
        <f t="shared" si="5"/>
        <v>-4.2640000000000011</v>
      </c>
      <c r="G9">
        <v>-21.25</v>
      </c>
      <c r="H9" s="6">
        <f t="shared" si="0"/>
        <v>-4.25</v>
      </c>
      <c r="I9" s="6">
        <f t="shared" si="6"/>
        <v>-20.098000000000003</v>
      </c>
      <c r="L9">
        <v>89.06</v>
      </c>
      <c r="M9" s="6">
        <f t="shared" si="1"/>
        <v>1.7812000000000001</v>
      </c>
      <c r="N9" s="6">
        <f t="shared" si="7"/>
        <v>-3.3741999999999832</v>
      </c>
      <c r="Q9">
        <v>-0.52999999999999903</v>
      </c>
      <c r="R9" s="6">
        <f t="shared" si="2"/>
        <v>-0.10599999999999982</v>
      </c>
      <c r="S9" s="6">
        <f t="shared" si="8"/>
        <v>-5.8219999999999992</v>
      </c>
      <c r="V9">
        <v>15.5299999999999</v>
      </c>
      <c r="W9" s="6">
        <f t="shared" si="3"/>
        <v>1.0353333333333266</v>
      </c>
      <c r="X9" s="6">
        <f t="shared" si="9"/>
        <v>-0.62266666666669312</v>
      </c>
    </row>
    <row r="10" spans="2:25">
      <c r="B10">
        <v>-0.55999999999999905</v>
      </c>
      <c r="C10" s="6">
        <f t="shared" si="4"/>
        <v>-0.11199999999999982</v>
      </c>
      <c r="D10" s="6">
        <f t="shared" si="5"/>
        <v>-4.3760000000000012</v>
      </c>
      <c r="G10">
        <v>20.3</v>
      </c>
      <c r="H10" s="6">
        <f t="shared" si="0"/>
        <v>4.0600000000000005</v>
      </c>
      <c r="I10" s="6">
        <f t="shared" si="6"/>
        <v>-16.038000000000004</v>
      </c>
      <c r="L10">
        <v>-66.92</v>
      </c>
      <c r="M10" s="6">
        <f t="shared" si="1"/>
        <v>-1.3384</v>
      </c>
      <c r="N10" s="6">
        <f t="shared" si="7"/>
        <v>-4.7125999999999832</v>
      </c>
      <c r="Q10">
        <v>-12.81</v>
      </c>
      <c r="R10" s="6">
        <f t="shared" si="2"/>
        <v>-2.5620000000000003</v>
      </c>
      <c r="S10" s="6">
        <f t="shared" si="8"/>
        <v>-8.3840000000000003</v>
      </c>
      <c r="V10">
        <v>-9.98</v>
      </c>
      <c r="W10" s="6">
        <f t="shared" si="3"/>
        <v>-0.66533333333333333</v>
      </c>
      <c r="X10" s="6">
        <f t="shared" si="9"/>
        <v>-1.2880000000000265</v>
      </c>
    </row>
    <row r="11" spans="2:25">
      <c r="B11">
        <v>7.47</v>
      </c>
      <c r="C11" s="6">
        <f t="shared" si="4"/>
        <v>1.494</v>
      </c>
      <c r="D11" s="6">
        <f t="shared" si="5"/>
        <v>-2.8820000000000014</v>
      </c>
      <c r="G11">
        <v>-43.85</v>
      </c>
      <c r="H11" s="6">
        <f t="shared" si="0"/>
        <v>-8.7700000000000014</v>
      </c>
      <c r="I11" s="6">
        <f t="shared" si="6"/>
        <v>-24.808000000000007</v>
      </c>
      <c r="L11">
        <v>78.709999999999994</v>
      </c>
      <c r="M11" s="6">
        <f t="shared" si="1"/>
        <v>1.5741999999999998</v>
      </c>
      <c r="N11" s="6">
        <f t="shared" si="7"/>
        <v>-3.1383999999999834</v>
      </c>
      <c r="Q11">
        <v>7.03</v>
      </c>
      <c r="R11" s="6">
        <f t="shared" si="2"/>
        <v>1.4060000000000001</v>
      </c>
      <c r="S11" s="6">
        <f t="shared" si="8"/>
        <v>-6.9779999999999998</v>
      </c>
      <c r="V11">
        <v>28.56</v>
      </c>
      <c r="W11" s="6">
        <f t="shared" si="3"/>
        <v>1.9039999999999999</v>
      </c>
      <c r="X11" s="6">
        <f t="shared" si="9"/>
        <v>0.61599999999997346</v>
      </c>
    </row>
    <row r="12" spans="2:25">
      <c r="B12">
        <v>0.92</v>
      </c>
      <c r="C12" s="6">
        <f t="shared" si="4"/>
        <v>0.18400000000000002</v>
      </c>
      <c r="D12" s="6">
        <f t="shared" si="5"/>
        <v>-2.6980000000000013</v>
      </c>
      <c r="G12">
        <v>11.5</v>
      </c>
      <c r="H12" s="6">
        <f t="shared" si="0"/>
        <v>2.3000000000000003</v>
      </c>
      <c r="I12" s="6">
        <f t="shared" si="6"/>
        <v>-22.508000000000006</v>
      </c>
      <c r="L12">
        <v>97.99</v>
      </c>
      <c r="M12" s="6">
        <f t="shared" si="1"/>
        <v>1.9598</v>
      </c>
      <c r="N12" s="6">
        <f t="shared" si="7"/>
        <v>-1.1785999999999834</v>
      </c>
      <c r="Q12">
        <v>25.39</v>
      </c>
      <c r="R12" s="6">
        <f t="shared" si="2"/>
        <v>5.0780000000000003</v>
      </c>
      <c r="S12" s="6">
        <f t="shared" si="8"/>
        <v>-1.8999999999999995</v>
      </c>
      <c r="V12">
        <v>33.270000000000003</v>
      </c>
      <c r="W12" s="6">
        <f t="shared" si="3"/>
        <v>2.218</v>
      </c>
      <c r="X12" s="6">
        <f t="shared" si="9"/>
        <v>2.8339999999999734</v>
      </c>
    </row>
    <row r="13" spans="2:25">
      <c r="B13">
        <v>5.0599999999999996</v>
      </c>
      <c r="C13" s="6">
        <f t="shared" si="4"/>
        <v>1.012</v>
      </c>
      <c r="D13" s="6">
        <f t="shared" si="5"/>
        <v>-1.6860000000000013</v>
      </c>
      <c r="G13">
        <v>10.14</v>
      </c>
      <c r="H13" s="6">
        <f t="shared" si="0"/>
        <v>2.028</v>
      </c>
      <c r="I13" s="6">
        <f t="shared" si="6"/>
        <v>-20.480000000000008</v>
      </c>
      <c r="L13">
        <v>24.719999999999899</v>
      </c>
      <c r="M13" s="6">
        <f t="shared" si="1"/>
        <v>0.49439999999999801</v>
      </c>
      <c r="N13" s="6">
        <f t="shared" si="7"/>
        <v>-0.68419999999998549</v>
      </c>
      <c r="Q13">
        <v>-0.8</v>
      </c>
      <c r="R13" s="6">
        <f t="shared" si="2"/>
        <v>-0.16000000000000003</v>
      </c>
      <c r="S13" s="6">
        <f t="shared" si="8"/>
        <v>-2.0599999999999996</v>
      </c>
      <c r="V13">
        <v>7.01</v>
      </c>
      <c r="W13" s="6">
        <f t="shared" si="3"/>
        <v>0.46733333333333332</v>
      </c>
      <c r="X13" s="6">
        <f t="shared" si="9"/>
        <v>3.3013333333333068</v>
      </c>
    </row>
    <row r="14" spans="2:25">
      <c r="B14">
        <v>-9.1999999999999993</v>
      </c>
      <c r="C14" s="6">
        <f t="shared" si="4"/>
        <v>-1.8399999999999999</v>
      </c>
      <c r="D14" s="6">
        <f t="shared" si="5"/>
        <v>-3.5260000000000011</v>
      </c>
      <c r="G14">
        <v>12.7</v>
      </c>
      <c r="H14" s="6">
        <f t="shared" si="0"/>
        <v>2.54</v>
      </c>
      <c r="I14" s="6">
        <f t="shared" si="6"/>
        <v>-17.940000000000008</v>
      </c>
      <c r="L14">
        <v>-49.15</v>
      </c>
      <c r="M14" s="6">
        <f t="shared" si="1"/>
        <v>-0.98299999999999998</v>
      </c>
      <c r="N14" s="6">
        <f t="shared" si="7"/>
        <v>-1.6671999999999856</v>
      </c>
      <c r="Q14">
        <v>-10.08</v>
      </c>
      <c r="R14" s="6">
        <f t="shared" si="2"/>
        <v>-2.016</v>
      </c>
      <c r="S14" s="6">
        <f t="shared" si="8"/>
        <v>-4.0759999999999996</v>
      </c>
      <c r="V14">
        <v>-16.34</v>
      </c>
      <c r="W14" s="6">
        <f t="shared" si="3"/>
        <v>-1.0893333333333333</v>
      </c>
      <c r="X14" s="6">
        <f t="shared" si="9"/>
        <v>2.2119999999999735</v>
      </c>
    </row>
    <row r="15" spans="2:25">
      <c r="B15">
        <v>11.31</v>
      </c>
      <c r="C15" s="6">
        <f t="shared" si="4"/>
        <v>2.262</v>
      </c>
      <c r="D15" s="6">
        <f t="shared" si="5"/>
        <v>-1.2640000000000011</v>
      </c>
      <c r="G15">
        <v>15.26</v>
      </c>
      <c r="H15" s="6">
        <f t="shared" si="0"/>
        <v>3.052</v>
      </c>
      <c r="I15" s="6">
        <f t="shared" si="6"/>
        <v>-14.888000000000009</v>
      </c>
      <c r="L15">
        <v>-16.260000000000002</v>
      </c>
      <c r="M15" s="6">
        <f t="shared" si="1"/>
        <v>-0.32520000000000004</v>
      </c>
      <c r="N15" s="6">
        <f t="shared" si="7"/>
        <v>-1.9923999999999857</v>
      </c>
      <c r="Q15">
        <v>-1.8599999999999901</v>
      </c>
      <c r="R15" s="6">
        <f t="shared" si="2"/>
        <v>-0.37199999999999805</v>
      </c>
      <c r="S15" s="6">
        <f t="shared" si="8"/>
        <v>-4.4479999999999977</v>
      </c>
      <c r="V15">
        <v>-6.54</v>
      </c>
      <c r="W15" s="6">
        <f t="shared" si="3"/>
        <v>-0.436</v>
      </c>
      <c r="X15" s="6">
        <f t="shared" si="9"/>
        <v>1.7759999999999736</v>
      </c>
    </row>
    <row r="16" spans="2:25">
      <c r="B16">
        <v>13.29</v>
      </c>
      <c r="C16" s="6">
        <f t="shared" si="4"/>
        <v>2.6579999999999999</v>
      </c>
      <c r="D16" s="6">
        <f t="shared" si="5"/>
        <v>1.3939999999999988</v>
      </c>
      <c r="G16">
        <v>-28.21</v>
      </c>
      <c r="H16" s="6">
        <f t="shared" si="0"/>
        <v>-5.6420000000000003</v>
      </c>
      <c r="I16" s="6">
        <f t="shared" si="6"/>
        <v>-20.530000000000008</v>
      </c>
      <c r="L16">
        <v>121.579999999999</v>
      </c>
      <c r="M16" s="6">
        <f t="shared" si="1"/>
        <v>2.43159999999998</v>
      </c>
      <c r="N16" s="6">
        <f t="shared" si="7"/>
        <v>0.43919999999999426</v>
      </c>
      <c r="Q16">
        <v>14.219999999999899</v>
      </c>
      <c r="R16" s="6">
        <f t="shared" si="2"/>
        <v>2.8439999999999799</v>
      </c>
      <c r="S16" s="6">
        <f t="shared" si="8"/>
        <v>-1.6040000000000179</v>
      </c>
      <c r="V16">
        <v>54.239999999999903</v>
      </c>
      <c r="W16" s="6">
        <f t="shared" si="3"/>
        <v>3.6159999999999934</v>
      </c>
      <c r="X16" s="6">
        <f t="shared" si="9"/>
        <v>5.3919999999999675</v>
      </c>
    </row>
    <row r="17" spans="2:24">
      <c r="B17">
        <v>11.739999999999901</v>
      </c>
      <c r="C17" s="6">
        <f t="shared" si="4"/>
        <v>2.3479999999999803</v>
      </c>
      <c r="D17" s="6">
        <f t="shared" si="5"/>
        <v>3.7419999999999791</v>
      </c>
      <c r="G17">
        <v>-10.94</v>
      </c>
      <c r="H17" s="6">
        <f t="shared" si="0"/>
        <v>-2.1880000000000002</v>
      </c>
      <c r="I17" s="6">
        <f t="shared" si="6"/>
        <v>-22.718000000000007</v>
      </c>
      <c r="L17">
        <v>-24.93</v>
      </c>
      <c r="M17" s="6">
        <f t="shared" si="1"/>
        <v>-0.49859999999999999</v>
      </c>
      <c r="N17" s="6">
        <f t="shared" si="7"/>
        <v>-5.9400000000005726E-2</v>
      </c>
      <c r="Q17">
        <v>-11.43</v>
      </c>
      <c r="R17" s="6">
        <f t="shared" si="2"/>
        <v>-2.286</v>
      </c>
      <c r="S17" s="6">
        <f t="shared" si="8"/>
        <v>-3.8900000000000179</v>
      </c>
      <c r="V17">
        <v>-27.369999999999902</v>
      </c>
      <c r="W17" s="6">
        <f t="shared" si="3"/>
        <v>-1.82466666666666</v>
      </c>
      <c r="X17" s="6">
        <f t="shared" si="9"/>
        <v>3.5673333333333073</v>
      </c>
    </row>
    <row r="18" spans="2:24">
      <c r="B18">
        <v>15.54</v>
      </c>
      <c r="C18" s="6">
        <f t="shared" si="4"/>
        <v>3.1080000000000001</v>
      </c>
      <c r="D18" s="6">
        <f t="shared" si="5"/>
        <v>6.8499999999999792</v>
      </c>
      <c r="G18">
        <v>22.31</v>
      </c>
      <c r="H18" s="6">
        <f t="shared" si="0"/>
        <v>4.4619999999999997</v>
      </c>
      <c r="I18" s="6">
        <f t="shared" si="6"/>
        <v>-18.256000000000007</v>
      </c>
      <c r="L18">
        <v>47.669999999999902</v>
      </c>
      <c r="M18" s="6">
        <f t="shared" si="1"/>
        <v>0.95339999999999803</v>
      </c>
      <c r="N18" s="6">
        <f t="shared" si="7"/>
        <v>0.89399999999999236</v>
      </c>
      <c r="Q18">
        <v>-7.59</v>
      </c>
      <c r="R18" s="6">
        <f t="shared" si="2"/>
        <v>-1.518</v>
      </c>
      <c r="S18" s="6">
        <f t="shared" si="8"/>
        <v>-5.4080000000000181</v>
      </c>
      <c r="V18">
        <v>-7.19</v>
      </c>
      <c r="W18" s="6">
        <f t="shared" si="3"/>
        <v>-0.47933333333333333</v>
      </c>
      <c r="X18" s="6">
        <f t="shared" si="9"/>
        <v>3.0879999999999739</v>
      </c>
    </row>
    <row r="19" spans="2:24">
      <c r="B19">
        <v>6.79</v>
      </c>
      <c r="C19" s="6">
        <f t="shared" si="4"/>
        <v>1.3580000000000001</v>
      </c>
      <c r="D19" s="6">
        <f t="shared" si="5"/>
        <v>8.2079999999999789</v>
      </c>
      <c r="G19">
        <v>10.19</v>
      </c>
      <c r="H19" s="6">
        <f t="shared" si="0"/>
        <v>2.0379999999999998</v>
      </c>
      <c r="I19" s="6">
        <f t="shared" si="6"/>
        <v>-16.218000000000007</v>
      </c>
      <c r="L19">
        <v>77.5</v>
      </c>
      <c r="M19" s="6">
        <f t="shared" si="1"/>
        <v>1.55</v>
      </c>
      <c r="N19" s="6">
        <f t="shared" si="7"/>
        <v>2.4439999999999924</v>
      </c>
      <c r="Q19">
        <v>6.61</v>
      </c>
      <c r="R19" s="6">
        <f t="shared" si="2"/>
        <v>1.3220000000000001</v>
      </c>
      <c r="S19" s="6">
        <f t="shared" si="8"/>
        <v>-4.0860000000000181</v>
      </c>
      <c r="V19">
        <v>16.21</v>
      </c>
      <c r="W19" s="6">
        <f t="shared" si="3"/>
        <v>1.0806666666666667</v>
      </c>
      <c r="X19" s="6">
        <f t="shared" si="9"/>
        <v>4.1686666666666401</v>
      </c>
    </row>
    <row r="20" spans="2:24">
      <c r="B20">
        <v>7.8699999999999903</v>
      </c>
      <c r="C20" s="6">
        <f t="shared" si="4"/>
        <v>1.5739999999999981</v>
      </c>
      <c r="D20" s="6">
        <f t="shared" si="5"/>
        <v>9.7819999999999769</v>
      </c>
      <c r="G20">
        <v>-20.43</v>
      </c>
      <c r="H20" s="6">
        <f t="shared" si="0"/>
        <v>-4.0860000000000003</v>
      </c>
      <c r="I20" s="6">
        <f t="shared" si="6"/>
        <v>-20.304000000000009</v>
      </c>
      <c r="L20">
        <v>76.829999999999899</v>
      </c>
      <c r="M20" s="6">
        <f t="shared" si="1"/>
        <v>1.536599999999998</v>
      </c>
      <c r="N20" s="6">
        <f t="shared" si="7"/>
        <v>3.9805999999999901</v>
      </c>
      <c r="Q20">
        <v>11.8499999999999</v>
      </c>
      <c r="R20" s="6">
        <f t="shared" si="2"/>
        <v>2.3699999999999801</v>
      </c>
      <c r="S20" s="6">
        <f t="shared" si="8"/>
        <v>-1.7160000000000379</v>
      </c>
      <c r="V20">
        <v>23.6</v>
      </c>
      <c r="W20" s="6">
        <f t="shared" si="3"/>
        <v>1.5733333333333335</v>
      </c>
      <c r="X20" s="6">
        <f t="shared" si="9"/>
        <v>5.7419999999999733</v>
      </c>
    </row>
    <row r="21" spans="2:24">
      <c r="B21">
        <v>-10.43</v>
      </c>
      <c r="C21" s="6">
        <f t="shared" si="4"/>
        <v>-2.0859999999999999</v>
      </c>
      <c r="D21" s="6">
        <f t="shared" si="5"/>
        <v>7.6959999999999766</v>
      </c>
      <c r="G21">
        <v>-18.149999999999999</v>
      </c>
      <c r="H21" s="6">
        <f t="shared" si="0"/>
        <v>-3.63</v>
      </c>
      <c r="I21" s="6">
        <f t="shared" si="6"/>
        <v>-23.934000000000008</v>
      </c>
      <c r="L21">
        <v>-35.949999999999903</v>
      </c>
      <c r="M21" s="6">
        <f t="shared" si="1"/>
        <v>-0.71899999999999809</v>
      </c>
      <c r="N21" s="6">
        <f t="shared" si="7"/>
        <v>3.2615999999999921</v>
      </c>
      <c r="Q21">
        <v>2.3599999999999901</v>
      </c>
      <c r="R21" s="6">
        <f t="shared" si="2"/>
        <v>0.47199999999999803</v>
      </c>
      <c r="S21" s="6">
        <f t="shared" si="8"/>
        <v>-1.24400000000004</v>
      </c>
      <c r="V21">
        <v>6.9899999999999904</v>
      </c>
      <c r="W21" s="6">
        <f t="shared" si="3"/>
        <v>0.46599999999999936</v>
      </c>
      <c r="X21" s="6">
        <f t="shared" si="9"/>
        <v>6.2079999999999727</v>
      </c>
    </row>
    <row r="22" spans="2:24">
      <c r="B22">
        <v>-6.13</v>
      </c>
      <c r="C22" s="6">
        <f t="shared" si="4"/>
        <v>-1.226</v>
      </c>
      <c r="D22" s="6">
        <f t="shared" si="5"/>
        <v>6.4699999999999767</v>
      </c>
      <c r="G22">
        <v>-22.099999999999898</v>
      </c>
      <c r="H22" s="6">
        <f t="shared" si="0"/>
        <v>-4.4199999999999795</v>
      </c>
      <c r="I22" s="6">
        <f t="shared" si="6"/>
        <v>-28.353999999999989</v>
      </c>
      <c r="L22">
        <v>92.58</v>
      </c>
      <c r="M22" s="6">
        <f t="shared" si="1"/>
        <v>1.8515999999999999</v>
      </c>
      <c r="N22" s="6">
        <f t="shared" si="7"/>
        <v>5.113199999999992</v>
      </c>
      <c r="Q22">
        <v>27.349999999999898</v>
      </c>
      <c r="R22" s="6">
        <f t="shared" si="2"/>
        <v>5.4699999999999802</v>
      </c>
      <c r="S22" s="6">
        <f t="shared" si="8"/>
        <v>4.2259999999999405</v>
      </c>
      <c r="V22">
        <v>45.61</v>
      </c>
      <c r="W22" s="6">
        <f t="shared" si="3"/>
        <v>3.0406666666666666</v>
      </c>
      <c r="X22" s="6">
        <f t="shared" si="9"/>
        <v>9.2486666666666402</v>
      </c>
    </row>
    <row r="23" spans="2:24">
      <c r="B23">
        <v>-1.54</v>
      </c>
      <c r="C23" s="6">
        <f t="shared" si="4"/>
        <v>-0.30800000000000005</v>
      </c>
      <c r="D23" s="6">
        <f t="shared" si="5"/>
        <v>6.1619999999999768</v>
      </c>
      <c r="G23">
        <v>30.24</v>
      </c>
      <c r="H23" s="6">
        <f t="shared" si="0"/>
        <v>6.048</v>
      </c>
      <c r="I23" s="6">
        <f t="shared" si="6"/>
        <v>-22.30599999999999</v>
      </c>
      <c r="L23">
        <v>179.66</v>
      </c>
      <c r="M23" s="6">
        <f t="shared" si="1"/>
        <v>3.5931999999999999</v>
      </c>
      <c r="N23" s="6">
        <f t="shared" si="7"/>
        <v>8.7063999999999915</v>
      </c>
      <c r="Q23">
        <v>35.35</v>
      </c>
      <c r="R23" s="6">
        <f t="shared" si="2"/>
        <v>7.07</v>
      </c>
      <c r="S23" s="6">
        <f t="shared" si="8"/>
        <v>11.295999999999941</v>
      </c>
      <c r="V23">
        <v>74.759999999999906</v>
      </c>
      <c r="W23" s="6">
        <f t="shared" si="3"/>
        <v>4.9839999999999938</v>
      </c>
      <c r="X23" s="6">
        <f t="shared" si="9"/>
        <v>14.232666666666635</v>
      </c>
    </row>
    <row r="24" spans="2:24">
      <c r="B24">
        <v>-2.8</v>
      </c>
      <c r="C24" s="6">
        <f t="shared" si="4"/>
        <v>-0.55999999999999994</v>
      </c>
      <c r="D24" s="6">
        <f t="shared" si="5"/>
        <v>5.6019999999999772</v>
      </c>
      <c r="G24">
        <v>14.569999999999901</v>
      </c>
      <c r="H24" s="6">
        <f t="shared" si="0"/>
        <v>2.9139999999999802</v>
      </c>
      <c r="I24" s="6">
        <f t="shared" si="6"/>
        <v>-19.39200000000001</v>
      </c>
      <c r="L24">
        <v>-113.909999999999</v>
      </c>
      <c r="M24" s="6">
        <f t="shared" si="1"/>
        <v>-2.27819999999998</v>
      </c>
      <c r="N24" s="6">
        <f t="shared" si="7"/>
        <v>6.428200000000011</v>
      </c>
      <c r="Q24">
        <v>-16.059999999999999</v>
      </c>
      <c r="R24" s="6">
        <f t="shared" si="2"/>
        <v>-3.2119999999999997</v>
      </c>
      <c r="S24" s="6">
        <f t="shared" si="8"/>
        <v>8.083999999999941</v>
      </c>
      <c r="V24">
        <v>-49.97</v>
      </c>
      <c r="W24" s="6">
        <f t="shared" si="3"/>
        <v>-3.3313333333333333</v>
      </c>
      <c r="X24" s="6">
        <f t="shared" si="9"/>
        <v>10.901333333333302</v>
      </c>
    </row>
    <row r="25" spans="2:24">
      <c r="B25">
        <v>38.14</v>
      </c>
      <c r="C25" s="6">
        <f t="shared" si="4"/>
        <v>7.6280000000000001</v>
      </c>
      <c r="D25" s="6">
        <f t="shared" si="5"/>
        <v>13.229999999999977</v>
      </c>
      <c r="G25">
        <v>-12.33</v>
      </c>
      <c r="H25" s="6">
        <f t="shared" si="0"/>
        <v>-2.4660000000000002</v>
      </c>
      <c r="I25" s="6">
        <f t="shared" si="6"/>
        <v>-21.858000000000011</v>
      </c>
      <c r="L25">
        <v>124.13999999999901</v>
      </c>
      <c r="M25" s="6">
        <f t="shared" si="1"/>
        <v>2.4827999999999801</v>
      </c>
      <c r="N25" s="6">
        <f t="shared" si="7"/>
        <v>8.9109999999999907</v>
      </c>
      <c r="Q25">
        <v>8.0299999999999994</v>
      </c>
      <c r="R25" s="6">
        <f t="shared" si="2"/>
        <v>1.6059999999999999</v>
      </c>
      <c r="S25" s="6">
        <f t="shared" si="8"/>
        <v>9.6899999999999409</v>
      </c>
      <c r="V25">
        <v>28.369999999999902</v>
      </c>
      <c r="W25" s="6">
        <f t="shared" si="3"/>
        <v>1.8913333333333266</v>
      </c>
      <c r="X25" s="6">
        <f t="shared" si="9"/>
        <v>12.792666666666628</v>
      </c>
    </row>
    <row r="26" spans="2:24">
      <c r="B26">
        <v>-10.17</v>
      </c>
      <c r="C26" s="6">
        <f t="shared" si="4"/>
        <v>-2.0340000000000003</v>
      </c>
      <c r="D26" s="6">
        <f t="shared" si="5"/>
        <v>11.195999999999977</v>
      </c>
      <c r="G26">
        <v>-0.20999999999999899</v>
      </c>
      <c r="H26" s="6">
        <f t="shared" si="0"/>
        <v>-4.1999999999999801E-2</v>
      </c>
      <c r="I26" s="6">
        <f t="shared" si="6"/>
        <v>-21.900000000000009</v>
      </c>
      <c r="L26">
        <v>109.849999999999</v>
      </c>
      <c r="M26" s="6">
        <f t="shared" si="1"/>
        <v>2.1969999999999801</v>
      </c>
      <c r="N26" s="6">
        <f t="shared" si="7"/>
        <v>11.10799999999997</v>
      </c>
      <c r="Q26">
        <v>21.1</v>
      </c>
      <c r="R26" s="6">
        <f t="shared" si="2"/>
        <v>4.2200000000000006</v>
      </c>
      <c r="S26" s="6">
        <f t="shared" si="8"/>
        <v>13.909999999999942</v>
      </c>
      <c r="V26">
        <v>40.270000000000003</v>
      </c>
      <c r="W26" s="6">
        <f t="shared" si="3"/>
        <v>2.6846666666666668</v>
      </c>
      <c r="X26" s="6">
        <f t="shared" si="9"/>
        <v>15.477333333333295</v>
      </c>
    </row>
    <row r="27" spans="2:24">
      <c r="B27">
        <v>-13.13</v>
      </c>
      <c r="C27" s="6">
        <f t="shared" si="4"/>
        <v>-2.6260000000000003</v>
      </c>
      <c r="D27" s="6">
        <f t="shared" si="5"/>
        <v>8.5699999999999754</v>
      </c>
      <c r="G27">
        <v>17.989999999999998</v>
      </c>
      <c r="H27" s="6">
        <f t="shared" si="0"/>
        <v>3.5979999999999999</v>
      </c>
      <c r="I27" s="6">
        <f t="shared" si="6"/>
        <v>-18.30200000000001</v>
      </c>
      <c r="L27">
        <v>-87.239999999999895</v>
      </c>
      <c r="M27" s="6">
        <f t="shared" si="1"/>
        <v>-1.7447999999999979</v>
      </c>
      <c r="N27" s="6">
        <f t="shared" si="7"/>
        <v>9.3631999999999724</v>
      </c>
      <c r="Q27">
        <v>-3.7299999999999902</v>
      </c>
      <c r="R27" s="6">
        <f t="shared" si="2"/>
        <v>-0.74599999999999811</v>
      </c>
      <c r="S27" s="6">
        <f t="shared" si="8"/>
        <v>13.163999999999943</v>
      </c>
      <c r="V27">
        <v>-15.09</v>
      </c>
      <c r="W27" s="6">
        <f t="shared" si="3"/>
        <v>-1.006</v>
      </c>
      <c r="X27" s="6">
        <f t="shared" si="9"/>
        <v>14.471333333333295</v>
      </c>
    </row>
    <row r="28" spans="2:24">
      <c r="B28">
        <v>3.81</v>
      </c>
      <c r="C28" s="6">
        <f t="shared" si="4"/>
        <v>0.76200000000000001</v>
      </c>
      <c r="D28" s="6">
        <f t="shared" si="5"/>
        <v>9.3319999999999759</v>
      </c>
      <c r="G28">
        <v>8.3499999999999908</v>
      </c>
      <c r="H28" s="6">
        <f t="shared" si="0"/>
        <v>1.6699999999999982</v>
      </c>
      <c r="I28" s="6">
        <f t="shared" si="6"/>
        <v>-16.632000000000012</v>
      </c>
      <c r="L28">
        <v>22.959999999999901</v>
      </c>
      <c r="M28" s="6">
        <f t="shared" si="1"/>
        <v>0.45919999999999805</v>
      </c>
      <c r="N28" s="6">
        <f t="shared" si="7"/>
        <v>9.8223999999999698</v>
      </c>
      <c r="Q28">
        <v>8.85</v>
      </c>
      <c r="R28" s="6">
        <f t="shared" si="2"/>
        <v>1.77</v>
      </c>
      <c r="S28" s="6">
        <f t="shared" si="8"/>
        <v>14.933999999999942</v>
      </c>
      <c r="V28">
        <v>9.68</v>
      </c>
      <c r="W28" s="6">
        <f t="shared" si="3"/>
        <v>0.64533333333333331</v>
      </c>
      <c r="X28" s="6">
        <f t="shared" si="9"/>
        <v>15.116666666666628</v>
      </c>
    </row>
    <row r="29" spans="2:24">
      <c r="B29">
        <v>12.86</v>
      </c>
      <c r="C29" s="6">
        <f t="shared" si="4"/>
        <v>2.5720000000000001</v>
      </c>
      <c r="D29" s="6">
        <f t="shared" si="5"/>
        <v>11.903999999999975</v>
      </c>
      <c r="G29">
        <v>-6.17</v>
      </c>
      <c r="H29" s="6">
        <f t="shared" si="0"/>
        <v>-1.234</v>
      </c>
      <c r="I29" s="6">
        <f t="shared" si="6"/>
        <v>-17.866000000000014</v>
      </c>
      <c r="L29">
        <v>94.139999999999901</v>
      </c>
      <c r="M29" s="6">
        <f t="shared" si="1"/>
        <v>1.882799999999998</v>
      </c>
      <c r="N29" s="6">
        <f t="shared" si="7"/>
        <v>11.705199999999968</v>
      </c>
      <c r="Q29">
        <v>12.809999999999899</v>
      </c>
      <c r="R29" s="6">
        <f t="shared" si="2"/>
        <v>2.5619999999999798</v>
      </c>
      <c r="S29" s="6">
        <f t="shared" si="8"/>
        <v>17.495999999999924</v>
      </c>
      <c r="V29">
        <v>50.02</v>
      </c>
      <c r="W29" s="6">
        <f t="shared" si="3"/>
        <v>3.3346666666666667</v>
      </c>
      <c r="X29" s="6">
        <f t="shared" si="9"/>
        <v>18.451333333333295</v>
      </c>
    </row>
    <row r="30" spans="2:24">
      <c r="B30">
        <v>11.34</v>
      </c>
      <c r="C30" s="6">
        <f t="shared" si="4"/>
        <v>2.2680000000000002</v>
      </c>
      <c r="D30" s="6">
        <f t="shared" si="5"/>
        <v>14.171999999999976</v>
      </c>
      <c r="G30">
        <v>-14.68</v>
      </c>
      <c r="H30" s="6">
        <f t="shared" si="0"/>
        <v>-2.9359999999999999</v>
      </c>
      <c r="I30" s="6">
        <f t="shared" si="6"/>
        <v>-20.802000000000014</v>
      </c>
      <c r="L30">
        <v>-93.19</v>
      </c>
      <c r="M30" s="6">
        <f t="shared" si="1"/>
        <v>-1.8637999999999999</v>
      </c>
      <c r="N30" s="6">
        <f t="shared" si="7"/>
        <v>9.8413999999999682</v>
      </c>
      <c r="Q30">
        <v>-11.87</v>
      </c>
      <c r="R30" s="6">
        <f t="shared" si="2"/>
        <v>-2.3740000000000001</v>
      </c>
      <c r="S30" s="6">
        <f t="shared" si="8"/>
        <v>15.121999999999924</v>
      </c>
      <c r="V30">
        <v>-34.51</v>
      </c>
      <c r="W30" s="6">
        <f t="shared" si="3"/>
        <v>-2.3006666666666664</v>
      </c>
      <c r="X30" s="6">
        <f t="shared" si="9"/>
        <v>16.150666666666631</v>
      </c>
    </row>
    <row r="31" spans="2:24">
      <c r="B31">
        <v>2.84</v>
      </c>
      <c r="C31" s="6">
        <f t="shared" si="4"/>
        <v>0.56799999999999995</v>
      </c>
      <c r="D31" s="6">
        <f t="shared" si="5"/>
        <v>14.739999999999975</v>
      </c>
      <c r="G31">
        <v>-6.22</v>
      </c>
      <c r="H31" s="6">
        <f t="shared" si="0"/>
        <v>-1.244</v>
      </c>
      <c r="I31" s="6">
        <f t="shared" si="6"/>
        <v>-22.046000000000014</v>
      </c>
      <c r="L31">
        <v>7.73</v>
      </c>
      <c r="M31" s="6">
        <f t="shared" si="1"/>
        <v>0.15460000000000002</v>
      </c>
      <c r="N31" s="6">
        <f t="shared" si="7"/>
        <v>9.9959999999999685</v>
      </c>
      <c r="Q31">
        <v>-1.53</v>
      </c>
      <c r="R31" s="6">
        <f t="shared" si="2"/>
        <v>-0.30600000000000005</v>
      </c>
      <c r="S31" s="6">
        <f t="shared" si="8"/>
        <v>14.815999999999924</v>
      </c>
      <c r="V31">
        <v>-9.9299999999999908</v>
      </c>
      <c r="W31" s="6">
        <f t="shared" si="3"/>
        <v>-0.66199999999999937</v>
      </c>
      <c r="X31" s="6">
        <f t="shared" si="9"/>
        <v>15.488666666666631</v>
      </c>
    </row>
    <row r="32" spans="2:24">
      <c r="B32">
        <v>5.33</v>
      </c>
      <c r="C32" s="6">
        <f t="shared" si="4"/>
        <v>1.0660000000000001</v>
      </c>
      <c r="D32" s="6">
        <f t="shared" si="5"/>
        <v>15.805999999999976</v>
      </c>
      <c r="G32">
        <v>-12.16</v>
      </c>
      <c r="H32" s="6">
        <f t="shared" si="0"/>
        <v>-2.4320000000000004</v>
      </c>
      <c r="I32" s="6">
        <f t="shared" si="6"/>
        <v>-24.478000000000016</v>
      </c>
      <c r="L32">
        <v>36.51</v>
      </c>
      <c r="M32" s="6">
        <f t="shared" si="1"/>
        <v>0.73019999999999996</v>
      </c>
      <c r="N32" s="6">
        <f t="shared" si="7"/>
        <v>10.726199999999968</v>
      </c>
      <c r="Q32">
        <v>4.17</v>
      </c>
      <c r="R32" s="6">
        <f t="shared" si="2"/>
        <v>0.83400000000000007</v>
      </c>
      <c r="S32" s="6">
        <f t="shared" si="8"/>
        <v>15.649999999999924</v>
      </c>
      <c r="V32">
        <v>3.15</v>
      </c>
      <c r="W32" s="6">
        <f t="shared" si="3"/>
        <v>0.21</v>
      </c>
      <c r="X32" s="6">
        <f t="shared" si="9"/>
        <v>15.698666666666632</v>
      </c>
    </row>
    <row r="33" spans="2:24">
      <c r="B33">
        <v>7.6</v>
      </c>
      <c r="C33" s="6">
        <f t="shared" si="4"/>
        <v>1.52</v>
      </c>
      <c r="D33" s="6">
        <f t="shared" si="5"/>
        <v>17.325999999999976</v>
      </c>
      <c r="G33">
        <v>-5.0599999999999996</v>
      </c>
      <c r="H33" s="6">
        <f t="shared" si="0"/>
        <v>-1.012</v>
      </c>
      <c r="I33" s="6">
        <f t="shared" si="6"/>
        <v>-25.490000000000016</v>
      </c>
      <c r="L33">
        <v>60.3</v>
      </c>
      <c r="M33" s="6">
        <f t="shared" si="1"/>
        <v>1.206</v>
      </c>
      <c r="N33" s="6">
        <f t="shared" si="7"/>
        <v>11.932199999999968</v>
      </c>
      <c r="Q33">
        <v>-6.34</v>
      </c>
      <c r="R33" s="6">
        <f t="shared" si="2"/>
        <v>-1.268</v>
      </c>
      <c r="S33" s="6">
        <f t="shared" si="8"/>
        <v>14.381999999999923</v>
      </c>
      <c r="V33">
        <v>-0.93999999999999895</v>
      </c>
      <c r="W33" s="6">
        <f t="shared" si="3"/>
        <v>-6.2666666666666593E-2</v>
      </c>
      <c r="X33" s="6">
        <f t="shared" si="9"/>
        <v>15.635999999999965</v>
      </c>
    </row>
    <row r="34" spans="2:24">
      <c r="B34">
        <v>-12.1899999999999</v>
      </c>
      <c r="C34" s="6">
        <f t="shared" ref="C34:C53" si="10">B34*E$3</f>
        <v>-2.4379999999999802</v>
      </c>
      <c r="D34" s="6">
        <f t="shared" si="5"/>
        <v>14.887999999999995</v>
      </c>
      <c r="G34">
        <v>-3.23999999999999</v>
      </c>
      <c r="H34" s="6">
        <f t="shared" ref="H34:H65" si="11">G34*J$3</f>
        <v>-0.64799999999999802</v>
      </c>
      <c r="I34" s="6">
        <f t="shared" si="6"/>
        <v>-26.138000000000016</v>
      </c>
      <c r="L34">
        <v>51.21</v>
      </c>
      <c r="M34" s="6">
        <f t="shared" ref="M34:M65" si="12">L34*O$3</f>
        <v>1.0242</v>
      </c>
      <c r="N34" s="6">
        <f t="shared" si="7"/>
        <v>12.956399999999968</v>
      </c>
      <c r="Q34">
        <v>26.009999999999899</v>
      </c>
      <c r="R34" s="6">
        <f t="shared" ref="R34:R65" si="13">Q34*T$3</f>
        <v>5.2019999999999804</v>
      </c>
      <c r="S34" s="6">
        <f t="shared" si="8"/>
        <v>19.583999999999904</v>
      </c>
      <c r="V34">
        <v>51.53</v>
      </c>
      <c r="W34" s="6">
        <f t="shared" ref="W34:W65" si="14">V34*Y$3</f>
        <v>3.4353333333333333</v>
      </c>
      <c r="X34" s="6">
        <f t="shared" si="9"/>
        <v>19.0713333333333</v>
      </c>
    </row>
    <row r="35" spans="2:24">
      <c r="B35">
        <v>-15.5</v>
      </c>
      <c r="C35" s="6">
        <f t="shared" si="10"/>
        <v>-3.1</v>
      </c>
      <c r="D35" s="6">
        <f t="shared" si="5"/>
        <v>11.787999999999995</v>
      </c>
      <c r="G35">
        <v>-10.130000000000001</v>
      </c>
      <c r="H35" s="6">
        <f t="shared" si="11"/>
        <v>-2.0260000000000002</v>
      </c>
      <c r="I35" s="6">
        <f t="shared" si="6"/>
        <v>-28.164000000000016</v>
      </c>
      <c r="L35">
        <v>-138.19999999999899</v>
      </c>
      <c r="M35" s="6">
        <f t="shared" si="12"/>
        <v>-2.7639999999999798</v>
      </c>
      <c r="N35" s="6">
        <f t="shared" si="7"/>
        <v>10.192399999999989</v>
      </c>
      <c r="Q35">
        <v>-6.66</v>
      </c>
      <c r="R35" s="6">
        <f t="shared" si="13"/>
        <v>-1.3320000000000001</v>
      </c>
      <c r="S35" s="6">
        <f t="shared" si="8"/>
        <v>18.251999999999903</v>
      </c>
      <c r="V35">
        <v>-21.09</v>
      </c>
      <c r="W35" s="6">
        <f t="shared" si="14"/>
        <v>-1.4059999999999999</v>
      </c>
      <c r="X35" s="6">
        <f t="shared" si="9"/>
        <v>17.665333333333301</v>
      </c>
    </row>
    <row r="36" spans="2:24">
      <c r="B36">
        <v>18.09</v>
      </c>
      <c r="C36" s="6">
        <f t="shared" si="10"/>
        <v>3.6180000000000003</v>
      </c>
      <c r="D36" s="6">
        <f t="shared" si="5"/>
        <v>15.405999999999995</v>
      </c>
      <c r="G36">
        <v>-16.14</v>
      </c>
      <c r="H36" s="6">
        <f t="shared" si="11"/>
        <v>-3.2280000000000002</v>
      </c>
      <c r="I36" s="6">
        <f t="shared" si="6"/>
        <v>-31.392000000000017</v>
      </c>
      <c r="L36">
        <v>52.869999999999898</v>
      </c>
      <c r="M36" s="6">
        <f t="shared" si="12"/>
        <v>1.0573999999999979</v>
      </c>
      <c r="N36" s="6">
        <f t="shared" si="7"/>
        <v>11.249799999999986</v>
      </c>
      <c r="Q36">
        <v>13.94</v>
      </c>
      <c r="R36" s="6">
        <f t="shared" si="13"/>
        <v>2.7880000000000003</v>
      </c>
      <c r="S36" s="6">
        <f t="shared" si="8"/>
        <v>21.039999999999903</v>
      </c>
      <c r="V36">
        <v>14.49</v>
      </c>
      <c r="W36" s="6">
        <f t="shared" si="14"/>
        <v>0.96599999999999997</v>
      </c>
      <c r="X36" s="6">
        <f t="shared" si="9"/>
        <v>18.631333333333302</v>
      </c>
    </row>
    <row r="37" spans="2:24">
      <c r="B37">
        <v>8.42</v>
      </c>
      <c r="C37" s="6">
        <f t="shared" si="10"/>
        <v>1.6840000000000002</v>
      </c>
      <c r="D37" s="6">
        <f t="shared" si="5"/>
        <v>17.089999999999996</v>
      </c>
      <c r="G37">
        <v>-59.87</v>
      </c>
      <c r="H37" s="6">
        <f t="shared" si="11"/>
        <v>-11.974</v>
      </c>
      <c r="I37" s="6">
        <f t="shared" si="6"/>
        <v>-43.366000000000014</v>
      </c>
      <c r="L37">
        <v>10.749999999999901</v>
      </c>
      <c r="M37" s="6">
        <f t="shared" si="12"/>
        <v>0.21499999999999803</v>
      </c>
      <c r="N37" s="6">
        <f t="shared" si="7"/>
        <v>11.464799999999984</v>
      </c>
      <c r="Q37">
        <v>0</v>
      </c>
      <c r="R37" s="6">
        <f t="shared" si="13"/>
        <v>0</v>
      </c>
      <c r="S37" s="6">
        <f t="shared" si="8"/>
        <v>21.039999999999903</v>
      </c>
      <c r="V37">
        <v>1.5499999999999901</v>
      </c>
      <c r="W37" s="6">
        <f t="shared" si="14"/>
        <v>0.10333333333333267</v>
      </c>
      <c r="X37" s="6">
        <f t="shared" si="9"/>
        <v>18.734666666666634</v>
      </c>
    </row>
    <row r="38" spans="2:24">
      <c r="B38">
        <v>-4.01</v>
      </c>
      <c r="C38" s="6">
        <f t="shared" si="10"/>
        <v>-0.80200000000000005</v>
      </c>
      <c r="D38" s="6">
        <f t="shared" si="5"/>
        <v>16.287999999999997</v>
      </c>
      <c r="G38">
        <v>11.549999999999899</v>
      </c>
      <c r="H38" s="6">
        <f t="shared" si="11"/>
        <v>2.3099999999999801</v>
      </c>
      <c r="I38" s="6">
        <f t="shared" si="6"/>
        <v>-41.056000000000033</v>
      </c>
      <c r="L38">
        <v>32.21</v>
      </c>
      <c r="M38" s="6">
        <f t="shared" si="12"/>
        <v>0.64419999999999999</v>
      </c>
      <c r="N38" s="6">
        <f t="shared" si="7"/>
        <v>12.108999999999984</v>
      </c>
      <c r="Q38">
        <v>12.139999999999899</v>
      </c>
      <c r="R38" s="6">
        <f t="shared" si="13"/>
        <v>2.42799999999998</v>
      </c>
      <c r="S38" s="6">
        <f t="shared" si="8"/>
        <v>23.467999999999883</v>
      </c>
      <c r="V38">
        <v>11.03</v>
      </c>
      <c r="W38" s="6">
        <f t="shared" si="14"/>
        <v>0.73533333333333328</v>
      </c>
      <c r="X38" s="6">
        <f t="shared" si="9"/>
        <v>19.469999999999967</v>
      </c>
    </row>
    <row r="39" spans="2:24">
      <c r="B39">
        <v>21.6799999999999</v>
      </c>
      <c r="C39" s="6">
        <f t="shared" si="10"/>
        <v>4.3359999999999799</v>
      </c>
      <c r="D39" s="6">
        <f t="shared" si="5"/>
        <v>20.623999999999977</v>
      </c>
      <c r="G39">
        <v>1.1499999999999999</v>
      </c>
      <c r="H39" s="6">
        <f t="shared" si="11"/>
        <v>0.22999999999999998</v>
      </c>
      <c r="I39" s="6">
        <f t="shared" si="6"/>
        <v>-40.826000000000036</v>
      </c>
      <c r="L39">
        <v>88.229999999999905</v>
      </c>
      <c r="M39" s="6">
        <f t="shared" si="12"/>
        <v>1.7645999999999982</v>
      </c>
      <c r="N39" s="6">
        <f t="shared" si="7"/>
        <v>13.873599999999982</v>
      </c>
      <c r="Q39">
        <v>5.03</v>
      </c>
      <c r="R39" s="6">
        <f t="shared" si="13"/>
        <v>1.006</v>
      </c>
      <c r="S39" s="6">
        <f t="shared" si="8"/>
        <v>24.473999999999883</v>
      </c>
      <c r="V39">
        <v>15.43</v>
      </c>
      <c r="W39" s="6">
        <f t="shared" si="14"/>
        <v>1.0286666666666666</v>
      </c>
      <c r="X39" s="6">
        <f t="shared" si="9"/>
        <v>20.498666666666633</v>
      </c>
    </row>
    <row r="40" spans="2:24">
      <c r="B40">
        <v>15.68</v>
      </c>
      <c r="C40" s="6">
        <f t="shared" si="10"/>
        <v>3.1360000000000001</v>
      </c>
      <c r="D40" s="6">
        <f t="shared" si="5"/>
        <v>23.759999999999977</v>
      </c>
      <c r="G40">
        <v>5.24</v>
      </c>
      <c r="H40" s="6">
        <f t="shared" si="11"/>
        <v>1.048</v>
      </c>
      <c r="I40" s="6">
        <f t="shared" si="6"/>
        <v>-39.778000000000034</v>
      </c>
      <c r="L40">
        <v>42.5</v>
      </c>
      <c r="M40" s="6">
        <f t="shared" si="12"/>
        <v>0.85</v>
      </c>
      <c r="N40" s="6">
        <f t="shared" si="7"/>
        <v>14.723599999999982</v>
      </c>
      <c r="Q40">
        <v>7.5999999999999899</v>
      </c>
      <c r="R40" s="6">
        <f t="shared" si="13"/>
        <v>1.519999999999998</v>
      </c>
      <c r="S40" s="6">
        <f t="shared" si="8"/>
        <v>25.993999999999883</v>
      </c>
      <c r="V40">
        <v>-9.93</v>
      </c>
      <c r="W40" s="6">
        <f t="shared" si="14"/>
        <v>-0.66199999999999992</v>
      </c>
      <c r="X40" s="6">
        <f t="shared" si="9"/>
        <v>19.836666666666634</v>
      </c>
    </row>
    <row r="41" spans="2:24">
      <c r="B41">
        <v>22.7</v>
      </c>
      <c r="C41" s="6">
        <f t="shared" si="10"/>
        <v>4.54</v>
      </c>
      <c r="D41" s="6">
        <f t="shared" si="5"/>
        <v>28.299999999999976</v>
      </c>
      <c r="G41">
        <v>-4.3899999999999997</v>
      </c>
      <c r="H41" s="6">
        <f t="shared" si="11"/>
        <v>-0.878</v>
      </c>
      <c r="I41" s="6">
        <f t="shared" si="6"/>
        <v>-40.656000000000034</v>
      </c>
      <c r="L41">
        <v>151.82</v>
      </c>
      <c r="M41" s="6">
        <f t="shared" si="12"/>
        <v>3.0364</v>
      </c>
      <c r="N41" s="6">
        <f t="shared" si="7"/>
        <v>17.75999999999998</v>
      </c>
      <c r="Q41">
        <v>24.529999999999902</v>
      </c>
      <c r="R41" s="6">
        <f t="shared" si="13"/>
        <v>4.905999999999981</v>
      </c>
      <c r="S41" s="6">
        <f t="shared" si="8"/>
        <v>30.899999999999864</v>
      </c>
      <c r="V41">
        <v>57.25</v>
      </c>
      <c r="W41" s="6">
        <f t="shared" si="14"/>
        <v>3.8166666666666664</v>
      </c>
      <c r="X41" s="6">
        <f t="shared" si="9"/>
        <v>23.6533333333333</v>
      </c>
    </row>
    <row r="42" spans="2:24">
      <c r="B42">
        <v>-5.34</v>
      </c>
      <c r="C42" s="6">
        <f t="shared" si="10"/>
        <v>-1.0680000000000001</v>
      </c>
      <c r="D42" s="6">
        <f t="shared" si="5"/>
        <v>27.231999999999974</v>
      </c>
      <c r="G42">
        <v>-10.34</v>
      </c>
      <c r="H42" s="6">
        <f t="shared" si="11"/>
        <v>-2.0680000000000001</v>
      </c>
      <c r="I42" s="6">
        <f t="shared" si="6"/>
        <v>-42.724000000000032</v>
      </c>
      <c r="L42">
        <v>-43.31</v>
      </c>
      <c r="M42" s="6">
        <f t="shared" si="12"/>
        <v>-0.86620000000000008</v>
      </c>
      <c r="N42" s="6">
        <f t="shared" si="7"/>
        <v>16.893799999999981</v>
      </c>
      <c r="Q42">
        <v>-13.16</v>
      </c>
      <c r="R42" s="6">
        <f t="shared" si="13"/>
        <v>-2.6320000000000001</v>
      </c>
      <c r="S42" s="6">
        <f t="shared" si="8"/>
        <v>28.267999999999862</v>
      </c>
      <c r="V42">
        <v>-21.159999999999901</v>
      </c>
      <c r="W42" s="6">
        <f t="shared" si="14"/>
        <v>-1.4106666666666601</v>
      </c>
      <c r="X42" s="6">
        <f t="shared" si="9"/>
        <v>22.24266666666664</v>
      </c>
    </row>
    <row r="43" spans="2:24">
      <c r="B43">
        <v>5.1799999999999899</v>
      </c>
      <c r="C43" s="6">
        <f t="shared" si="10"/>
        <v>1.035999999999998</v>
      </c>
      <c r="D43" s="6">
        <f t="shared" si="5"/>
        <v>28.267999999999972</v>
      </c>
      <c r="G43">
        <v>6.09</v>
      </c>
      <c r="H43" s="6">
        <f t="shared" si="11"/>
        <v>1.218</v>
      </c>
      <c r="I43" s="6">
        <f t="shared" si="6"/>
        <v>-41.506000000000029</v>
      </c>
      <c r="L43">
        <v>-5.72</v>
      </c>
      <c r="M43" s="6">
        <f t="shared" si="12"/>
        <v>-0.1144</v>
      </c>
      <c r="N43" s="6">
        <f t="shared" si="7"/>
        <v>16.779399999999981</v>
      </c>
      <c r="Q43">
        <v>-1.3499999999999901</v>
      </c>
      <c r="R43" s="6">
        <f t="shared" si="13"/>
        <v>-0.26999999999999802</v>
      </c>
      <c r="S43" s="6">
        <f t="shared" si="8"/>
        <v>27.997999999999863</v>
      </c>
      <c r="V43">
        <v>-10.45</v>
      </c>
      <c r="W43" s="6">
        <f t="shared" si="14"/>
        <v>-0.69666666666666666</v>
      </c>
      <c r="X43" s="6">
        <f t="shared" si="9"/>
        <v>21.545999999999975</v>
      </c>
    </row>
    <row r="44" spans="2:24">
      <c r="B44">
        <v>15.92</v>
      </c>
      <c r="C44" s="6">
        <f t="shared" si="10"/>
        <v>3.1840000000000002</v>
      </c>
      <c r="D44" s="6">
        <f t="shared" si="5"/>
        <v>31.451999999999973</v>
      </c>
      <c r="G44">
        <v>1.91</v>
      </c>
      <c r="H44" s="6">
        <f t="shared" si="11"/>
        <v>0.38200000000000001</v>
      </c>
      <c r="I44" s="6">
        <f t="shared" si="6"/>
        <v>-41.124000000000031</v>
      </c>
      <c r="L44">
        <v>49.889999999999901</v>
      </c>
      <c r="M44" s="6">
        <f t="shared" si="12"/>
        <v>0.99779999999999802</v>
      </c>
      <c r="N44" s="6">
        <f t="shared" si="7"/>
        <v>17.777199999999979</v>
      </c>
      <c r="Q44">
        <v>-3.3</v>
      </c>
      <c r="R44" s="6">
        <f t="shared" si="13"/>
        <v>-0.66</v>
      </c>
      <c r="S44" s="6">
        <f t="shared" si="8"/>
        <v>27.337999999999862</v>
      </c>
      <c r="V44">
        <v>20.12</v>
      </c>
      <c r="W44" s="6">
        <f t="shared" si="14"/>
        <v>1.3413333333333335</v>
      </c>
      <c r="X44" s="6">
        <f t="shared" si="9"/>
        <v>22.887333333333309</v>
      </c>
    </row>
    <row r="45" spans="2:24">
      <c r="B45">
        <v>-2.17</v>
      </c>
      <c r="C45" s="6">
        <f t="shared" si="10"/>
        <v>-0.434</v>
      </c>
      <c r="D45" s="6">
        <f t="shared" si="5"/>
        <v>31.017999999999972</v>
      </c>
      <c r="G45">
        <v>-0.7</v>
      </c>
      <c r="H45" s="6">
        <f t="shared" si="11"/>
        <v>-0.13999999999999999</v>
      </c>
      <c r="I45" s="6">
        <f t="shared" si="6"/>
        <v>-41.264000000000031</v>
      </c>
      <c r="L45">
        <v>13.55</v>
      </c>
      <c r="M45" s="6">
        <f t="shared" si="12"/>
        <v>0.27100000000000002</v>
      </c>
      <c r="N45" s="6">
        <f t="shared" si="7"/>
        <v>18.04819999999998</v>
      </c>
      <c r="Q45">
        <v>20</v>
      </c>
      <c r="R45" s="6">
        <f t="shared" si="13"/>
        <v>4</v>
      </c>
      <c r="S45" s="6">
        <f t="shared" si="8"/>
        <v>31.337999999999862</v>
      </c>
      <c r="V45">
        <v>25.96</v>
      </c>
      <c r="W45" s="6">
        <f t="shared" si="14"/>
        <v>1.7306666666666668</v>
      </c>
      <c r="X45" s="6">
        <f t="shared" si="9"/>
        <v>24.617999999999977</v>
      </c>
    </row>
    <row r="46" spans="2:24">
      <c r="B46">
        <v>23.23</v>
      </c>
      <c r="C46" s="6">
        <f t="shared" si="10"/>
        <v>4.6459999999999999</v>
      </c>
      <c r="D46" s="6">
        <f t="shared" si="5"/>
        <v>35.663999999999973</v>
      </c>
      <c r="G46">
        <v>-12.95</v>
      </c>
      <c r="H46" s="6">
        <f t="shared" si="11"/>
        <v>-2.59</v>
      </c>
      <c r="I46" s="6">
        <f t="shared" si="6"/>
        <v>-43.854000000000028</v>
      </c>
      <c r="L46">
        <v>129.26</v>
      </c>
      <c r="M46" s="6">
        <f t="shared" si="12"/>
        <v>2.5851999999999999</v>
      </c>
      <c r="N46" s="6">
        <f t="shared" si="7"/>
        <v>20.63339999999998</v>
      </c>
      <c r="Q46">
        <v>15.11</v>
      </c>
      <c r="R46" s="6">
        <f t="shared" si="13"/>
        <v>3.0220000000000002</v>
      </c>
      <c r="S46" s="6">
        <f t="shared" si="8"/>
        <v>34.359999999999864</v>
      </c>
      <c r="V46">
        <v>28.36</v>
      </c>
      <c r="W46" s="6">
        <f t="shared" si="14"/>
        <v>1.8906666666666665</v>
      </c>
      <c r="X46" s="6">
        <f t="shared" si="9"/>
        <v>26.508666666666645</v>
      </c>
    </row>
    <row r="47" spans="2:24">
      <c r="B47">
        <v>-1.8599999999999901</v>
      </c>
      <c r="C47" s="6">
        <f t="shared" si="10"/>
        <v>-0.37199999999999805</v>
      </c>
      <c r="D47" s="6">
        <f t="shared" si="5"/>
        <v>35.291999999999973</v>
      </c>
      <c r="G47">
        <v>-14.69</v>
      </c>
      <c r="H47" s="6">
        <f t="shared" si="11"/>
        <v>-2.9380000000000002</v>
      </c>
      <c r="I47" s="6">
        <f t="shared" si="6"/>
        <v>-46.79200000000003</v>
      </c>
      <c r="L47">
        <v>-23.1299999999999</v>
      </c>
      <c r="M47" s="6">
        <f t="shared" si="12"/>
        <v>-0.46259999999999801</v>
      </c>
      <c r="N47" s="6">
        <f t="shared" si="7"/>
        <v>20.170799999999982</v>
      </c>
      <c r="Q47">
        <v>4.6399999999999997</v>
      </c>
      <c r="R47" s="6">
        <f t="shared" si="13"/>
        <v>0.92799999999999994</v>
      </c>
      <c r="S47" s="6">
        <f t="shared" si="8"/>
        <v>35.287999999999862</v>
      </c>
      <c r="V47">
        <v>9.5500000000000007</v>
      </c>
      <c r="W47" s="6">
        <f t="shared" si="14"/>
        <v>0.63666666666666671</v>
      </c>
      <c r="X47" s="6">
        <f t="shared" si="9"/>
        <v>27.145333333333312</v>
      </c>
    </row>
    <row r="48" spans="2:24">
      <c r="B48">
        <v>17.82</v>
      </c>
      <c r="C48" s="6">
        <f t="shared" si="10"/>
        <v>3.5640000000000001</v>
      </c>
      <c r="D48" s="6">
        <f t="shared" si="5"/>
        <v>38.855999999999973</v>
      </c>
      <c r="G48">
        <v>5.71</v>
      </c>
      <c r="H48" s="6">
        <f t="shared" si="11"/>
        <v>1.1420000000000001</v>
      </c>
      <c r="I48" s="6">
        <f t="shared" si="6"/>
        <v>-45.650000000000027</v>
      </c>
      <c r="L48">
        <v>127.18</v>
      </c>
      <c r="M48" s="6">
        <f t="shared" si="12"/>
        <v>2.5436000000000001</v>
      </c>
      <c r="N48" s="6">
        <f t="shared" si="7"/>
        <v>22.714399999999983</v>
      </c>
      <c r="Q48">
        <v>12.309999999999899</v>
      </c>
      <c r="R48" s="6">
        <f t="shared" si="13"/>
        <v>2.4619999999999802</v>
      </c>
      <c r="S48" s="6">
        <f t="shared" si="8"/>
        <v>37.749999999999844</v>
      </c>
      <c r="V48">
        <v>25.65</v>
      </c>
      <c r="W48" s="6">
        <f t="shared" si="14"/>
        <v>1.71</v>
      </c>
      <c r="X48" s="6">
        <f t="shared" si="9"/>
        <v>28.855333333333313</v>
      </c>
    </row>
    <row r="49" spans="2:24">
      <c r="B49">
        <v>14.79</v>
      </c>
      <c r="C49" s="6">
        <f t="shared" si="10"/>
        <v>2.9580000000000002</v>
      </c>
      <c r="D49" s="6">
        <f t="shared" si="5"/>
        <v>41.813999999999972</v>
      </c>
      <c r="G49">
        <v>10.09</v>
      </c>
      <c r="H49" s="6">
        <f t="shared" si="11"/>
        <v>2.0180000000000002</v>
      </c>
      <c r="I49" s="6">
        <f t="shared" si="6"/>
        <v>-43.632000000000026</v>
      </c>
      <c r="L49">
        <v>157.13</v>
      </c>
      <c r="M49" s="6">
        <f t="shared" si="12"/>
        <v>3.1425999999999998</v>
      </c>
      <c r="N49" s="6">
        <f t="shared" si="7"/>
        <v>25.856999999999985</v>
      </c>
      <c r="Q49">
        <v>21.04</v>
      </c>
      <c r="R49" s="6">
        <f t="shared" si="13"/>
        <v>4.2080000000000002</v>
      </c>
      <c r="S49" s="6">
        <f t="shared" si="8"/>
        <v>41.957999999999842</v>
      </c>
      <c r="V49">
        <v>40.33</v>
      </c>
      <c r="W49" s="6">
        <f t="shared" si="14"/>
        <v>2.6886666666666663</v>
      </c>
      <c r="X49" s="6">
        <f t="shared" si="9"/>
        <v>31.543999999999979</v>
      </c>
    </row>
    <row r="50" spans="2:24">
      <c r="B50">
        <v>29.31</v>
      </c>
      <c r="C50" s="6">
        <f t="shared" si="10"/>
        <v>5.8620000000000001</v>
      </c>
      <c r="D50" s="6">
        <f t="shared" si="5"/>
        <v>47.675999999999974</v>
      </c>
      <c r="G50">
        <v>-16.940000000000001</v>
      </c>
      <c r="H50" s="6">
        <f t="shared" si="11"/>
        <v>-3.3880000000000003</v>
      </c>
      <c r="I50" s="6">
        <f t="shared" si="6"/>
        <v>-47.020000000000024</v>
      </c>
      <c r="L50">
        <v>152.26</v>
      </c>
      <c r="M50" s="6">
        <f t="shared" si="12"/>
        <v>3.0451999999999999</v>
      </c>
      <c r="N50" s="6">
        <f t="shared" si="7"/>
        <v>28.902199999999986</v>
      </c>
      <c r="Q50">
        <v>22.14</v>
      </c>
      <c r="R50" s="6">
        <f t="shared" si="13"/>
        <v>4.4279999999999999</v>
      </c>
      <c r="S50" s="6">
        <f t="shared" si="8"/>
        <v>46.385999999999839</v>
      </c>
      <c r="V50">
        <v>52.51</v>
      </c>
      <c r="W50" s="6">
        <f t="shared" si="14"/>
        <v>3.5006666666666666</v>
      </c>
      <c r="X50" s="6">
        <f t="shared" si="9"/>
        <v>35.044666666666643</v>
      </c>
    </row>
    <row r="51" spans="2:24">
      <c r="B51">
        <v>1.53</v>
      </c>
      <c r="C51" s="6">
        <f t="shared" si="10"/>
        <v>0.30600000000000005</v>
      </c>
      <c r="D51" s="6">
        <f t="shared" si="5"/>
        <v>47.981999999999971</v>
      </c>
      <c r="G51">
        <v>-9.14</v>
      </c>
      <c r="H51" s="6">
        <f t="shared" si="11"/>
        <v>-1.8280000000000003</v>
      </c>
      <c r="I51" s="6">
        <f t="shared" si="6"/>
        <v>-48.848000000000027</v>
      </c>
      <c r="L51">
        <v>5.1399999999999899</v>
      </c>
      <c r="M51" s="6">
        <f t="shared" si="12"/>
        <v>0.10279999999999979</v>
      </c>
      <c r="N51" s="6">
        <f t="shared" si="7"/>
        <v>29.004999999999985</v>
      </c>
      <c r="Q51">
        <v>0.189999999999999</v>
      </c>
      <c r="R51" s="6">
        <f t="shared" si="13"/>
        <v>3.7999999999999805E-2</v>
      </c>
      <c r="S51" s="6">
        <f t="shared" si="8"/>
        <v>46.423999999999836</v>
      </c>
      <c r="V51">
        <v>-8.8000000000000007</v>
      </c>
      <c r="W51" s="6">
        <f t="shared" si="14"/>
        <v>-0.58666666666666667</v>
      </c>
      <c r="X51" s="6">
        <f t="shared" si="9"/>
        <v>34.457999999999977</v>
      </c>
    </row>
    <row r="52" spans="2:24">
      <c r="B52">
        <v>10.68</v>
      </c>
      <c r="C52" s="6">
        <f t="shared" si="10"/>
        <v>2.1360000000000001</v>
      </c>
      <c r="D52" s="6">
        <f t="shared" si="5"/>
        <v>50.117999999999974</v>
      </c>
      <c r="G52">
        <v>3.57</v>
      </c>
      <c r="H52" s="6">
        <f t="shared" si="11"/>
        <v>0.71399999999999997</v>
      </c>
      <c r="I52" s="6">
        <f t="shared" si="6"/>
        <v>-48.134000000000029</v>
      </c>
      <c r="L52">
        <v>118.3</v>
      </c>
      <c r="M52" s="6">
        <f t="shared" si="12"/>
        <v>2.3660000000000001</v>
      </c>
      <c r="N52" s="6">
        <f t="shared" si="7"/>
        <v>31.370999999999984</v>
      </c>
      <c r="Q52">
        <v>18.420000000000002</v>
      </c>
      <c r="R52" s="6">
        <f t="shared" si="13"/>
        <v>3.6840000000000006</v>
      </c>
      <c r="S52" s="6">
        <f t="shared" si="8"/>
        <v>50.107999999999834</v>
      </c>
      <c r="V52">
        <v>37.549999999999997</v>
      </c>
      <c r="W52" s="6">
        <f t="shared" si="14"/>
        <v>2.503333333333333</v>
      </c>
      <c r="X52" s="6">
        <f t="shared" si="9"/>
        <v>36.961333333333307</v>
      </c>
    </row>
    <row r="53" spans="2:24">
      <c r="B53">
        <v>7.15</v>
      </c>
      <c r="C53" s="6">
        <f t="shared" si="10"/>
        <v>1.4300000000000002</v>
      </c>
      <c r="D53" s="6">
        <f t="shared" si="5"/>
        <v>51.547999999999973</v>
      </c>
      <c r="G53">
        <v>6.9</v>
      </c>
      <c r="H53" s="6">
        <f t="shared" si="11"/>
        <v>1.3800000000000001</v>
      </c>
      <c r="I53" s="6">
        <f t="shared" si="6"/>
        <v>-46.754000000000026</v>
      </c>
      <c r="L53">
        <v>88.66</v>
      </c>
      <c r="M53" s="6">
        <f t="shared" si="12"/>
        <v>1.7731999999999999</v>
      </c>
      <c r="N53" s="6">
        <f t="shared" si="7"/>
        <v>33.144199999999984</v>
      </c>
      <c r="Q53">
        <v>18.32</v>
      </c>
      <c r="R53" s="6">
        <f t="shared" si="13"/>
        <v>3.6640000000000001</v>
      </c>
      <c r="S53" s="6">
        <f t="shared" si="8"/>
        <v>53.771999999999835</v>
      </c>
      <c r="V53">
        <v>26.75</v>
      </c>
      <c r="W53" s="6">
        <f t="shared" si="14"/>
        <v>1.7833333333333332</v>
      </c>
      <c r="X53" s="6">
        <f t="shared" si="9"/>
        <v>38.744666666666639</v>
      </c>
    </row>
    <row r="54" spans="2:24">
      <c r="B54">
        <v>5.2899999999999903</v>
      </c>
      <c r="C54" s="6">
        <f t="shared" ref="C54:C117" si="15">B54*E$3</f>
        <v>1.0579999999999981</v>
      </c>
      <c r="D54" s="6">
        <f t="shared" ref="D54:D117" si="16">C54+D53</f>
        <v>52.605999999999973</v>
      </c>
      <c r="G54">
        <v>-2.2599999999999998</v>
      </c>
      <c r="H54" s="6">
        <f t="shared" si="11"/>
        <v>-0.45199999999999996</v>
      </c>
      <c r="I54" s="6">
        <f t="shared" ref="I54:I117" si="17">H54+I53</f>
        <v>-47.206000000000024</v>
      </c>
      <c r="L54">
        <v>62.13</v>
      </c>
      <c r="M54" s="6">
        <f t="shared" si="12"/>
        <v>1.2426000000000001</v>
      </c>
      <c r="N54" s="6">
        <f t="shared" si="7"/>
        <v>34.386799999999987</v>
      </c>
      <c r="Q54">
        <v>7.6899999999999897</v>
      </c>
      <c r="R54" s="6">
        <f t="shared" si="13"/>
        <v>1.537999999999998</v>
      </c>
      <c r="S54" s="6">
        <f t="shared" si="8"/>
        <v>55.309999999999832</v>
      </c>
      <c r="V54">
        <v>23.399999999999899</v>
      </c>
      <c r="W54" s="6">
        <f t="shared" si="14"/>
        <v>1.5599999999999932</v>
      </c>
      <c r="X54" s="6">
        <f t="shared" si="9"/>
        <v>40.304666666666634</v>
      </c>
    </row>
    <row r="55" spans="2:24">
      <c r="B55">
        <v>-12.75</v>
      </c>
      <c r="C55" s="6">
        <f t="shared" si="15"/>
        <v>-2.5500000000000003</v>
      </c>
      <c r="D55" s="6">
        <f t="shared" si="16"/>
        <v>50.055999999999976</v>
      </c>
      <c r="G55">
        <v>23.53</v>
      </c>
      <c r="H55" s="6">
        <f t="shared" si="11"/>
        <v>4.7060000000000004</v>
      </c>
      <c r="I55" s="6">
        <f t="shared" si="17"/>
        <v>-42.500000000000021</v>
      </c>
      <c r="L55">
        <v>-115.03</v>
      </c>
      <c r="M55" s="6">
        <f t="shared" si="12"/>
        <v>-2.3006000000000002</v>
      </c>
      <c r="N55" s="6">
        <f t="shared" si="7"/>
        <v>32.086199999999984</v>
      </c>
      <c r="Q55">
        <v>-7.19</v>
      </c>
      <c r="R55" s="6">
        <f t="shared" si="13"/>
        <v>-1.4380000000000002</v>
      </c>
      <c r="S55" s="6">
        <f t="shared" si="8"/>
        <v>53.871999999999829</v>
      </c>
      <c r="V55">
        <v>-31.05</v>
      </c>
      <c r="W55" s="6">
        <f t="shared" si="14"/>
        <v>-2.0699999999999998</v>
      </c>
      <c r="X55" s="6">
        <f t="shared" si="9"/>
        <v>38.234666666666634</v>
      </c>
    </row>
    <row r="56" spans="2:24">
      <c r="B56">
        <v>-2.4</v>
      </c>
      <c r="C56" s="6">
        <f t="shared" si="15"/>
        <v>-0.48</v>
      </c>
      <c r="D56" s="6">
        <f t="shared" si="16"/>
        <v>49.575999999999979</v>
      </c>
      <c r="G56">
        <v>16.219999999999899</v>
      </c>
      <c r="H56" s="6">
        <f t="shared" si="11"/>
        <v>3.2439999999999802</v>
      </c>
      <c r="I56" s="6">
        <f t="shared" si="17"/>
        <v>-39.256000000000043</v>
      </c>
      <c r="L56">
        <v>-21.52</v>
      </c>
      <c r="M56" s="6">
        <f t="shared" si="12"/>
        <v>-0.4304</v>
      </c>
      <c r="N56" s="6">
        <f t="shared" si="7"/>
        <v>31.655799999999985</v>
      </c>
      <c r="Q56">
        <v>-10.73</v>
      </c>
      <c r="R56" s="6">
        <f t="shared" si="13"/>
        <v>-2.1460000000000004</v>
      </c>
      <c r="S56" s="6">
        <f t="shared" si="8"/>
        <v>51.725999999999829</v>
      </c>
      <c r="V56">
        <v>-21.81</v>
      </c>
      <c r="W56" s="6">
        <f t="shared" si="14"/>
        <v>-1.454</v>
      </c>
      <c r="X56" s="6">
        <f t="shared" si="9"/>
        <v>36.780666666666633</v>
      </c>
    </row>
    <row r="57" spans="2:24">
      <c r="B57">
        <v>-5.66</v>
      </c>
      <c r="C57" s="6">
        <f t="shared" si="15"/>
        <v>-1.1320000000000001</v>
      </c>
      <c r="D57" s="6">
        <f t="shared" si="16"/>
        <v>48.443999999999981</v>
      </c>
      <c r="G57">
        <v>18.010000000000002</v>
      </c>
      <c r="H57" s="6">
        <f t="shared" si="11"/>
        <v>3.6020000000000003</v>
      </c>
      <c r="I57" s="6">
        <f t="shared" si="17"/>
        <v>-35.654000000000039</v>
      </c>
      <c r="L57">
        <v>50.78</v>
      </c>
      <c r="M57" s="6">
        <f t="shared" si="12"/>
        <v>1.0156000000000001</v>
      </c>
      <c r="N57" s="6">
        <f t="shared" si="7"/>
        <v>32.671399999999984</v>
      </c>
      <c r="Q57">
        <v>17.75</v>
      </c>
      <c r="R57" s="6">
        <f t="shared" si="13"/>
        <v>3.5500000000000003</v>
      </c>
      <c r="S57" s="6">
        <f t="shared" si="8"/>
        <v>55.275999999999826</v>
      </c>
      <c r="V57">
        <v>31.21</v>
      </c>
      <c r="W57" s="6">
        <f t="shared" si="14"/>
        <v>2.0806666666666667</v>
      </c>
      <c r="X57" s="6">
        <f t="shared" si="9"/>
        <v>38.861333333333299</v>
      </c>
    </row>
    <row r="58" spans="2:24">
      <c r="B58">
        <v>-5.56</v>
      </c>
      <c r="C58" s="6">
        <f t="shared" si="15"/>
        <v>-1.1119999999999999</v>
      </c>
      <c r="D58" s="6">
        <f t="shared" si="16"/>
        <v>47.331999999999979</v>
      </c>
      <c r="G58">
        <v>-3.16</v>
      </c>
      <c r="H58" s="6">
        <f t="shared" si="11"/>
        <v>-0.63200000000000012</v>
      </c>
      <c r="I58" s="6">
        <f t="shared" si="17"/>
        <v>-36.286000000000037</v>
      </c>
      <c r="L58">
        <v>-19.84</v>
      </c>
      <c r="M58" s="6">
        <f t="shared" si="12"/>
        <v>-0.39679999999999999</v>
      </c>
      <c r="N58" s="6">
        <f t="shared" si="7"/>
        <v>32.274599999999985</v>
      </c>
      <c r="Q58">
        <v>8.8199999999999896</v>
      </c>
      <c r="R58" s="6">
        <f t="shared" si="13"/>
        <v>1.763999999999998</v>
      </c>
      <c r="S58" s="6">
        <f t="shared" si="8"/>
        <v>57.039999999999822</v>
      </c>
      <c r="V58">
        <v>12.72</v>
      </c>
      <c r="W58" s="6">
        <f t="shared" si="14"/>
        <v>0.84799999999999998</v>
      </c>
      <c r="X58" s="6">
        <f t="shared" si="9"/>
        <v>39.709333333333298</v>
      </c>
    </row>
    <row r="59" spans="2:24">
      <c r="B59">
        <v>-2.41</v>
      </c>
      <c r="C59" s="6">
        <f t="shared" si="15"/>
        <v>-0.48200000000000004</v>
      </c>
      <c r="D59" s="6">
        <f t="shared" si="16"/>
        <v>46.84999999999998</v>
      </c>
      <c r="G59">
        <v>0.749999999999999</v>
      </c>
      <c r="H59" s="6">
        <f t="shared" si="11"/>
        <v>0.1499999999999998</v>
      </c>
      <c r="I59" s="6">
        <f t="shared" si="17"/>
        <v>-36.136000000000038</v>
      </c>
      <c r="L59">
        <v>6.75999999999999</v>
      </c>
      <c r="M59" s="6">
        <f t="shared" si="12"/>
        <v>0.13519999999999979</v>
      </c>
      <c r="N59" s="6">
        <f t="shared" si="7"/>
        <v>32.409799999999983</v>
      </c>
      <c r="Q59">
        <v>2.2999999999999901</v>
      </c>
      <c r="R59" s="6">
        <f t="shared" si="13"/>
        <v>0.45999999999999802</v>
      </c>
      <c r="S59" s="6">
        <f t="shared" si="8"/>
        <v>57.499999999999822</v>
      </c>
      <c r="V59">
        <v>2.98999999999999</v>
      </c>
      <c r="W59" s="6">
        <f t="shared" si="14"/>
        <v>0.19933333333333267</v>
      </c>
      <c r="X59" s="6">
        <f t="shared" si="9"/>
        <v>39.908666666666633</v>
      </c>
    </row>
    <row r="60" spans="2:24">
      <c r="B60">
        <v>-14.32</v>
      </c>
      <c r="C60" s="6">
        <f t="shared" si="15"/>
        <v>-2.8640000000000003</v>
      </c>
      <c r="D60" s="6">
        <f t="shared" si="16"/>
        <v>43.985999999999983</v>
      </c>
      <c r="G60">
        <v>17.639999999999901</v>
      </c>
      <c r="H60" s="6">
        <f t="shared" si="11"/>
        <v>3.5279999999999805</v>
      </c>
      <c r="I60" s="6">
        <f t="shared" si="17"/>
        <v>-32.608000000000061</v>
      </c>
      <c r="L60">
        <v>-73.849999999999994</v>
      </c>
      <c r="M60" s="6">
        <f t="shared" si="12"/>
        <v>-1.4769999999999999</v>
      </c>
      <c r="N60" s="6">
        <f t="shared" si="7"/>
        <v>30.932799999999983</v>
      </c>
      <c r="Q60">
        <v>1.65</v>
      </c>
      <c r="R60" s="6">
        <f t="shared" si="13"/>
        <v>0.33</v>
      </c>
      <c r="S60" s="6">
        <f t="shared" si="8"/>
        <v>57.829999999999821</v>
      </c>
      <c r="V60">
        <v>-3.6699999999999902</v>
      </c>
      <c r="W60" s="6">
        <f t="shared" si="14"/>
        <v>-0.24466666666666601</v>
      </c>
      <c r="X60" s="6">
        <f t="shared" si="9"/>
        <v>39.663999999999966</v>
      </c>
    </row>
    <row r="61" spans="2:24">
      <c r="B61">
        <v>2</v>
      </c>
      <c r="C61" s="6">
        <f t="shared" si="15"/>
        <v>0.4</v>
      </c>
      <c r="D61" s="6">
        <f t="shared" si="16"/>
        <v>44.385999999999981</v>
      </c>
      <c r="G61">
        <v>11.32</v>
      </c>
      <c r="H61" s="6">
        <f t="shared" si="11"/>
        <v>2.2640000000000002</v>
      </c>
      <c r="I61" s="6">
        <f t="shared" si="17"/>
        <v>-30.344000000000062</v>
      </c>
      <c r="L61">
        <v>73.88</v>
      </c>
      <c r="M61" s="6">
        <f t="shared" si="12"/>
        <v>1.4776</v>
      </c>
      <c r="N61" s="6">
        <f t="shared" si="7"/>
        <v>32.410399999999981</v>
      </c>
      <c r="Q61">
        <v>8.4499999999999993</v>
      </c>
      <c r="R61" s="6">
        <f t="shared" si="13"/>
        <v>1.69</v>
      </c>
      <c r="S61" s="6">
        <f t="shared" si="8"/>
        <v>59.519999999999818</v>
      </c>
      <c r="V61">
        <v>24.95</v>
      </c>
      <c r="W61" s="6">
        <f t="shared" si="14"/>
        <v>1.6633333333333333</v>
      </c>
      <c r="X61" s="6">
        <f t="shared" si="9"/>
        <v>41.3273333333333</v>
      </c>
    </row>
    <row r="62" spans="2:24">
      <c r="B62">
        <v>28.689999999999898</v>
      </c>
      <c r="C62" s="6">
        <f t="shared" si="15"/>
        <v>5.73799999999998</v>
      </c>
      <c r="D62" s="6">
        <f t="shared" si="16"/>
        <v>50.12399999999996</v>
      </c>
      <c r="G62">
        <v>-24.6</v>
      </c>
      <c r="H62" s="6">
        <f t="shared" si="11"/>
        <v>-4.9200000000000008</v>
      </c>
      <c r="I62" s="6">
        <f t="shared" si="17"/>
        <v>-35.26400000000006</v>
      </c>
      <c r="L62">
        <v>114.799999999999</v>
      </c>
      <c r="M62" s="6">
        <f t="shared" si="12"/>
        <v>2.2959999999999803</v>
      </c>
      <c r="N62" s="6">
        <f t="shared" si="7"/>
        <v>34.70639999999996</v>
      </c>
      <c r="Q62">
        <v>13.8399999999999</v>
      </c>
      <c r="R62" s="6">
        <f t="shared" si="13"/>
        <v>2.7679999999999803</v>
      </c>
      <c r="S62" s="6">
        <f t="shared" si="8"/>
        <v>62.287999999999798</v>
      </c>
      <c r="V62">
        <v>25.479999999999901</v>
      </c>
      <c r="W62" s="6">
        <f t="shared" si="14"/>
        <v>1.6986666666666601</v>
      </c>
      <c r="X62" s="6">
        <f t="shared" si="9"/>
        <v>43.025999999999961</v>
      </c>
    </row>
    <row r="63" spans="2:24">
      <c r="B63">
        <v>6.38</v>
      </c>
      <c r="C63" s="6">
        <f t="shared" si="15"/>
        <v>1.276</v>
      </c>
      <c r="D63" s="6">
        <f t="shared" si="16"/>
        <v>51.399999999999963</v>
      </c>
      <c r="G63">
        <v>-16.88</v>
      </c>
      <c r="H63" s="6">
        <f t="shared" si="11"/>
        <v>-3.3759999999999999</v>
      </c>
      <c r="I63" s="6">
        <f t="shared" si="17"/>
        <v>-38.640000000000057</v>
      </c>
      <c r="L63">
        <v>78.149999999999906</v>
      </c>
      <c r="M63" s="6">
        <f t="shared" si="12"/>
        <v>1.5629999999999982</v>
      </c>
      <c r="N63" s="6">
        <f t="shared" si="7"/>
        <v>36.269399999999955</v>
      </c>
      <c r="Q63">
        <v>3.1599999999999899</v>
      </c>
      <c r="R63" s="6">
        <f t="shared" si="13"/>
        <v>0.63199999999999801</v>
      </c>
      <c r="S63" s="6">
        <f t="shared" si="8"/>
        <v>62.919999999999796</v>
      </c>
      <c r="V63">
        <v>13.559999999999899</v>
      </c>
      <c r="W63" s="6">
        <f t="shared" si="14"/>
        <v>0.90399999999999325</v>
      </c>
      <c r="X63" s="6">
        <f t="shared" si="9"/>
        <v>43.929999999999957</v>
      </c>
    </row>
    <row r="64" spans="2:24">
      <c r="B64">
        <v>-2.06</v>
      </c>
      <c r="C64" s="6">
        <f t="shared" si="15"/>
        <v>-0.41200000000000003</v>
      </c>
      <c r="D64" s="6">
        <f t="shared" si="16"/>
        <v>50.987999999999964</v>
      </c>
      <c r="G64">
        <v>-45.79</v>
      </c>
      <c r="H64" s="6">
        <f t="shared" si="11"/>
        <v>-9.1579999999999995</v>
      </c>
      <c r="I64" s="6">
        <f t="shared" si="17"/>
        <v>-47.798000000000059</v>
      </c>
      <c r="L64">
        <v>10.48</v>
      </c>
      <c r="M64" s="6">
        <f t="shared" si="12"/>
        <v>0.20960000000000001</v>
      </c>
      <c r="N64" s="6">
        <f t="shared" si="7"/>
        <v>36.478999999999957</v>
      </c>
      <c r="Q64">
        <v>6.08</v>
      </c>
      <c r="R64" s="6">
        <f t="shared" si="13"/>
        <v>1.2160000000000002</v>
      </c>
      <c r="S64" s="6">
        <f t="shared" si="8"/>
        <v>64.135999999999797</v>
      </c>
      <c r="V64">
        <v>20.27</v>
      </c>
      <c r="W64" s="6">
        <f t="shared" si="14"/>
        <v>1.3513333333333333</v>
      </c>
      <c r="X64" s="6">
        <f t="shared" si="9"/>
        <v>45.281333333333293</v>
      </c>
    </row>
    <row r="65" spans="2:24">
      <c r="B65">
        <v>4.2699999999999996</v>
      </c>
      <c r="C65" s="6">
        <f t="shared" si="15"/>
        <v>0.85399999999999998</v>
      </c>
      <c r="D65" s="6">
        <f t="shared" si="16"/>
        <v>51.841999999999963</v>
      </c>
      <c r="G65">
        <v>-11.4</v>
      </c>
      <c r="H65" s="6">
        <f t="shared" si="11"/>
        <v>-2.2800000000000002</v>
      </c>
      <c r="I65" s="6">
        <f t="shared" si="17"/>
        <v>-50.07800000000006</v>
      </c>
      <c r="L65">
        <v>-31.22</v>
      </c>
      <c r="M65" s="6">
        <f t="shared" si="12"/>
        <v>-0.62439999999999996</v>
      </c>
      <c r="N65" s="6">
        <f t="shared" si="7"/>
        <v>35.854599999999955</v>
      </c>
      <c r="Q65">
        <v>-1.0900000000000001</v>
      </c>
      <c r="R65" s="6">
        <f t="shared" si="13"/>
        <v>-0.21800000000000003</v>
      </c>
      <c r="S65" s="6">
        <f t="shared" si="8"/>
        <v>63.917999999999793</v>
      </c>
      <c r="V65">
        <v>-5.1399999999999899</v>
      </c>
      <c r="W65" s="6">
        <f t="shared" si="14"/>
        <v>-0.34266666666666601</v>
      </c>
      <c r="X65" s="6">
        <f t="shared" si="9"/>
        <v>44.938666666666627</v>
      </c>
    </row>
    <row r="66" spans="2:24">
      <c r="B66">
        <v>4.5199999999999996</v>
      </c>
      <c r="C66" s="6">
        <f t="shared" si="15"/>
        <v>0.90399999999999991</v>
      </c>
      <c r="D66" s="6">
        <f t="shared" si="16"/>
        <v>52.745999999999967</v>
      </c>
      <c r="G66">
        <v>-3.5699999999999901</v>
      </c>
      <c r="H66" s="6">
        <f t="shared" ref="H66:H97" si="18">G66*J$3</f>
        <v>-0.71399999999999808</v>
      </c>
      <c r="I66" s="6">
        <f t="shared" si="17"/>
        <v>-50.792000000000058</v>
      </c>
      <c r="L66">
        <v>16.799999999999901</v>
      </c>
      <c r="M66" s="6">
        <f t="shared" ref="M66:M97" si="19">L66*O$3</f>
        <v>0.33599999999999802</v>
      </c>
      <c r="N66" s="6">
        <f t="shared" si="7"/>
        <v>36.190599999999954</v>
      </c>
      <c r="Q66">
        <v>1.56</v>
      </c>
      <c r="R66" s="6">
        <f t="shared" ref="R66:R97" si="20">Q66*T$3</f>
        <v>0.31200000000000006</v>
      </c>
      <c r="S66" s="6">
        <f t="shared" si="8"/>
        <v>64.229999999999791</v>
      </c>
      <c r="V66">
        <v>2.77999999999999</v>
      </c>
      <c r="W66" s="6">
        <f t="shared" ref="W66:W97" si="21">V66*Y$3</f>
        <v>0.18533333333333266</v>
      </c>
      <c r="X66" s="6">
        <f t="shared" si="9"/>
        <v>45.12399999999996</v>
      </c>
    </row>
    <row r="67" spans="2:24">
      <c r="B67">
        <v>3.44</v>
      </c>
      <c r="C67" s="6">
        <f t="shared" si="15"/>
        <v>0.68800000000000006</v>
      </c>
      <c r="D67" s="6">
        <f t="shared" si="16"/>
        <v>53.433999999999969</v>
      </c>
      <c r="G67">
        <v>2.78</v>
      </c>
      <c r="H67" s="6">
        <f t="shared" si="18"/>
        <v>0.55599999999999994</v>
      </c>
      <c r="I67" s="6">
        <f t="shared" si="17"/>
        <v>-50.236000000000061</v>
      </c>
      <c r="L67">
        <v>-38.200000000000003</v>
      </c>
      <c r="M67" s="6">
        <f t="shared" si="19"/>
        <v>-0.76400000000000012</v>
      </c>
      <c r="N67" s="6">
        <f t="shared" si="7"/>
        <v>35.426599999999951</v>
      </c>
      <c r="Q67">
        <v>-2.6399999999999899</v>
      </c>
      <c r="R67" s="6">
        <f t="shared" si="20"/>
        <v>-0.52799999999999803</v>
      </c>
      <c r="S67" s="6">
        <f t="shared" si="8"/>
        <v>63.701999999999792</v>
      </c>
      <c r="V67">
        <v>-6.2299999999999898</v>
      </c>
      <c r="W67" s="6">
        <f t="shared" si="21"/>
        <v>-0.41533333333333267</v>
      </c>
      <c r="X67" s="6">
        <f t="shared" si="9"/>
        <v>44.70866666666663</v>
      </c>
    </row>
    <row r="68" spans="2:24">
      <c r="B68">
        <v>3.35</v>
      </c>
      <c r="C68" s="6">
        <f t="shared" si="15"/>
        <v>0.67</v>
      </c>
      <c r="D68" s="6">
        <f t="shared" si="16"/>
        <v>54.103999999999971</v>
      </c>
      <c r="G68">
        <v>-11.34</v>
      </c>
      <c r="H68" s="6">
        <f t="shared" si="18"/>
        <v>-2.2680000000000002</v>
      </c>
      <c r="I68" s="6">
        <f t="shared" si="17"/>
        <v>-52.504000000000062</v>
      </c>
      <c r="L68">
        <v>23.15</v>
      </c>
      <c r="M68" s="6">
        <f t="shared" si="19"/>
        <v>0.46299999999999997</v>
      </c>
      <c r="N68" s="6">
        <f t="shared" ref="N68:N131" si="22">M68+N67</f>
        <v>35.889599999999952</v>
      </c>
      <c r="Q68">
        <v>-7.49</v>
      </c>
      <c r="R68" s="6">
        <f t="shared" si="20"/>
        <v>-1.4980000000000002</v>
      </c>
      <c r="S68" s="6">
        <f t="shared" ref="S68:S131" si="23">R68+S67</f>
        <v>62.203999999999795</v>
      </c>
      <c r="V68">
        <v>-2.5699999999999901</v>
      </c>
      <c r="W68" s="6">
        <f t="shared" si="21"/>
        <v>-0.17133333333333267</v>
      </c>
      <c r="X68" s="6">
        <f t="shared" ref="X68:X131" si="24">W68+X67</f>
        <v>44.537333333333301</v>
      </c>
    </row>
    <row r="69" spans="2:24">
      <c r="B69">
        <v>-16.84</v>
      </c>
      <c r="C69" s="6">
        <f t="shared" si="15"/>
        <v>-3.3680000000000003</v>
      </c>
      <c r="D69" s="6">
        <f t="shared" si="16"/>
        <v>50.735999999999969</v>
      </c>
      <c r="G69">
        <v>2.54</v>
      </c>
      <c r="H69" s="6">
        <f t="shared" si="18"/>
        <v>0.50800000000000001</v>
      </c>
      <c r="I69" s="6">
        <f t="shared" si="17"/>
        <v>-51.996000000000059</v>
      </c>
      <c r="L69">
        <v>17.45</v>
      </c>
      <c r="M69" s="6">
        <f t="shared" si="19"/>
        <v>0.34899999999999998</v>
      </c>
      <c r="N69" s="6">
        <f t="shared" si="22"/>
        <v>36.238599999999948</v>
      </c>
      <c r="Q69">
        <v>9.67</v>
      </c>
      <c r="R69" s="6">
        <f t="shared" si="20"/>
        <v>1.9340000000000002</v>
      </c>
      <c r="S69" s="6">
        <f t="shared" si="23"/>
        <v>64.137999999999792</v>
      </c>
      <c r="V69">
        <v>17.559999999999999</v>
      </c>
      <c r="W69" s="6">
        <f t="shared" si="21"/>
        <v>1.1706666666666665</v>
      </c>
      <c r="X69" s="6">
        <f t="shared" si="24"/>
        <v>45.70799999999997</v>
      </c>
    </row>
    <row r="70" spans="2:24">
      <c r="B70">
        <v>-6.83</v>
      </c>
      <c r="C70" s="6">
        <f t="shared" si="15"/>
        <v>-1.3660000000000001</v>
      </c>
      <c r="D70" s="6">
        <f t="shared" si="16"/>
        <v>49.369999999999969</v>
      </c>
      <c r="G70">
        <v>-4.03</v>
      </c>
      <c r="H70" s="6">
        <f t="shared" si="18"/>
        <v>-0.80600000000000005</v>
      </c>
      <c r="I70" s="6">
        <f t="shared" si="17"/>
        <v>-52.802000000000056</v>
      </c>
      <c r="L70">
        <v>47.66</v>
      </c>
      <c r="M70" s="6">
        <f t="shared" si="19"/>
        <v>0.95319999999999994</v>
      </c>
      <c r="N70" s="6">
        <f t="shared" si="22"/>
        <v>37.191799999999951</v>
      </c>
      <c r="Q70">
        <v>5.8999999999999897</v>
      </c>
      <c r="R70" s="6">
        <f t="shared" si="20"/>
        <v>1.1799999999999979</v>
      </c>
      <c r="S70" s="6">
        <f t="shared" si="23"/>
        <v>65.317999999999785</v>
      </c>
      <c r="V70">
        <v>19.909999999999901</v>
      </c>
      <c r="W70" s="6">
        <f t="shared" si="21"/>
        <v>1.3273333333333266</v>
      </c>
      <c r="X70" s="6">
        <f t="shared" si="24"/>
        <v>47.035333333333298</v>
      </c>
    </row>
    <row r="71" spans="2:24">
      <c r="B71">
        <v>9.15</v>
      </c>
      <c r="C71" s="6">
        <f t="shared" si="15"/>
        <v>1.83</v>
      </c>
      <c r="D71" s="6">
        <f t="shared" si="16"/>
        <v>51.199999999999967</v>
      </c>
      <c r="G71">
        <v>0.63</v>
      </c>
      <c r="H71" s="6">
        <f t="shared" si="18"/>
        <v>0.126</v>
      </c>
      <c r="I71" s="6">
        <f t="shared" si="17"/>
        <v>-52.676000000000059</v>
      </c>
      <c r="L71">
        <v>39.74</v>
      </c>
      <c r="M71" s="6">
        <f t="shared" si="19"/>
        <v>0.79480000000000006</v>
      </c>
      <c r="N71" s="6">
        <f t="shared" si="22"/>
        <v>37.986599999999953</v>
      </c>
      <c r="Q71">
        <v>-3.6799999999999899</v>
      </c>
      <c r="R71" s="6">
        <f t="shared" si="20"/>
        <v>-0.73599999999999799</v>
      </c>
      <c r="S71" s="6">
        <f t="shared" si="23"/>
        <v>64.58199999999978</v>
      </c>
      <c r="V71">
        <v>15.1</v>
      </c>
      <c r="W71" s="6">
        <f t="shared" si="21"/>
        <v>1.0066666666666666</v>
      </c>
      <c r="X71" s="6">
        <f t="shared" si="24"/>
        <v>48.041999999999966</v>
      </c>
    </row>
    <row r="72" spans="2:24">
      <c r="B72">
        <v>15.1</v>
      </c>
      <c r="C72" s="6">
        <f t="shared" si="15"/>
        <v>3.02</v>
      </c>
      <c r="D72" s="6">
        <f t="shared" si="16"/>
        <v>54.21999999999997</v>
      </c>
      <c r="G72">
        <v>-6.52</v>
      </c>
      <c r="H72" s="6">
        <f t="shared" si="18"/>
        <v>-1.304</v>
      </c>
      <c r="I72" s="6">
        <f t="shared" si="17"/>
        <v>-53.980000000000061</v>
      </c>
      <c r="L72">
        <v>146.89999999999901</v>
      </c>
      <c r="M72" s="6">
        <f t="shared" si="19"/>
        <v>2.9379999999999802</v>
      </c>
      <c r="N72" s="6">
        <f t="shared" si="22"/>
        <v>40.924599999999934</v>
      </c>
      <c r="Q72">
        <v>24.16</v>
      </c>
      <c r="R72" s="6">
        <f t="shared" si="20"/>
        <v>4.8320000000000007</v>
      </c>
      <c r="S72" s="6">
        <f t="shared" si="23"/>
        <v>69.413999999999788</v>
      </c>
      <c r="V72">
        <v>46.48</v>
      </c>
      <c r="W72" s="6">
        <f t="shared" si="21"/>
        <v>3.0986666666666665</v>
      </c>
      <c r="X72" s="6">
        <f t="shared" si="24"/>
        <v>51.140666666666633</v>
      </c>
    </row>
    <row r="73" spans="2:24">
      <c r="B73">
        <v>-14.219999999999899</v>
      </c>
      <c r="C73" s="6">
        <f t="shared" si="15"/>
        <v>-2.8439999999999799</v>
      </c>
      <c r="D73" s="6">
        <f t="shared" si="16"/>
        <v>51.375999999999991</v>
      </c>
      <c r="G73">
        <v>-8.11</v>
      </c>
      <c r="H73" s="6">
        <f t="shared" si="18"/>
        <v>-1.6219999999999999</v>
      </c>
      <c r="I73" s="6">
        <f t="shared" si="17"/>
        <v>-55.602000000000061</v>
      </c>
      <c r="L73">
        <v>-51.2899999999999</v>
      </c>
      <c r="M73" s="6">
        <f t="shared" si="19"/>
        <v>-1.025799999999998</v>
      </c>
      <c r="N73" s="6">
        <f t="shared" si="22"/>
        <v>39.898799999999937</v>
      </c>
      <c r="Q73">
        <v>16.43</v>
      </c>
      <c r="R73" s="6">
        <f t="shared" si="20"/>
        <v>3.286</v>
      </c>
      <c r="S73" s="6">
        <f t="shared" si="23"/>
        <v>72.69999999999979</v>
      </c>
      <c r="V73">
        <v>13.44</v>
      </c>
      <c r="W73" s="6">
        <f t="shared" si="21"/>
        <v>0.89599999999999991</v>
      </c>
      <c r="X73" s="6">
        <f t="shared" si="24"/>
        <v>52.036666666666633</v>
      </c>
    </row>
    <row r="74" spans="2:24">
      <c r="B74">
        <v>11.98</v>
      </c>
      <c r="C74" s="6">
        <f t="shared" si="15"/>
        <v>2.3960000000000004</v>
      </c>
      <c r="D74" s="6">
        <f t="shared" si="16"/>
        <v>53.771999999999991</v>
      </c>
      <c r="G74">
        <v>2.48</v>
      </c>
      <c r="H74" s="6">
        <f t="shared" si="18"/>
        <v>0.496</v>
      </c>
      <c r="I74" s="6">
        <f t="shared" si="17"/>
        <v>-55.106000000000058</v>
      </c>
      <c r="L74">
        <v>101.8</v>
      </c>
      <c r="M74" s="6">
        <f t="shared" si="19"/>
        <v>2.036</v>
      </c>
      <c r="N74" s="6">
        <f t="shared" si="22"/>
        <v>41.934799999999939</v>
      </c>
      <c r="Q74">
        <v>4.8099999999999996</v>
      </c>
      <c r="R74" s="6">
        <f t="shared" si="20"/>
        <v>0.96199999999999997</v>
      </c>
      <c r="S74" s="6">
        <f t="shared" si="23"/>
        <v>73.661999999999793</v>
      </c>
      <c r="V74">
        <v>18.849999999999898</v>
      </c>
      <c r="W74" s="6">
        <f t="shared" si="21"/>
        <v>1.2566666666666599</v>
      </c>
      <c r="X74" s="6">
        <f t="shared" si="24"/>
        <v>53.293333333333294</v>
      </c>
    </row>
    <row r="75" spans="2:24">
      <c r="B75">
        <v>-1.57</v>
      </c>
      <c r="C75" s="6">
        <f t="shared" si="15"/>
        <v>-0.31400000000000006</v>
      </c>
      <c r="D75" s="6">
        <f t="shared" si="16"/>
        <v>53.457999999999991</v>
      </c>
      <c r="G75">
        <v>-6.15</v>
      </c>
      <c r="H75" s="6">
        <f t="shared" si="18"/>
        <v>-1.2300000000000002</v>
      </c>
      <c r="I75" s="6">
        <f t="shared" si="17"/>
        <v>-56.336000000000055</v>
      </c>
      <c r="L75">
        <v>29.37</v>
      </c>
      <c r="M75" s="6">
        <f t="shared" si="19"/>
        <v>0.58740000000000003</v>
      </c>
      <c r="N75" s="6">
        <f t="shared" si="22"/>
        <v>42.522199999999941</v>
      </c>
      <c r="Q75">
        <v>-3.1399999999999899</v>
      </c>
      <c r="R75" s="6">
        <f t="shared" si="20"/>
        <v>-0.627999999999998</v>
      </c>
      <c r="S75" s="6">
        <f t="shared" si="23"/>
        <v>73.033999999999793</v>
      </c>
      <c r="V75">
        <v>-9.0299999999999994</v>
      </c>
      <c r="W75" s="6">
        <f t="shared" si="21"/>
        <v>-0.60199999999999998</v>
      </c>
      <c r="X75" s="6">
        <f t="shared" si="24"/>
        <v>52.691333333333297</v>
      </c>
    </row>
    <row r="76" spans="2:24">
      <c r="B76">
        <v>-0.309999999999999</v>
      </c>
      <c r="C76" s="6">
        <f t="shared" si="15"/>
        <v>-6.1999999999999805E-2</v>
      </c>
      <c r="D76" s="6">
        <f t="shared" si="16"/>
        <v>53.395999999999994</v>
      </c>
      <c r="G76">
        <v>-5.07</v>
      </c>
      <c r="H76" s="6">
        <f t="shared" si="18"/>
        <v>-1.014</v>
      </c>
      <c r="I76" s="6">
        <f t="shared" si="17"/>
        <v>-57.350000000000058</v>
      </c>
      <c r="L76">
        <v>47.66</v>
      </c>
      <c r="M76" s="6">
        <f t="shared" si="19"/>
        <v>0.95319999999999994</v>
      </c>
      <c r="N76" s="6">
        <f t="shared" si="22"/>
        <v>43.475399999999944</v>
      </c>
      <c r="Q76">
        <v>-0.79</v>
      </c>
      <c r="R76" s="6">
        <f t="shared" si="20"/>
        <v>-0.15800000000000003</v>
      </c>
      <c r="S76" s="6">
        <f t="shared" si="23"/>
        <v>72.875999999999792</v>
      </c>
      <c r="V76">
        <v>-3.86</v>
      </c>
      <c r="W76" s="6">
        <f t="shared" si="21"/>
        <v>-0.2573333333333333</v>
      </c>
      <c r="X76" s="6">
        <f t="shared" si="24"/>
        <v>52.433999999999962</v>
      </c>
    </row>
    <row r="77" spans="2:24">
      <c r="B77">
        <v>9.1999999999999993</v>
      </c>
      <c r="C77" s="6">
        <f t="shared" si="15"/>
        <v>1.8399999999999999</v>
      </c>
      <c r="D77" s="6">
        <f t="shared" si="16"/>
        <v>55.23599999999999</v>
      </c>
      <c r="G77">
        <v>-13.7899999999999</v>
      </c>
      <c r="H77" s="6">
        <f t="shared" si="18"/>
        <v>-2.75799999999998</v>
      </c>
      <c r="I77" s="6">
        <f t="shared" si="17"/>
        <v>-60.10800000000004</v>
      </c>
      <c r="L77">
        <v>129.38999999999999</v>
      </c>
      <c r="M77" s="6">
        <f t="shared" si="19"/>
        <v>2.5877999999999997</v>
      </c>
      <c r="N77" s="6">
        <f t="shared" si="22"/>
        <v>46.063199999999945</v>
      </c>
      <c r="Q77">
        <v>16.8</v>
      </c>
      <c r="R77" s="6">
        <f t="shared" si="20"/>
        <v>3.3600000000000003</v>
      </c>
      <c r="S77" s="6">
        <f t="shared" si="23"/>
        <v>76.235999999999791</v>
      </c>
      <c r="V77">
        <v>42.029999999999902</v>
      </c>
      <c r="W77" s="6">
        <f t="shared" si="21"/>
        <v>2.8019999999999934</v>
      </c>
      <c r="X77" s="6">
        <f t="shared" si="24"/>
        <v>55.235999999999954</v>
      </c>
    </row>
    <row r="78" spans="2:24">
      <c r="B78">
        <v>5.9799999999999898</v>
      </c>
      <c r="C78" s="6">
        <f t="shared" si="15"/>
        <v>1.195999999999998</v>
      </c>
      <c r="D78" s="6">
        <f t="shared" si="16"/>
        <v>56.431999999999988</v>
      </c>
      <c r="G78">
        <v>5.38</v>
      </c>
      <c r="H78" s="6">
        <f t="shared" si="18"/>
        <v>1.0760000000000001</v>
      </c>
      <c r="I78" s="6">
        <f t="shared" si="17"/>
        <v>-59.032000000000039</v>
      </c>
      <c r="L78">
        <v>-28.34</v>
      </c>
      <c r="M78" s="6">
        <f t="shared" si="19"/>
        <v>-0.56679999999999997</v>
      </c>
      <c r="N78" s="6">
        <f t="shared" si="22"/>
        <v>45.496399999999944</v>
      </c>
      <c r="Q78">
        <v>-6</v>
      </c>
      <c r="R78" s="6">
        <f t="shared" si="20"/>
        <v>-1.2000000000000002</v>
      </c>
      <c r="S78" s="6">
        <f t="shared" si="23"/>
        <v>75.035999999999788</v>
      </c>
      <c r="V78">
        <v>-20.260000000000002</v>
      </c>
      <c r="W78" s="6">
        <f t="shared" si="21"/>
        <v>-1.3506666666666667</v>
      </c>
      <c r="X78" s="6">
        <f t="shared" si="24"/>
        <v>53.885333333333286</v>
      </c>
    </row>
    <row r="79" spans="2:24">
      <c r="B79">
        <v>15.29</v>
      </c>
      <c r="C79" s="6">
        <f t="shared" si="15"/>
        <v>3.0579999999999998</v>
      </c>
      <c r="D79" s="6">
        <f t="shared" si="16"/>
        <v>59.489999999999988</v>
      </c>
      <c r="G79">
        <v>11.21</v>
      </c>
      <c r="H79" s="6">
        <f t="shared" si="18"/>
        <v>2.2420000000000004</v>
      </c>
      <c r="I79" s="6">
        <f t="shared" si="17"/>
        <v>-56.790000000000042</v>
      </c>
      <c r="L79">
        <v>72.319999999999993</v>
      </c>
      <c r="M79" s="6">
        <f t="shared" si="19"/>
        <v>1.4463999999999999</v>
      </c>
      <c r="N79" s="6">
        <f t="shared" si="22"/>
        <v>46.942799999999941</v>
      </c>
      <c r="Q79">
        <v>17.649999999999999</v>
      </c>
      <c r="R79" s="6">
        <f t="shared" si="20"/>
        <v>3.53</v>
      </c>
      <c r="S79" s="6">
        <f t="shared" si="23"/>
        <v>78.565999999999789</v>
      </c>
      <c r="V79">
        <v>42.04</v>
      </c>
      <c r="W79" s="6">
        <f t="shared" si="21"/>
        <v>2.8026666666666666</v>
      </c>
      <c r="X79" s="6">
        <f t="shared" si="24"/>
        <v>56.687999999999953</v>
      </c>
    </row>
    <row r="80" spans="2:24">
      <c r="B80">
        <v>2.81</v>
      </c>
      <c r="C80" s="6">
        <f t="shared" si="15"/>
        <v>0.56200000000000006</v>
      </c>
      <c r="D80" s="6">
        <f t="shared" si="16"/>
        <v>60.051999999999985</v>
      </c>
      <c r="G80">
        <v>17.05</v>
      </c>
      <c r="H80" s="6">
        <f t="shared" si="18"/>
        <v>3.41</v>
      </c>
      <c r="I80" s="6">
        <f t="shared" si="17"/>
        <v>-53.380000000000038</v>
      </c>
      <c r="L80">
        <v>34.9</v>
      </c>
      <c r="M80" s="6">
        <f t="shared" si="19"/>
        <v>0.69799999999999995</v>
      </c>
      <c r="N80" s="6">
        <f t="shared" si="22"/>
        <v>47.640799999999942</v>
      </c>
      <c r="Q80">
        <v>8.67</v>
      </c>
      <c r="R80" s="6">
        <f t="shared" si="20"/>
        <v>1.734</v>
      </c>
      <c r="S80" s="6">
        <f t="shared" si="23"/>
        <v>80.299999999999784</v>
      </c>
      <c r="V80">
        <v>13.96</v>
      </c>
      <c r="W80" s="6">
        <f t="shared" si="21"/>
        <v>0.93066666666666675</v>
      </c>
      <c r="X80" s="6">
        <f t="shared" si="24"/>
        <v>57.61866666666662</v>
      </c>
    </row>
    <row r="81" spans="2:24">
      <c r="B81">
        <v>18.7</v>
      </c>
      <c r="C81" s="6">
        <f t="shared" si="15"/>
        <v>3.74</v>
      </c>
      <c r="D81" s="6">
        <f t="shared" si="16"/>
        <v>63.791999999999987</v>
      </c>
      <c r="G81">
        <v>-4.28</v>
      </c>
      <c r="H81" s="6">
        <f t="shared" si="18"/>
        <v>-0.85600000000000009</v>
      </c>
      <c r="I81" s="6">
        <f t="shared" si="17"/>
        <v>-54.23600000000004</v>
      </c>
      <c r="L81">
        <v>131.84</v>
      </c>
      <c r="M81" s="6">
        <f t="shared" si="19"/>
        <v>2.6368</v>
      </c>
      <c r="N81" s="6">
        <f t="shared" si="22"/>
        <v>50.277599999999943</v>
      </c>
      <c r="Q81">
        <v>19.189999999999898</v>
      </c>
      <c r="R81" s="6">
        <f t="shared" si="20"/>
        <v>3.8379999999999797</v>
      </c>
      <c r="S81" s="6">
        <f t="shared" si="23"/>
        <v>84.137999999999764</v>
      </c>
      <c r="V81">
        <v>46.02</v>
      </c>
      <c r="W81" s="6">
        <f t="shared" si="21"/>
        <v>3.0680000000000001</v>
      </c>
      <c r="X81" s="6">
        <f t="shared" si="24"/>
        <v>60.686666666666618</v>
      </c>
    </row>
    <row r="82" spans="2:24">
      <c r="B82">
        <v>-1.68</v>
      </c>
      <c r="C82" s="6">
        <f t="shared" si="15"/>
        <v>-0.33600000000000002</v>
      </c>
      <c r="D82" s="6">
        <f t="shared" si="16"/>
        <v>63.455999999999989</v>
      </c>
      <c r="G82">
        <v>22.66</v>
      </c>
      <c r="H82" s="6">
        <f t="shared" si="18"/>
        <v>4.532</v>
      </c>
      <c r="I82" s="6">
        <f t="shared" si="17"/>
        <v>-49.704000000000036</v>
      </c>
      <c r="L82">
        <v>-23.16</v>
      </c>
      <c r="M82" s="6">
        <f t="shared" si="19"/>
        <v>-0.4632</v>
      </c>
      <c r="N82" s="6">
        <f t="shared" si="22"/>
        <v>49.814399999999942</v>
      </c>
      <c r="Q82">
        <v>-13.87</v>
      </c>
      <c r="R82" s="6">
        <f t="shared" si="20"/>
        <v>-2.774</v>
      </c>
      <c r="S82" s="6">
        <f t="shared" si="23"/>
        <v>81.363999999999763</v>
      </c>
      <c r="V82">
        <v>-22.58</v>
      </c>
      <c r="W82" s="6">
        <f t="shared" si="21"/>
        <v>-1.5053333333333332</v>
      </c>
      <c r="X82" s="6">
        <f t="shared" si="24"/>
        <v>59.181333333333285</v>
      </c>
    </row>
    <row r="83" spans="2:24">
      <c r="B83">
        <v>9.69</v>
      </c>
      <c r="C83" s="6">
        <f t="shared" si="15"/>
        <v>1.9379999999999999</v>
      </c>
      <c r="D83" s="6">
        <f t="shared" si="16"/>
        <v>65.393999999999991</v>
      </c>
      <c r="G83">
        <v>-0.68</v>
      </c>
      <c r="H83" s="6">
        <f t="shared" si="18"/>
        <v>-0.13600000000000001</v>
      </c>
      <c r="I83" s="6">
        <f t="shared" si="17"/>
        <v>-49.840000000000039</v>
      </c>
      <c r="L83">
        <v>87.94</v>
      </c>
      <c r="M83" s="6">
        <f t="shared" si="19"/>
        <v>1.7587999999999999</v>
      </c>
      <c r="N83" s="6">
        <f t="shared" si="22"/>
        <v>51.573199999999943</v>
      </c>
      <c r="Q83">
        <v>20.97</v>
      </c>
      <c r="R83" s="6">
        <f t="shared" si="20"/>
        <v>4.194</v>
      </c>
      <c r="S83" s="6">
        <f t="shared" si="23"/>
        <v>85.557999999999765</v>
      </c>
      <c r="V83">
        <v>31.64</v>
      </c>
      <c r="W83" s="6">
        <f t="shared" si="21"/>
        <v>2.1093333333333333</v>
      </c>
      <c r="X83" s="6">
        <f t="shared" si="24"/>
        <v>61.290666666666617</v>
      </c>
    </row>
    <row r="84" spans="2:24">
      <c r="B84">
        <v>1.65</v>
      </c>
      <c r="C84" s="6">
        <f t="shared" si="15"/>
        <v>0.33</v>
      </c>
      <c r="D84" s="6">
        <f t="shared" si="16"/>
        <v>65.72399999999999</v>
      </c>
      <c r="G84">
        <v>3.13</v>
      </c>
      <c r="H84" s="6">
        <f t="shared" si="18"/>
        <v>0.626</v>
      </c>
      <c r="I84" s="6">
        <f t="shared" si="17"/>
        <v>-49.214000000000041</v>
      </c>
      <c r="L84">
        <v>58.88</v>
      </c>
      <c r="M84" s="6">
        <f t="shared" si="19"/>
        <v>1.1776</v>
      </c>
      <c r="N84" s="6">
        <f t="shared" si="22"/>
        <v>52.750799999999941</v>
      </c>
      <c r="Q84">
        <v>17.64</v>
      </c>
      <c r="R84" s="6">
        <f t="shared" si="20"/>
        <v>3.5280000000000005</v>
      </c>
      <c r="S84" s="6">
        <f t="shared" si="23"/>
        <v>89.085999999999771</v>
      </c>
      <c r="V84">
        <v>19.189999999999898</v>
      </c>
      <c r="W84" s="6">
        <f t="shared" si="21"/>
        <v>1.2793333333333266</v>
      </c>
      <c r="X84" s="6">
        <f t="shared" si="24"/>
        <v>62.569999999999943</v>
      </c>
    </row>
    <row r="85" spans="2:24">
      <c r="B85">
        <v>6.79</v>
      </c>
      <c r="C85" s="6">
        <f t="shared" si="15"/>
        <v>1.3580000000000001</v>
      </c>
      <c r="D85" s="6">
        <f t="shared" si="16"/>
        <v>67.081999999999994</v>
      </c>
      <c r="G85">
        <v>16.89</v>
      </c>
      <c r="H85" s="6">
        <f t="shared" si="18"/>
        <v>3.3780000000000001</v>
      </c>
      <c r="I85" s="6">
        <f t="shared" si="17"/>
        <v>-45.836000000000041</v>
      </c>
      <c r="L85">
        <v>99.25</v>
      </c>
      <c r="M85" s="6">
        <f t="shared" si="19"/>
        <v>1.9850000000000001</v>
      </c>
      <c r="N85" s="6">
        <f t="shared" si="22"/>
        <v>54.735799999999941</v>
      </c>
      <c r="Q85">
        <v>12.75</v>
      </c>
      <c r="R85" s="6">
        <f t="shared" si="20"/>
        <v>2.5500000000000003</v>
      </c>
      <c r="S85" s="6">
        <f t="shared" si="23"/>
        <v>91.635999999999768</v>
      </c>
      <c r="V85">
        <v>26.569999999999901</v>
      </c>
      <c r="W85" s="6">
        <f t="shared" si="21"/>
        <v>1.7713333333333268</v>
      </c>
      <c r="X85" s="6">
        <f t="shared" si="24"/>
        <v>64.341333333333267</v>
      </c>
    </row>
    <row r="86" spans="2:24">
      <c r="B86">
        <v>-0.62</v>
      </c>
      <c r="C86" s="6">
        <f t="shared" si="15"/>
        <v>-0.124</v>
      </c>
      <c r="D86" s="6">
        <f t="shared" si="16"/>
        <v>66.957999999999998</v>
      </c>
      <c r="G86">
        <v>11.95</v>
      </c>
      <c r="H86" s="6">
        <f t="shared" si="18"/>
        <v>2.39</v>
      </c>
      <c r="I86" s="6">
        <f t="shared" si="17"/>
        <v>-43.446000000000041</v>
      </c>
      <c r="L86">
        <v>-72.119999999999905</v>
      </c>
      <c r="M86" s="6">
        <f t="shared" si="19"/>
        <v>-1.4423999999999981</v>
      </c>
      <c r="N86" s="6">
        <f t="shared" si="22"/>
        <v>53.293399999999941</v>
      </c>
      <c r="Q86">
        <v>-8.3699999999999992</v>
      </c>
      <c r="R86" s="6">
        <f t="shared" si="20"/>
        <v>-1.6739999999999999</v>
      </c>
      <c r="S86" s="6">
        <f t="shared" si="23"/>
        <v>89.961999999999762</v>
      </c>
      <c r="V86">
        <v>-25.47</v>
      </c>
      <c r="W86" s="6">
        <f t="shared" si="21"/>
        <v>-1.698</v>
      </c>
      <c r="X86" s="6">
        <f t="shared" si="24"/>
        <v>62.643333333333267</v>
      </c>
    </row>
    <row r="87" spans="2:24">
      <c r="B87">
        <v>5.9099999999999904</v>
      </c>
      <c r="C87" s="6">
        <f t="shared" si="15"/>
        <v>1.1819999999999982</v>
      </c>
      <c r="D87" s="6">
        <f t="shared" si="16"/>
        <v>68.14</v>
      </c>
      <c r="G87">
        <v>-1.34</v>
      </c>
      <c r="H87" s="6">
        <f t="shared" si="18"/>
        <v>-0.26800000000000002</v>
      </c>
      <c r="I87" s="6">
        <f t="shared" si="17"/>
        <v>-43.714000000000041</v>
      </c>
      <c r="L87">
        <v>-57.919999999999902</v>
      </c>
      <c r="M87" s="6">
        <f t="shared" si="19"/>
        <v>-1.1583999999999981</v>
      </c>
      <c r="N87" s="6">
        <f t="shared" si="22"/>
        <v>52.134999999999941</v>
      </c>
      <c r="Q87">
        <v>-13.36</v>
      </c>
      <c r="R87" s="6">
        <f t="shared" si="20"/>
        <v>-2.6720000000000002</v>
      </c>
      <c r="S87" s="6">
        <f t="shared" si="23"/>
        <v>87.289999999999765</v>
      </c>
      <c r="V87">
        <v>-12.4199999999999</v>
      </c>
      <c r="W87" s="6">
        <f t="shared" si="21"/>
        <v>-0.8279999999999933</v>
      </c>
      <c r="X87" s="6">
        <f t="shared" si="24"/>
        <v>61.815333333333271</v>
      </c>
    </row>
    <row r="88" spans="2:24">
      <c r="B88">
        <v>-1.01</v>
      </c>
      <c r="C88" s="6">
        <f t="shared" si="15"/>
        <v>-0.20200000000000001</v>
      </c>
      <c r="D88" s="6">
        <f t="shared" si="16"/>
        <v>67.938000000000002</v>
      </c>
      <c r="G88">
        <v>21.189999999999898</v>
      </c>
      <c r="H88" s="6">
        <f t="shared" si="18"/>
        <v>4.23799999999998</v>
      </c>
      <c r="I88" s="6">
        <f t="shared" si="17"/>
        <v>-39.476000000000063</v>
      </c>
      <c r="L88">
        <v>-12.1</v>
      </c>
      <c r="M88" s="6">
        <f t="shared" si="19"/>
        <v>-0.24199999999999999</v>
      </c>
      <c r="N88" s="6">
        <f t="shared" si="22"/>
        <v>51.892999999999944</v>
      </c>
      <c r="Q88">
        <v>-5.4899999999999904</v>
      </c>
      <c r="R88" s="6">
        <f t="shared" si="20"/>
        <v>-1.0979999999999981</v>
      </c>
      <c r="S88" s="6">
        <f t="shared" si="23"/>
        <v>86.191999999999766</v>
      </c>
      <c r="V88">
        <v>-8.4799999999999898</v>
      </c>
      <c r="W88" s="6">
        <f t="shared" si="21"/>
        <v>-0.56533333333333269</v>
      </c>
      <c r="X88" s="6">
        <f t="shared" si="24"/>
        <v>61.249999999999936</v>
      </c>
    </row>
    <row r="89" spans="2:24">
      <c r="B89">
        <v>6.22</v>
      </c>
      <c r="C89" s="6">
        <f t="shared" si="15"/>
        <v>1.244</v>
      </c>
      <c r="D89" s="6">
        <f t="shared" si="16"/>
        <v>69.182000000000002</v>
      </c>
      <c r="G89">
        <v>19.8</v>
      </c>
      <c r="H89" s="6">
        <f t="shared" si="18"/>
        <v>3.9600000000000004</v>
      </c>
      <c r="I89" s="6">
        <f t="shared" si="17"/>
        <v>-35.516000000000062</v>
      </c>
      <c r="L89">
        <v>67.079999999999899</v>
      </c>
      <c r="M89" s="6">
        <f t="shared" si="19"/>
        <v>1.3415999999999979</v>
      </c>
      <c r="N89" s="6">
        <f t="shared" si="22"/>
        <v>53.234599999999944</v>
      </c>
      <c r="Q89">
        <v>45.25</v>
      </c>
      <c r="R89" s="6">
        <f t="shared" si="20"/>
        <v>9.0500000000000007</v>
      </c>
      <c r="S89" s="6">
        <f t="shared" si="23"/>
        <v>95.241999999999763</v>
      </c>
      <c r="V89">
        <v>50.03</v>
      </c>
      <c r="W89" s="6">
        <f t="shared" si="21"/>
        <v>3.3353333333333333</v>
      </c>
      <c r="X89" s="6">
        <f t="shared" si="24"/>
        <v>64.585333333333267</v>
      </c>
    </row>
    <row r="90" spans="2:24">
      <c r="B90">
        <v>-7.66</v>
      </c>
      <c r="C90" s="6">
        <f t="shared" si="15"/>
        <v>-1.532</v>
      </c>
      <c r="D90" s="6">
        <f t="shared" si="16"/>
        <v>67.650000000000006</v>
      </c>
      <c r="G90">
        <v>-16.149999999999999</v>
      </c>
      <c r="H90" s="6">
        <f t="shared" si="18"/>
        <v>-3.23</v>
      </c>
      <c r="I90" s="6">
        <f t="shared" si="17"/>
        <v>-38.746000000000059</v>
      </c>
      <c r="L90">
        <v>-141.759999999999</v>
      </c>
      <c r="M90" s="6">
        <f t="shared" si="19"/>
        <v>-2.83519999999998</v>
      </c>
      <c r="N90" s="6">
        <f t="shared" si="22"/>
        <v>50.399399999999964</v>
      </c>
      <c r="Q90">
        <v>-36.6</v>
      </c>
      <c r="R90" s="6">
        <f t="shared" si="20"/>
        <v>-7.32</v>
      </c>
      <c r="S90" s="6">
        <f t="shared" si="23"/>
        <v>87.92199999999977</v>
      </c>
      <c r="V90">
        <v>-57.34</v>
      </c>
      <c r="W90" s="6">
        <f t="shared" si="21"/>
        <v>-3.8226666666666667</v>
      </c>
      <c r="X90" s="6">
        <f t="shared" si="24"/>
        <v>60.762666666666604</v>
      </c>
    </row>
    <row r="91" spans="2:24">
      <c r="B91">
        <v>-9.0299999999999994</v>
      </c>
      <c r="C91" s="6">
        <f t="shared" si="15"/>
        <v>-1.806</v>
      </c>
      <c r="D91" s="6">
        <f t="shared" si="16"/>
        <v>65.844000000000008</v>
      </c>
      <c r="G91">
        <v>22.06</v>
      </c>
      <c r="H91" s="6">
        <f t="shared" si="18"/>
        <v>4.4119999999999999</v>
      </c>
      <c r="I91" s="6">
        <f t="shared" si="17"/>
        <v>-34.33400000000006</v>
      </c>
      <c r="L91">
        <v>11.309999999999899</v>
      </c>
      <c r="M91" s="6">
        <f t="shared" si="19"/>
        <v>0.22619999999999799</v>
      </c>
      <c r="N91" s="6">
        <f t="shared" si="22"/>
        <v>50.625599999999963</v>
      </c>
      <c r="Q91">
        <v>9.34</v>
      </c>
      <c r="R91" s="6">
        <f t="shared" si="20"/>
        <v>1.8680000000000001</v>
      </c>
      <c r="S91" s="6">
        <f t="shared" si="23"/>
        <v>89.789999999999765</v>
      </c>
      <c r="V91">
        <v>1.3699999999999899</v>
      </c>
      <c r="W91" s="6">
        <f t="shared" si="21"/>
        <v>9.1333333333332656E-2</v>
      </c>
      <c r="X91" s="6">
        <f t="shared" si="24"/>
        <v>60.853999999999935</v>
      </c>
    </row>
    <row r="92" spans="2:24">
      <c r="B92">
        <v>-3.2699999999999898</v>
      </c>
      <c r="C92" s="6">
        <f t="shared" si="15"/>
        <v>-0.65399999999999803</v>
      </c>
      <c r="D92" s="6">
        <f t="shared" si="16"/>
        <v>65.190000000000012</v>
      </c>
      <c r="G92">
        <v>-10.61</v>
      </c>
      <c r="H92" s="6">
        <f t="shared" si="18"/>
        <v>-2.1219999999999999</v>
      </c>
      <c r="I92" s="6">
        <f t="shared" si="17"/>
        <v>-36.45600000000006</v>
      </c>
      <c r="L92">
        <v>43.76</v>
      </c>
      <c r="M92" s="6">
        <f t="shared" si="19"/>
        <v>0.87519999999999998</v>
      </c>
      <c r="N92" s="6">
        <f t="shared" si="22"/>
        <v>51.500799999999963</v>
      </c>
      <c r="Q92">
        <v>41.2</v>
      </c>
      <c r="R92" s="6">
        <f t="shared" si="20"/>
        <v>8.24</v>
      </c>
      <c r="S92" s="6">
        <f t="shared" si="23"/>
        <v>98.02999999999976</v>
      </c>
      <c r="V92">
        <v>34.880000000000003</v>
      </c>
      <c r="W92" s="6">
        <f t="shared" si="21"/>
        <v>2.3253333333333335</v>
      </c>
      <c r="X92" s="6">
        <f t="shared" si="24"/>
        <v>63.179333333333268</v>
      </c>
    </row>
    <row r="93" spans="2:24">
      <c r="B93">
        <v>11.58</v>
      </c>
      <c r="C93" s="6">
        <f t="shared" si="15"/>
        <v>2.3160000000000003</v>
      </c>
      <c r="D93" s="6">
        <f t="shared" si="16"/>
        <v>67.506000000000014</v>
      </c>
      <c r="G93">
        <v>-12.01</v>
      </c>
      <c r="H93" s="6">
        <f t="shared" si="18"/>
        <v>-2.4020000000000001</v>
      </c>
      <c r="I93" s="6">
        <f t="shared" si="17"/>
        <v>-38.858000000000061</v>
      </c>
      <c r="L93">
        <v>-22.3599999999999</v>
      </c>
      <c r="M93" s="6">
        <f t="shared" si="19"/>
        <v>-0.44719999999999799</v>
      </c>
      <c r="N93" s="6">
        <f t="shared" si="22"/>
        <v>51.053599999999967</v>
      </c>
      <c r="Q93">
        <v>-54.11</v>
      </c>
      <c r="R93" s="6">
        <f t="shared" si="20"/>
        <v>-10.822000000000001</v>
      </c>
      <c r="S93" s="6">
        <f t="shared" si="23"/>
        <v>87.207999999999757</v>
      </c>
      <c r="V93">
        <v>-42.44</v>
      </c>
      <c r="W93" s="6">
        <f t="shared" si="21"/>
        <v>-2.829333333333333</v>
      </c>
      <c r="X93" s="6">
        <f t="shared" si="24"/>
        <v>60.349999999999937</v>
      </c>
    </row>
    <row r="94" spans="2:24">
      <c r="B94">
        <v>-11.059999999999899</v>
      </c>
      <c r="C94" s="6">
        <f t="shared" si="15"/>
        <v>-2.2119999999999798</v>
      </c>
      <c r="D94" s="6">
        <f t="shared" si="16"/>
        <v>65.29400000000004</v>
      </c>
      <c r="G94">
        <v>37.78</v>
      </c>
      <c r="H94" s="6">
        <f t="shared" si="18"/>
        <v>7.5560000000000009</v>
      </c>
      <c r="I94" s="6">
        <f t="shared" si="17"/>
        <v>-31.30200000000006</v>
      </c>
      <c r="L94">
        <v>-105.57</v>
      </c>
      <c r="M94" s="6">
        <f t="shared" si="19"/>
        <v>-2.1113999999999997</v>
      </c>
      <c r="N94" s="6">
        <f t="shared" si="22"/>
        <v>48.942199999999971</v>
      </c>
      <c r="Q94">
        <v>-33.65</v>
      </c>
      <c r="R94" s="6">
        <f t="shared" si="20"/>
        <v>-6.73</v>
      </c>
      <c r="S94" s="6">
        <f t="shared" si="23"/>
        <v>80.477999999999753</v>
      </c>
      <c r="V94">
        <v>-49.33</v>
      </c>
      <c r="W94" s="6">
        <f t="shared" si="21"/>
        <v>-3.2886666666666664</v>
      </c>
      <c r="X94" s="6">
        <f t="shared" si="24"/>
        <v>57.061333333333273</v>
      </c>
    </row>
    <row r="95" spans="2:24">
      <c r="B95">
        <v>-5.44</v>
      </c>
      <c r="C95" s="6">
        <f t="shared" si="15"/>
        <v>-1.0880000000000001</v>
      </c>
      <c r="D95" s="6">
        <f t="shared" si="16"/>
        <v>64.206000000000046</v>
      </c>
      <c r="G95">
        <v>1.4299999999999899</v>
      </c>
      <c r="H95" s="6">
        <f t="shared" si="18"/>
        <v>0.28599999999999798</v>
      </c>
      <c r="I95" s="6">
        <f t="shared" si="17"/>
        <v>-31.016000000000062</v>
      </c>
      <c r="L95">
        <v>-14.26</v>
      </c>
      <c r="M95" s="6">
        <f t="shared" si="19"/>
        <v>-0.28520000000000001</v>
      </c>
      <c r="N95" s="6">
        <f t="shared" si="22"/>
        <v>48.656999999999968</v>
      </c>
      <c r="Q95">
        <v>-15.46</v>
      </c>
      <c r="R95" s="6">
        <f t="shared" si="20"/>
        <v>-3.0920000000000005</v>
      </c>
      <c r="S95" s="6">
        <f t="shared" si="23"/>
        <v>77.385999999999754</v>
      </c>
      <c r="V95">
        <v>-23.48</v>
      </c>
      <c r="W95" s="6">
        <f t="shared" si="21"/>
        <v>-1.5653333333333332</v>
      </c>
      <c r="X95" s="6">
        <f t="shared" si="24"/>
        <v>55.495999999999938</v>
      </c>
    </row>
    <row r="96" spans="2:24">
      <c r="B96">
        <v>1.68</v>
      </c>
      <c r="C96" s="6">
        <f t="shared" si="15"/>
        <v>0.33600000000000002</v>
      </c>
      <c r="D96" s="6">
        <f t="shared" si="16"/>
        <v>64.542000000000044</v>
      </c>
      <c r="G96">
        <v>-0.12</v>
      </c>
      <c r="H96" s="6">
        <f t="shared" si="18"/>
        <v>-2.4E-2</v>
      </c>
      <c r="I96" s="6">
        <f t="shared" si="17"/>
        <v>-31.040000000000063</v>
      </c>
      <c r="L96">
        <v>34.19</v>
      </c>
      <c r="M96" s="6">
        <f t="shared" si="19"/>
        <v>0.68379999999999996</v>
      </c>
      <c r="N96" s="6">
        <f t="shared" si="22"/>
        <v>49.340799999999966</v>
      </c>
      <c r="Q96">
        <v>-1.1200000000000001</v>
      </c>
      <c r="R96" s="6">
        <f t="shared" si="20"/>
        <v>-0.22400000000000003</v>
      </c>
      <c r="S96" s="6">
        <f t="shared" si="23"/>
        <v>77.16199999999975</v>
      </c>
      <c r="V96">
        <v>26.31</v>
      </c>
      <c r="W96" s="6">
        <f t="shared" si="21"/>
        <v>1.7539999999999998</v>
      </c>
      <c r="X96" s="6">
        <f t="shared" si="24"/>
        <v>57.249999999999936</v>
      </c>
    </row>
    <row r="97" spans="2:24">
      <c r="B97">
        <v>-10.739999999999901</v>
      </c>
      <c r="C97" s="6">
        <f t="shared" si="15"/>
        <v>-2.1479999999999801</v>
      </c>
      <c r="D97" s="6">
        <f t="shared" si="16"/>
        <v>62.394000000000062</v>
      </c>
      <c r="G97">
        <v>2.1800000000000002</v>
      </c>
      <c r="H97" s="6">
        <f t="shared" si="18"/>
        <v>0.43600000000000005</v>
      </c>
      <c r="I97" s="6">
        <f t="shared" si="17"/>
        <v>-30.604000000000063</v>
      </c>
      <c r="L97">
        <v>-56.83</v>
      </c>
      <c r="M97" s="6">
        <f t="shared" si="19"/>
        <v>-1.1366000000000001</v>
      </c>
      <c r="N97" s="6">
        <f t="shared" si="22"/>
        <v>48.204199999999965</v>
      </c>
      <c r="Q97">
        <v>0.13</v>
      </c>
      <c r="R97" s="6">
        <f t="shared" si="20"/>
        <v>2.6000000000000002E-2</v>
      </c>
      <c r="S97" s="6">
        <f t="shared" si="23"/>
        <v>77.187999999999747</v>
      </c>
      <c r="V97">
        <v>3.57</v>
      </c>
      <c r="W97" s="6">
        <f t="shared" si="21"/>
        <v>0.23799999999999999</v>
      </c>
      <c r="X97" s="6">
        <f t="shared" si="24"/>
        <v>57.487999999999936</v>
      </c>
    </row>
    <row r="98" spans="2:24">
      <c r="B98">
        <v>-10.38</v>
      </c>
      <c r="C98" s="6">
        <f t="shared" si="15"/>
        <v>-2.0760000000000001</v>
      </c>
      <c r="D98" s="6">
        <f t="shared" si="16"/>
        <v>60.318000000000062</v>
      </c>
      <c r="G98">
        <v>8.9099999999999895</v>
      </c>
      <c r="H98" s="6">
        <f t="shared" ref="H98:H129" si="25">G98*J$3</f>
        <v>1.781999999999998</v>
      </c>
      <c r="I98" s="6">
        <f t="shared" si="17"/>
        <v>-28.822000000000067</v>
      </c>
      <c r="L98">
        <v>112.42</v>
      </c>
      <c r="M98" s="6">
        <f t="shared" ref="M98:M129" si="26">L98*O$3</f>
        <v>2.2484000000000002</v>
      </c>
      <c r="N98" s="6">
        <f t="shared" si="22"/>
        <v>50.452599999999961</v>
      </c>
      <c r="Q98">
        <v>33.53</v>
      </c>
      <c r="R98" s="6">
        <f t="shared" ref="R98:R129" si="27">Q98*T$3</f>
        <v>6.7060000000000004</v>
      </c>
      <c r="S98" s="6">
        <f t="shared" si="23"/>
        <v>83.89399999999975</v>
      </c>
      <c r="V98">
        <v>77.13</v>
      </c>
      <c r="W98" s="6">
        <f t="shared" ref="W98:W129" si="28">V98*Y$3</f>
        <v>5.1419999999999995</v>
      </c>
      <c r="X98" s="6">
        <f t="shared" si="24"/>
        <v>62.629999999999939</v>
      </c>
    </row>
    <row r="99" spans="2:24">
      <c r="B99">
        <v>-30.53</v>
      </c>
      <c r="C99" s="6">
        <f t="shared" si="15"/>
        <v>-6.1060000000000008</v>
      </c>
      <c r="D99" s="6">
        <f t="shared" si="16"/>
        <v>54.21200000000006</v>
      </c>
      <c r="G99">
        <v>6.3299999999999903</v>
      </c>
      <c r="H99" s="6">
        <f t="shared" si="25"/>
        <v>1.2659999999999982</v>
      </c>
      <c r="I99" s="6">
        <f t="shared" si="17"/>
        <v>-27.556000000000068</v>
      </c>
      <c r="L99">
        <v>-151.28</v>
      </c>
      <c r="M99" s="6">
        <f t="shared" si="26"/>
        <v>-3.0256000000000003</v>
      </c>
      <c r="N99" s="6">
        <f t="shared" si="22"/>
        <v>47.426999999999964</v>
      </c>
      <c r="Q99">
        <v>-21.97</v>
      </c>
      <c r="R99" s="6">
        <f t="shared" si="27"/>
        <v>-4.3940000000000001</v>
      </c>
      <c r="S99" s="6">
        <f t="shared" si="23"/>
        <v>79.499999999999744</v>
      </c>
      <c r="V99">
        <v>-39.17</v>
      </c>
      <c r="W99" s="6">
        <f t="shared" si="28"/>
        <v>-2.6113333333333335</v>
      </c>
      <c r="X99" s="6">
        <f t="shared" si="24"/>
        <v>60.018666666666604</v>
      </c>
    </row>
    <row r="100" spans="2:24">
      <c r="B100">
        <v>-4.09</v>
      </c>
      <c r="C100" s="6">
        <f t="shared" si="15"/>
        <v>-0.81800000000000006</v>
      </c>
      <c r="D100" s="6">
        <f t="shared" si="16"/>
        <v>53.394000000000062</v>
      </c>
      <c r="G100">
        <v>23.29</v>
      </c>
      <c r="H100" s="6">
        <f t="shared" si="25"/>
        <v>4.6580000000000004</v>
      </c>
      <c r="I100" s="6">
        <f t="shared" si="17"/>
        <v>-22.898000000000067</v>
      </c>
      <c r="L100">
        <v>-55.9</v>
      </c>
      <c r="M100" s="6">
        <f t="shared" si="26"/>
        <v>-1.1180000000000001</v>
      </c>
      <c r="N100" s="6">
        <f t="shared" si="22"/>
        <v>46.308999999999962</v>
      </c>
      <c r="Q100">
        <v>-3.23</v>
      </c>
      <c r="R100" s="6">
        <f t="shared" si="27"/>
        <v>-0.64600000000000002</v>
      </c>
      <c r="S100" s="6">
        <f t="shared" si="23"/>
        <v>78.853999999999743</v>
      </c>
      <c r="V100">
        <v>-16.309999999999999</v>
      </c>
      <c r="W100" s="6">
        <f t="shared" si="28"/>
        <v>-1.0873333333333333</v>
      </c>
      <c r="X100" s="6">
        <f t="shared" si="24"/>
        <v>58.931333333333271</v>
      </c>
    </row>
    <row r="101" spans="2:24">
      <c r="B101">
        <v>-4.62</v>
      </c>
      <c r="C101" s="6">
        <f t="shared" si="15"/>
        <v>-0.92400000000000004</v>
      </c>
      <c r="D101" s="6">
        <f t="shared" si="16"/>
        <v>52.470000000000063</v>
      </c>
      <c r="G101">
        <v>12.739999999999901</v>
      </c>
      <c r="H101" s="6">
        <f t="shared" si="25"/>
        <v>2.5479999999999805</v>
      </c>
      <c r="I101" s="6">
        <f t="shared" si="17"/>
        <v>-20.350000000000087</v>
      </c>
      <c r="L101">
        <v>-47.779999999999902</v>
      </c>
      <c r="M101" s="6">
        <f t="shared" si="26"/>
        <v>-0.95559999999999801</v>
      </c>
      <c r="N101" s="6">
        <f t="shared" si="22"/>
        <v>45.353399999999965</v>
      </c>
      <c r="Q101">
        <v>-1.7999999999999901</v>
      </c>
      <c r="R101" s="6">
        <f t="shared" si="27"/>
        <v>-0.35999999999999804</v>
      </c>
      <c r="S101" s="6">
        <f t="shared" si="23"/>
        <v>78.493999999999744</v>
      </c>
      <c r="V101">
        <v>-9.8800000000000008</v>
      </c>
      <c r="W101" s="6">
        <f t="shared" si="28"/>
        <v>-0.65866666666666673</v>
      </c>
      <c r="X101" s="6">
        <f t="shared" si="24"/>
        <v>58.272666666666602</v>
      </c>
    </row>
    <row r="102" spans="2:24">
      <c r="B102">
        <v>9.99</v>
      </c>
      <c r="C102" s="6">
        <f t="shared" si="15"/>
        <v>1.9980000000000002</v>
      </c>
      <c r="D102" s="6">
        <f t="shared" si="16"/>
        <v>54.46800000000006</v>
      </c>
      <c r="G102">
        <v>-19.799999999999901</v>
      </c>
      <c r="H102" s="6">
        <f t="shared" si="25"/>
        <v>-3.9599999999999804</v>
      </c>
      <c r="I102" s="6">
        <f t="shared" si="17"/>
        <v>-24.310000000000066</v>
      </c>
      <c r="L102">
        <v>68.599999999999994</v>
      </c>
      <c r="M102" s="6">
        <f t="shared" si="26"/>
        <v>1.3719999999999999</v>
      </c>
      <c r="N102" s="6">
        <f t="shared" si="22"/>
        <v>46.725399999999965</v>
      </c>
      <c r="Q102">
        <v>8.98</v>
      </c>
      <c r="R102" s="6">
        <f t="shared" si="27"/>
        <v>1.7960000000000003</v>
      </c>
      <c r="S102" s="6">
        <f t="shared" si="23"/>
        <v>80.28999999999975</v>
      </c>
      <c r="V102">
        <v>21.16</v>
      </c>
      <c r="W102" s="6">
        <f t="shared" si="28"/>
        <v>1.4106666666666667</v>
      </c>
      <c r="X102" s="6">
        <f t="shared" si="24"/>
        <v>59.683333333333266</v>
      </c>
    </row>
    <row r="103" spans="2:24">
      <c r="B103">
        <v>1.1200000000000001</v>
      </c>
      <c r="C103" s="6">
        <f t="shared" si="15"/>
        <v>0.22400000000000003</v>
      </c>
      <c r="D103" s="6">
        <f t="shared" si="16"/>
        <v>54.692000000000057</v>
      </c>
      <c r="G103">
        <v>-10.23</v>
      </c>
      <c r="H103" s="6">
        <f t="shared" si="25"/>
        <v>-2.0460000000000003</v>
      </c>
      <c r="I103" s="6">
        <f t="shared" si="17"/>
        <v>-26.356000000000066</v>
      </c>
      <c r="L103">
        <v>74.22</v>
      </c>
      <c r="M103" s="6">
        <f t="shared" si="26"/>
        <v>1.4843999999999999</v>
      </c>
      <c r="N103" s="6">
        <f t="shared" si="22"/>
        <v>48.209799999999966</v>
      </c>
      <c r="Q103">
        <v>5.25</v>
      </c>
      <c r="R103" s="6">
        <f t="shared" si="27"/>
        <v>1.05</v>
      </c>
      <c r="S103" s="6">
        <f t="shared" si="23"/>
        <v>81.339999999999748</v>
      </c>
      <c r="V103">
        <v>27.09</v>
      </c>
      <c r="W103" s="6">
        <f t="shared" si="28"/>
        <v>1.806</v>
      </c>
      <c r="X103" s="6">
        <f t="shared" si="24"/>
        <v>61.489333333333263</v>
      </c>
    </row>
    <row r="104" spans="2:24">
      <c r="B104">
        <v>3.25</v>
      </c>
      <c r="C104" s="6">
        <f t="shared" si="15"/>
        <v>0.65</v>
      </c>
      <c r="D104" s="6">
        <f t="shared" si="16"/>
        <v>55.342000000000056</v>
      </c>
      <c r="G104">
        <v>-1.6199999999999899</v>
      </c>
      <c r="H104" s="6">
        <f t="shared" si="25"/>
        <v>-0.32399999999999801</v>
      </c>
      <c r="I104" s="6">
        <f t="shared" si="17"/>
        <v>-26.680000000000064</v>
      </c>
      <c r="L104">
        <v>-46.35</v>
      </c>
      <c r="M104" s="6">
        <f t="shared" si="26"/>
        <v>-0.92700000000000005</v>
      </c>
      <c r="N104" s="6">
        <f t="shared" si="22"/>
        <v>47.282799999999966</v>
      </c>
      <c r="Q104">
        <v>-15.8499999999999</v>
      </c>
      <c r="R104" s="6">
        <f t="shared" si="27"/>
        <v>-3.1699999999999804</v>
      </c>
      <c r="S104" s="6">
        <f t="shared" si="23"/>
        <v>78.16999999999976</v>
      </c>
      <c r="V104">
        <v>-25.15</v>
      </c>
      <c r="W104" s="6">
        <f t="shared" si="28"/>
        <v>-1.6766666666666665</v>
      </c>
      <c r="X104" s="6">
        <f t="shared" si="24"/>
        <v>59.812666666666594</v>
      </c>
    </row>
    <row r="105" spans="2:24">
      <c r="B105">
        <v>2.4</v>
      </c>
      <c r="C105" s="6">
        <f t="shared" si="15"/>
        <v>0.48</v>
      </c>
      <c r="D105" s="6">
        <f t="shared" si="16"/>
        <v>55.822000000000052</v>
      </c>
      <c r="G105">
        <v>-14.8799999999999</v>
      </c>
      <c r="H105" s="6">
        <f t="shared" si="25"/>
        <v>-2.97599999999998</v>
      </c>
      <c r="I105" s="6">
        <f t="shared" si="17"/>
        <v>-29.656000000000045</v>
      </c>
      <c r="L105">
        <v>7.21</v>
      </c>
      <c r="M105" s="6">
        <f t="shared" si="26"/>
        <v>0.14419999999999999</v>
      </c>
      <c r="N105" s="6">
        <f t="shared" si="22"/>
        <v>47.426999999999964</v>
      </c>
      <c r="Q105">
        <v>-0.119999999999999</v>
      </c>
      <c r="R105" s="6">
        <f t="shared" si="27"/>
        <v>-2.3999999999999799E-2</v>
      </c>
      <c r="S105" s="6">
        <f t="shared" si="23"/>
        <v>78.145999999999759</v>
      </c>
      <c r="V105">
        <v>-2.6899999999999902</v>
      </c>
      <c r="W105" s="6">
        <f t="shared" si="28"/>
        <v>-0.17933333333333268</v>
      </c>
      <c r="X105" s="6">
        <f t="shared" si="24"/>
        <v>59.633333333333262</v>
      </c>
    </row>
    <row r="106" spans="2:24">
      <c r="B106">
        <v>4.42</v>
      </c>
      <c r="C106" s="6">
        <f t="shared" si="15"/>
        <v>0.88400000000000001</v>
      </c>
      <c r="D106" s="6">
        <f t="shared" si="16"/>
        <v>56.706000000000053</v>
      </c>
      <c r="G106">
        <v>11.68</v>
      </c>
      <c r="H106" s="6">
        <f t="shared" si="25"/>
        <v>2.3359999999999999</v>
      </c>
      <c r="I106" s="6">
        <f t="shared" si="17"/>
        <v>-27.320000000000046</v>
      </c>
      <c r="L106">
        <v>97.089999999999904</v>
      </c>
      <c r="M106" s="6">
        <f t="shared" si="26"/>
        <v>1.9417999999999982</v>
      </c>
      <c r="N106" s="6">
        <f t="shared" si="22"/>
        <v>49.368799999999965</v>
      </c>
      <c r="Q106">
        <v>17.34</v>
      </c>
      <c r="R106" s="6">
        <f t="shared" si="27"/>
        <v>3.468</v>
      </c>
      <c r="S106" s="6">
        <f t="shared" si="23"/>
        <v>81.613999999999763</v>
      </c>
      <c r="V106">
        <v>27.91</v>
      </c>
      <c r="W106" s="6">
        <f t="shared" si="28"/>
        <v>1.8606666666666667</v>
      </c>
      <c r="X106" s="6">
        <f t="shared" si="24"/>
        <v>61.493999999999929</v>
      </c>
    </row>
    <row r="107" spans="2:24">
      <c r="B107">
        <v>4.7300000000000004</v>
      </c>
      <c r="C107" s="6">
        <f t="shared" si="15"/>
        <v>0.94600000000000017</v>
      </c>
      <c r="D107" s="6">
        <f t="shared" si="16"/>
        <v>57.652000000000051</v>
      </c>
      <c r="G107">
        <v>-6.54</v>
      </c>
      <c r="H107" s="6">
        <f t="shared" si="25"/>
        <v>-1.3080000000000001</v>
      </c>
      <c r="I107" s="6">
        <f t="shared" si="17"/>
        <v>-28.628000000000046</v>
      </c>
      <c r="L107">
        <v>81.619999999999905</v>
      </c>
      <c r="M107" s="6">
        <f t="shared" si="26"/>
        <v>1.6323999999999981</v>
      </c>
      <c r="N107" s="6">
        <f t="shared" si="22"/>
        <v>51.001199999999962</v>
      </c>
      <c r="Q107">
        <v>10.02</v>
      </c>
      <c r="R107" s="6">
        <f t="shared" si="27"/>
        <v>2.004</v>
      </c>
      <c r="S107" s="6">
        <f t="shared" si="23"/>
        <v>83.617999999999768</v>
      </c>
      <c r="V107">
        <v>22.05</v>
      </c>
      <c r="W107" s="6">
        <f t="shared" si="28"/>
        <v>1.47</v>
      </c>
      <c r="X107" s="6">
        <f t="shared" si="24"/>
        <v>62.963999999999928</v>
      </c>
    </row>
    <row r="108" spans="2:24">
      <c r="B108">
        <v>18</v>
      </c>
      <c r="C108" s="6">
        <f t="shared" si="15"/>
        <v>3.6</v>
      </c>
      <c r="D108" s="6">
        <f t="shared" si="16"/>
        <v>61.252000000000052</v>
      </c>
      <c r="G108">
        <v>-14.82</v>
      </c>
      <c r="H108" s="6">
        <f t="shared" si="25"/>
        <v>-2.9640000000000004</v>
      </c>
      <c r="I108" s="6">
        <f t="shared" si="17"/>
        <v>-31.592000000000048</v>
      </c>
      <c r="L108">
        <v>95.79</v>
      </c>
      <c r="M108" s="6">
        <f t="shared" si="26"/>
        <v>1.9158000000000002</v>
      </c>
      <c r="N108" s="6">
        <f t="shared" si="22"/>
        <v>52.916999999999959</v>
      </c>
      <c r="Q108">
        <v>18.559999999999999</v>
      </c>
      <c r="R108" s="6">
        <f t="shared" si="27"/>
        <v>3.7119999999999997</v>
      </c>
      <c r="S108" s="6">
        <f t="shared" si="23"/>
        <v>87.329999999999771</v>
      </c>
      <c r="V108">
        <v>23.98</v>
      </c>
      <c r="W108" s="6">
        <f t="shared" si="28"/>
        <v>1.5986666666666667</v>
      </c>
      <c r="X108" s="6">
        <f t="shared" si="24"/>
        <v>64.562666666666601</v>
      </c>
    </row>
    <row r="109" spans="2:24">
      <c r="B109">
        <v>-13.1699999999999</v>
      </c>
      <c r="C109" s="6">
        <f t="shared" si="15"/>
        <v>-2.6339999999999804</v>
      </c>
      <c r="D109" s="6">
        <f t="shared" si="16"/>
        <v>58.618000000000073</v>
      </c>
      <c r="G109">
        <v>10.59</v>
      </c>
      <c r="H109" s="6">
        <f t="shared" si="25"/>
        <v>2.1179999999999999</v>
      </c>
      <c r="I109" s="6">
        <f t="shared" si="17"/>
        <v>-29.47400000000005</v>
      </c>
      <c r="L109">
        <v>-73.650000000000006</v>
      </c>
      <c r="M109" s="6">
        <f t="shared" si="26"/>
        <v>-1.4730000000000001</v>
      </c>
      <c r="N109" s="6">
        <f t="shared" si="22"/>
        <v>51.44399999999996</v>
      </c>
      <c r="Q109">
        <v>-8.66</v>
      </c>
      <c r="R109" s="6">
        <f t="shared" si="27"/>
        <v>-1.7320000000000002</v>
      </c>
      <c r="S109" s="6">
        <f t="shared" si="23"/>
        <v>85.597999999999772</v>
      </c>
      <c r="V109">
        <v>-26.72</v>
      </c>
      <c r="W109" s="6">
        <f t="shared" si="28"/>
        <v>-1.7813333333333332</v>
      </c>
      <c r="X109" s="6">
        <f t="shared" si="24"/>
        <v>62.781333333333265</v>
      </c>
    </row>
    <row r="110" spans="2:24">
      <c r="B110">
        <v>6.38</v>
      </c>
      <c r="C110" s="6">
        <f t="shared" si="15"/>
        <v>1.276</v>
      </c>
      <c r="D110" s="6">
        <f t="shared" si="16"/>
        <v>59.894000000000077</v>
      </c>
      <c r="G110">
        <v>9.68</v>
      </c>
      <c r="H110" s="6">
        <f t="shared" si="25"/>
        <v>1.9359999999999999</v>
      </c>
      <c r="I110" s="6">
        <f t="shared" si="17"/>
        <v>-27.53800000000005</v>
      </c>
      <c r="L110">
        <v>63.73</v>
      </c>
      <c r="M110" s="6">
        <f t="shared" si="26"/>
        <v>1.2746</v>
      </c>
      <c r="N110" s="6">
        <f t="shared" si="22"/>
        <v>52.718599999999959</v>
      </c>
      <c r="Q110">
        <v>10.719999999999899</v>
      </c>
      <c r="R110" s="6">
        <f t="shared" si="27"/>
        <v>2.1439999999999801</v>
      </c>
      <c r="S110" s="6">
        <f t="shared" si="23"/>
        <v>87.741999999999749</v>
      </c>
      <c r="V110">
        <v>34.729999999999997</v>
      </c>
      <c r="W110" s="6">
        <f t="shared" si="28"/>
        <v>2.3153333333333332</v>
      </c>
      <c r="X110" s="6">
        <f t="shared" si="24"/>
        <v>65.096666666666593</v>
      </c>
    </row>
    <row r="111" spans="2:24">
      <c r="B111">
        <v>0.19</v>
      </c>
      <c r="C111" s="6">
        <f t="shared" si="15"/>
        <v>3.8000000000000006E-2</v>
      </c>
      <c r="D111" s="6">
        <f t="shared" si="16"/>
        <v>59.932000000000073</v>
      </c>
      <c r="G111">
        <v>13.05</v>
      </c>
      <c r="H111" s="6">
        <f t="shared" si="25"/>
        <v>2.6100000000000003</v>
      </c>
      <c r="I111" s="6">
        <f t="shared" si="17"/>
        <v>-24.928000000000051</v>
      </c>
      <c r="L111">
        <v>-70.16</v>
      </c>
      <c r="M111" s="6">
        <f t="shared" si="26"/>
        <v>-1.4032</v>
      </c>
      <c r="N111" s="6">
        <f t="shared" si="22"/>
        <v>51.315399999999961</v>
      </c>
      <c r="Q111">
        <v>-10.53</v>
      </c>
      <c r="R111" s="6">
        <f t="shared" si="27"/>
        <v>-2.1059999999999999</v>
      </c>
      <c r="S111" s="6">
        <f t="shared" si="23"/>
        <v>85.635999999999754</v>
      </c>
      <c r="V111">
        <v>-27.39</v>
      </c>
      <c r="W111" s="6">
        <f t="shared" si="28"/>
        <v>-1.8260000000000001</v>
      </c>
      <c r="X111" s="6">
        <f t="shared" si="24"/>
        <v>63.270666666666592</v>
      </c>
    </row>
    <row r="112" spans="2:24">
      <c r="B112">
        <v>-23.73</v>
      </c>
      <c r="C112" s="6">
        <f t="shared" si="15"/>
        <v>-4.7460000000000004</v>
      </c>
      <c r="D112" s="6">
        <f t="shared" si="16"/>
        <v>55.186000000000071</v>
      </c>
      <c r="G112">
        <v>10.51</v>
      </c>
      <c r="H112" s="6">
        <f t="shared" si="25"/>
        <v>2.1019999999999999</v>
      </c>
      <c r="I112" s="6">
        <f t="shared" si="17"/>
        <v>-22.82600000000005</v>
      </c>
      <c r="L112">
        <v>-45.11</v>
      </c>
      <c r="M112" s="6">
        <f t="shared" si="26"/>
        <v>-0.9022</v>
      </c>
      <c r="N112" s="6">
        <f t="shared" si="22"/>
        <v>50.413199999999961</v>
      </c>
      <c r="Q112">
        <v>-2.02</v>
      </c>
      <c r="R112" s="6">
        <f t="shared" si="27"/>
        <v>-0.40400000000000003</v>
      </c>
      <c r="S112" s="6">
        <f t="shared" si="23"/>
        <v>85.231999999999758</v>
      </c>
      <c r="V112">
        <v>-11.6799999999999</v>
      </c>
      <c r="W112" s="6">
        <f t="shared" si="28"/>
        <v>-0.77866666666665996</v>
      </c>
      <c r="X112" s="6">
        <f t="shared" si="24"/>
        <v>62.491999999999933</v>
      </c>
    </row>
    <row r="113" spans="2:24">
      <c r="B113">
        <v>-11.68</v>
      </c>
      <c r="C113" s="6">
        <f t="shared" si="15"/>
        <v>-2.3359999999999999</v>
      </c>
      <c r="D113" s="6">
        <f t="shared" si="16"/>
        <v>52.850000000000072</v>
      </c>
      <c r="G113">
        <v>28.86</v>
      </c>
      <c r="H113" s="6">
        <f t="shared" si="25"/>
        <v>5.7720000000000002</v>
      </c>
      <c r="I113" s="6">
        <f t="shared" si="17"/>
        <v>-17.054000000000052</v>
      </c>
      <c r="L113">
        <v>-61.52</v>
      </c>
      <c r="M113" s="6">
        <f t="shared" si="26"/>
        <v>-1.2304000000000002</v>
      </c>
      <c r="N113" s="6">
        <f t="shared" si="22"/>
        <v>49.182799999999958</v>
      </c>
      <c r="Q113">
        <v>-16.23</v>
      </c>
      <c r="R113" s="6">
        <f t="shared" si="27"/>
        <v>-3.2460000000000004</v>
      </c>
      <c r="S113" s="6">
        <f t="shared" si="23"/>
        <v>81.985999999999763</v>
      </c>
      <c r="V113">
        <v>-7.5499999999999901</v>
      </c>
      <c r="W113" s="6">
        <f t="shared" si="28"/>
        <v>-0.50333333333333263</v>
      </c>
      <c r="X113" s="6">
        <f t="shared" si="24"/>
        <v>61.988666666666603</v>
      </c>
    </row>
    <row r="114" spans="2:24">
      <c r="B114">
        <v>3.2</v>
      </c>
      <c r="C114" s="6">
        <f t="shared" si="15"/>
        <v>0.64000000000000012</v>
      </c>
      <c r="D114" s="6">
        <f t="shared" si="16"/>
        <v>53.490000000000073</v>
      </c>
      <c r="G114">
        <v>20.89</v>
      </c>
      <c r="H114" s="6">
        <f t="shared" si="25"/>
        <v>4.1779999999999999</v>
      </c>
      <c r="I114" s="6">
        <f t="shared" si="17"/>
        <v>-12.876000000000051</v>
      </c>
      <c r="L114">
        <v>78.28</v>
      </c>
      <c r="M114" s="6">
        <f t="shared" si="26"/>
        <v>1.5656000000000001</v>
      </c>
      <c r="N114" s="6">
        <f t="shared" si="22"/>
        <v>50.748399999999961</v>
      </c>
      <c r="Q114">
        <v>14.51</v>
      </c>
      <c r="R114" s="6">
        <f t="shared" si="27"/>
        <v>2.9020000000000001</v>
      </c>
      <c r="S114" s="6">
        <f t="shared" si="23"/>
        <v>84.887999999999764</v>
      </c>
      <c r="V114">
        <v>27.37</v>
      </c>
      <c r="W114" s="6">
        <f t="shared" si="28"/>
        <v>1.8246666666666667</v>
      </c>
      <c r="X114" s="6">
        <f t="shared" si="24"/>
        <v>63.813333333333269</v>
      </c>
    </row>
    <row r="115" spans="2:24">
      <c r="B115">
        <v>1.88</v>
      </c>
      <c r="C115" s="6">
        <f t="shared" si="15"/>
        <v>0.376</v>
      </c>
      <c r="D115" s="6">
        <f t="shared" si="16"/>
        <v>53.866000000000071</v>
      </c>
      <c r="G115">
        <v>36.159999999999997</v>
      </c>
      <c r="H115" s="6">
        <f t="shared" si="25"/>
        <v>7.2319999999999993</v>
      </c>
      <c r="I115" s="6">
        <f t="shared" si="17"/>
        <v>-5.6440000000000516</v>
      </c>
      <c r="L115">
        <v>19.97</v>
      </c>
      <c r="M115" s="6">
        <f t="shared" si="26"/>
        <v>0.39939999999999998</v>
      </c>
      <c r="N115" s="6">
        <f t="shared" si="22"/>
        <v>51.147799999999961</v>
      </c>
      <c r="Q115">
        <v>-3.46999999999999</v>
      </c>
      <c r="R115" s="6">
        <f t="shared" si="27"/>
        <v>-0.69399999999999806</v>
      </c>
      <c r="S115" s="6">
        <f t="shared" si="23"/>
        <v>84.193999999999761</v>
      </c>
      <c r="V115">
        <v>-7.03</v>
      </c>
      <c r="W115" s="6">
        <f t="shared" si="28"/>
        <v>-0.46866666666666668</v>
      </c>
      <c r="X115" s="6">
        <f t="shared" si="24"/>
        <v>63.344666666666605</v>
      </c>
    </row>
    <row r="116" spans="2:24">
      <c r="B116">
        <v>-8.9</v>
      </c>
      <c r="C116" s="6">
        <f t="shared" si="15"/>
        <v>-1.7800000000000002</v>
      </c>
      <c r="D116" s="6">
        <f t="shared" si="16"/>
        <v>52.08600000000007</v>
      </c>
      <c r="G116">
        <v>1.5699999999999901</v>
      </c>
      <c r="H116" s="6">
        <f t="shared" si="25"/>
        <v>0.31399999999999806</v>
      </c>
      <c r="I116" s="6">
        <f t="shared" si="17"/>
        <v>-5.3300000000000534</v>
      </c>
      <c r="L116">
        <v>-12.14</v>
      </c>
      <c r="M116" s="6">
        <f t="shared" si="26"/>
        <v>-0.24280000000000002</v>
      </c>
      <c r="N116" s="6">
        <f t="shared" si="22"/>
        <v>50.904999999999959</v>
      </c>
      <c r="Q116">
        <v>17.8</v>
      </c>
      <c r="R116" s="6">
        <f t="shared" si="27"/>
        <v>3.5600000000000005</v>
      </c>
      <c r="S116" s="6">
        <f t="shared" si="23"/>
        <v>87.753999999999763</v>
      </c>
      <c r="V116">
        <v>21.419999999999899</v>
      </c>
      <c r="W116" s="6">
        <f t="shared" si="28"/>
        <v>1.4279999999999933</v>
      </c>
      <c r="X116" s="6">
        <f t="shared" si="24"/>
        <v>64.772666666666595</v>
      </c>
    </row>
    <row r="117" spans="2:24">
      <c r="B117">
        <v>3.92</v>
      </c>
      <c r="C117" s="6">
        <f t="shared" si="15"/>
        <v>0.78400000000000003</v>
      </c>
      <c r="D117" s="6">
        <f t="shared" si="16"/>
        <v>52.870000000000068</v>
      </c>
      <c r="G117">
        <v>28.76</v>
      </c>
      <c r="H117" s="6">
        <f t="shared" si="25"/>
        <v>5.7520000000000007</v>
      </c>
      <c r="I117" s="6">
        <f t="shared" si="17"/>
        <v>0.42199999999994731</v>
      </c>
      <c r="L117">
        <v>33.25</v>
      </c>
      <c r="M117" s="6">
        <f t="shared" si="26"/>
        <v>0.66500000000000004</v>
      </c>
      <c r="N117" s="6">
        <f t="shared" si="22"/>
        <v>51.569999999999958</v>
      </c>
      <c r="Q117">
        <v>11.92</v>
      </c>
      <c r="R117" s="6">
        <f t="shared" si="27"/>
        <v>2.3839999999999999</v>
      </c>
      <c r="S117" s="6">
        <f t="shared" si="23"/>
        <v>90.137999999999764</v>
      </c>
      <c r="V117">
        <v>16.84</v>
      </c>
      <c r="W117" s="6">
        <f t="shared" si="28"/>
        <v>1.1226666666666667</v>
      </c>
      <c r="X117" s="6">
        <f t="shared" si="24"/>
        <v>65.895333333333255</v>
      </c>
    </row>
    <row r="118" spans="2:24">
      <c r="B118">
        <v>6.45</v>
      </c>
      <c r="C118" s="6">
        <f t="shared" ref="C118:C157" si="29">B118*E$3</f>
        <v>1.29</v>
      </c>
      <c r="D118" s="6">
        <f t="shared" ref="D118:D157" si="30">C118+D117</f>
        <v>54.160000000000068</v>
      </c>
      <c r="G118">
        <v>8.56</v>
      </c>
      <c r="H118" s="6">
        <f t="shared" si="25"/>
        <v>1.7120000000000002</v>
      </c>
      <c r="I118" s="6">
        <f t="shared" ref="I118:I157" si="31">H118+I117</f>
        <v>2.1339999999999475</v>
      </c>
      <c r="L118">
        <v>69.77</v>
      </c>
      <c r="M118" s="6">
        <f t="shared" si="26"/>
        <v>1.3954</v>
      </c>
      <c r="N118" s="6">
        <f t="shared" si="22"/>
        <v>52.96539999999996</v>
      </c>
      <c r="Q118">
        <v>3.98</v>
      </c>
      <c r="R118" s="6">
        <f t="shared" si="27"/>
        <v>0.79600000000000004</v>
      </c>
      <c r="S118" s="6">
        <f t="shared" si="23"/>
        <v>90.93399999999977</v>
      </c>
      <c r="V118">
        <v>37.72</v>
      </c>
      <c r="W118" s="6">
        <f t="shared" si="28"/>
        <v>2.5146666666666664</v>
      </c>
      <c r="X118" s="6">
        <f t="shared" si="24"/>
        <v>68.409999999999926</v>
      </c>
    </row>
    <row r="119" spans="2:24">
      <c r="B119">
        <v>-1.48</v>
      </c>
      <c r="C119" s="6">
        <f t="shared" si="29"/>
        <v>-0.29599999999999999</v>
      </c>
      <c r="D119" s="6">
        <f t="shared" si="30"/>
        <v>53.864000000000068</v>
      </c>
      <c r="G119">
        <v>2.93</v>
      </c>
      <c r="H119" s="6">
        <f t="shared" si="25"/>
        <v>0.58600000000000008</v>
      </c>
      <c r="I119" s="6">
        <f t="shared" si="31"/>
        <v>2.7199999999999473</v>
      </c>
      <c r="L119">
        <v>72.34</v>
      </c>
      <c r="M119" s="6">
        <f t="shared" si="26"/>
        <v>1.4468000000000001</v>
      </c>
      <c r="N119" s="6">
        <f t="shared" si="22"/>
        <v>54.412199999999963</v>
      </c>
      <c r="Q119">
        <v>7.1799999999999899</v>
      </c>
      <c r="R119" s="6">
        <f t="shared" si="27"/>
        <v>1.4359999999999982</v>
      </c>
      <c r="S119" s="6">
        <f t="shared" si="23"/>
        <v>92.369999999999763</v>
      </c>
      <c r="V119">
        <v>21.14</v>
      </c>
      <c r="W119" s="6">
        <f t="shared" si="28"/>
        <v>1.4093333333333333</v>
      </c>
      <c r="X119" s="6">
        <f t="shared" si="24"/>
        <v>69.819333333333262</v>
      </c>
    </row>
    <row r="120" spans="2:24">
      <c r="B120">
        <v>6.84</v>
      </c>
      <c r="C120" s="6">
        <f t="shared" si="29"/>
        <v>1.3680000000000001</v>
      </c>
      <c r="D120" s="6">
        <f t="shared" si="30"/>
        <v>55.23200000000007</v>
      </c>
      <c r="G120">
        <v>1.5</v>
      </c>
      <c r="H120" s="6">
        <f t="shared" si="25"/>
        <v>0.30000000000000004</v>
      </c>
      <c r="I120" s="6">
        <f t="shared" si="31"/>
        <v>3.0199999999999472</v>
      </c>
      <c r="L120">
        <v>147.46</v>
      </c>
      <c r="M120" s="6">
        <f t="shared" si="26"/>
        <v>2.9492000000000003</v>
      </c>
      <c r="N120" s="6">
        <f t="shared" si="22"/>
        <v>57.361399999999961</v>
      </c>
      <c r="Q120">
        <v>17.919999999999899</v>
      </c>
      <c r="R120" s="6">
        <f t="shared" si="27"/>
        <v>3.5839999999999801</v>
      </c>
      <c r="S120" s="6">
        <f t="shared" si="23"/>
        <v>95.953999999999738</v>
      </c>
      <c r="V120">
        <v>28.31</v>
      </c>
      <c r="W120" s="6">
        <f t="shared" si="28"/>
        <v>1.8873333333333333</v>
      </c>
      <c r="X120" s="6">
        <f t="shared" si="24"/>
        <v>71.706666666666592</v>
      </c>
    </row>
    <row r="121" spans="2:24">
      <c r="B121">
        <v>17.53</v>
      </c>
      <c r="C121" s="6">
        <f t="shared" si="29"/>
        <v>3.5060000000000002</v>
      </c>
      <c r="D121" s="6">
        <f t="shared" si="30"/>
        <v>58.738000000000071</v>
      </c>
      <c r="G121">
        <v>-15.49</v>
      </c>
      <c r="H121" s="6">
        <f t="shared" si="25"/>
        <v>-3.0980000000000003</v>
      </c>
      <c r="I121" s="6">
        <f t="shared" si="31"/>
        <v>-7.8000000000053138E-2</v>
      </c>
      <c r="L121">
        <v>208.5</v>
      </c>
      <c r="M121" s="6">
        <f t="shared" si="26"/>
        <v>4.17</v>
      </c>
      <c r="N121" s="6">
        <f t="shared" si="22"/>
        <v>61.531399999999962</v>
      </c>
      <c r="Q121">
        <v>23.12</v>
      </c>
      <c r="R121" s="6">
        <f t="shared" si="27"/>
        <v>4.6240000000000006</v>
      </c>
      <c r="S121" s="6">
        <f t="shared" si="23"/>
        <v>100.57799999999973</v>
      </c>
      <c r="V121">
        <v>76.75</v>
      </c>
      <c r="W121" s="6">
        <f t="shared" si="28"/>
        <v>5.1166666666666663</v>
      </c>
      <c r="X121" s="6">
        <f t="shared" si="24"/>
        <v>76.823333333333252</v>
      </c>
    </row>
    <row r="122" spans="2:24">
      <c r="B122">
        <v>5.0599999999999996</v>
      </c>
      <c r="C122" s="6">
        <f t="shared" si="29"/>
        <v>1.012</v>
      </c>
      <c r="D122" s="6">
        <f t="shared" si="30"/>
        <v>59.750000000000071</v>
      </c>
      <c r="G122">
        <v>2.2400000000000002</v>
      </c>
      <c r="H122" s="6">
        <f t="shared" si="25"/>
        <v>0.44800000000000006</v>
      </c>
      <c r="I122" s="6">
        <f t="shared" si="31"/>
        <v>0.36999999999994693</v>
      </c>
      <c r="L122">
        <v>0.37000000000000499</v>
      </c>
      <c r="M122" s="6">
        <f t="shared" si="26"/>
        <v>7.4000000000001001E-3</v>
      </c>
      <c r="N122" s="6">
        <f t="shared" si="22"/>
        <v>61.538799999999959</v>
      </c>
      <c r="Q122">
        <v>-7.2499999999999902</v>
      </c>
      <c r="R122" s="6">
        <f t="shared" si="27"/>
        <v>-1.4499999999999982</v>
      </c>
      <c r="S122" s="6">
        <f t="shared" si="23"/>
        <v>99.12799999999973</v>
      </c>
      <c r="V122">
        <v>-17.16</v>
      </c>
      <c r="W122" s="6">
        <f t="shared" si="28"/>
        <v>-1.1439999999999999</v>
      </c>
      <c r="X122" s="6">
        <f t="shared" si="24"/>
        <v>75.679333333333247</v>
      </c>
    </row>
    <row r="123" spans="2:24">
      <c r="B123">
        <v>20.29</v>
      </c>
      <c r="C123" s="6">
        <f t="shared" si="29"/>
        <v>4.0579999999999998</v>
      </c>
      <c r="D123" s="6">
        <f t="shared" si="30"/>
        <v>63.808000000000071</v>
      </c>
      <c r="G123">
        <v>28.24</v>
      </c>
      <c r="H123" s="6">
        <f t="shared" si="25"/>
        <v>5.6479999999999997</v>
      </c>
      <c r="I123" s="6">
        <f t="shared" si="31"/>
        <v>6.0179999999999465</v>
      </c>
      <c r="L123">
        <v>168.92</v>
      </c>
      <c r="M123" s="6">
        <f t="shared" si="26"/>
        <v>3.3783999999999996</v>
      </c>
      <c r="N123" s="6">
        <f t="shared" si="22"/>
        <v>64.917199999999966</v>
      </c>
      <c r="Q123">
        <v>18.729999999999901</v>
      </c>
      <c r="R123" s="6">
        <f t="shared" si="27"/>
        <v>3.7459999999999805</v>
      </c>
      <c r="S123" s="6">
        <f t="shared" si="23"/>
        <v>102.87399999999971</v>
      </c>
      <c r="V123">
        <v>65.989999999999995</v>
      </c>
      <c r="W123" s="6">
        <f t="shared" si="28"/>
        <v>4.3993333333333329</v>
      </c>
      <c r="X123" s="6">
        <f t="shared" si="24"/>
        <v>80.078666666666578</v>
      </c>
    </row>
    <row r="124" spans="2:24">
      <c r="B124">
        <v>-1.99</v>
      </c>
      <c r="C124" s="6">
        <f t="shared" si="29"/>
        <v>-0.39800000000000002</v>
      </c>
      <c r="D124" s="6">
        <f t="shared" si="30"/>
        <v>63.410000000000068</v>
      </c>
      <c r="G124">
        <v>15.5299999999999</v>
      </c>
      <c r="H124" s="6">
        <f t="shared" si="25"/>
        <v>3.1059999999999803</v>
      </c>
      <c r="I124" s="6">
        <f t="shared" si="31"/>
        <v>9.1239999999999277</v>
      </c>
      <c r="L124">
        <v>42.09</v>
      </c>
      <c r="M124" s="6">
        <f t="shared" si="26"/>
        <v>0.8418000000000001</v>
      </c>
      <c r="N124" s="6">
        <f t="shared" si="22"/>
        <v>65.758999999999972</v>
      </c>
      <c r="Q124">
        <v>9.9600000000000009</v>
      </c>
      <c r="R124" s="6">
        <f t="shared" si="27"/>
        <v>1.9920000000000002</v>
      </c>
      <c r="S124" s="6">
        <f t="shared" si="23"/>
        <v>104.86599999999972</v>
      </c>
      <c r="V124">
        <v>19</v>
      </c>
      <c r="W124" s="6">
        <f t="shared" si="28"/>
        <v>1.2666666666666666</v>
      </c>
      <c r="X124" s="6">
        <f t="shared" si="24"/>
        <v>81.345333333333244</v>
      </c>
    </row>
    <row r="125" spans="2:24">
      <c r="B125">
        <v>22.32</v>
      </c>
      <c r="C125" s="6">
        <f t="shared" si="29"/>
        <v>4.4640000000000004</v>
      </c>
      <c r="D125" s="6">
        <f t="shared" si="30"/>
        <v>67.874000000000066</v>
      </c>
      <c r="G125">
        <v>-10.67</v>
      </c>
      <c r="H125" s="6">
        <f t="shared" si="25"/>
        <v>-2.1339999999999999</v>
      </c>
      <c r="I125" s="6">
        <f t="shared" si="31"/>
        <v>6.9899999999999274</v>
      </c>
      <c r="L125">
        <v>137.38999999999999</v>
      </c>
      <c r="M125" s="6">
        <f t="shared" si="26"/>
        <v>2.7477999999999998</v>
      </c>
      <c r="N125" s="6">
        <f t="shared" si="22"/>
        <v>68.50679999999997</v>
      </c>
      <c r="Q125">
        <v>-7.58</v>
      </c>
      <c r="R125" s="6">
        <f t="shared" si="27"/>
        <v>-1.516</v>
      </c>
      <c r="S125" s="6">
        <f t="shared" si="23"/>
        <v>103.34999999999971</v>
      </c>
      <c r="V125">
        <v>13.66</v>
      </c>
      <c r="W125" s="6">
        <f t="shared" si="28"/>
        <v>0.91066666666666662</v>
      </c>
      <c r="X125" s="6">
        <f t="shared" si="24"/>
        <v>82.255999999999915</v>
      </c>
    </row>
    <row r="126" spans="2:24">
      <c r="B126">
        <v>-27.31</v>
      </c>
      <c r="C126" s="6">
        <f t="shared" si="29"/>
        <v>-5.4619999999999997</v>
      </c>
      <c r="D126" s="6">
        <f t="shared" si="30"/>
        <v>62.412000000000063</v>
      </c>
      <c r="G126">
        <v>-8.91</v>
      </c>
      <c r="H126" s="6">
        <f t="shared" si="25"/>
        <v>-1.782</v>
      </c>
      <c r="I126" s="6">
        <f t="shared" si="31"/>
        <v>5.2079999999999274</v>
      </c>
      <c r="L126">
        <v>-306.93</v>
      </c>
      <c r="M126" s="6">
        <f t="shared" si="26"/>
        <v>-6.1386000000000003</v>
      </c>
      <c r="N126" s="6">
        <f t="shared" si="22"/>
        <v>62.368199999999973</v>
      </c>
      <c r="Q126">
        <v>-41.32</v>
      </c>
      <c r="R126" s="6">
        <f t="shared" si="27"/>
        <v>-8.2640000000000011</v>
      </c>
      <c r="S126" s="6">
        <f t="shared" si="23"/>
        <v>95.085999999999714</v>
      </c>
      <c r="V126">
        <v>-99.63</v>
      </c>
      <c r="W126" s="6">
        <f t="shared" si="28"/>
        <v>-6.6419999999999995</v>
      </c>
      <c r="X126" s="6">
        <f t="shared" si="24"/>
        <v>75.613999999999919</v>
      </c>
    </row>
    <row r="127" spans="2:24">
      <c r="B127">
        <v>-1.23</v>
      </c>
      <c r="C127" s="6">
        <f t="shared" si="29"/>
        <v>-0.246</v>
      </c>
      <c r="D127" s="6">
        <f t="shared" si="30"/>
        <v>62.166000000000061</v>
      </c>
      <c r="G127">
        <v>-1.82</v>
      </c>
      <c r="H127" s="6">
        <f t="shared" si="25"/>
        <v>-0.36400000000000005</v>
      </c>
      <c r="I127" s="6">
        <f t="shared" si="31"/>
        <v>4.8439999999999275</v>
      </c>
      <c r="L127">
        <v>-57.55</v>
      </c>
      <c r="M127" s="6">
        <f t="shared" si="26"/>
        <v>-1.151</v>
      </c>
      <c r="N127" s="6">
        <f t="shared" si="22"/>
        <v>61.21719999999997</v>
      </c>
      <c r="Q127">
        <v>1.98999999999999</v>
      </c>
      <c r="R127" s="6">
        <f t="shared" si="27"/>
        <v>0.39799999999999802</v>
      </c>
      <c r="S127" s="6">
        <f t="shared" si="23"/>
        <v>95.48399999999971</v>
      </c>
      <c r="V127">
        <v>-11.15</v>
      </c>
      <c r="W127" s="6">
        <f t="shared" si="28"/>
        <v>-0.7433333333333334</v>
      </c>
      <c r="X127" s="6">
        <f t="shared" si="24"/>
        <v>74.87066666666658</v>
      </c>
    </row>
    <row r="128" spans="2:24">
      <c r="B128">
        <v>-9.85</v>
      </c>
      <c r="C128" s="6">
        <f t="shared" si="29"/>
        <v>-1.97</v>
      </c>
      <c r="D128" s="6">
        <f t="shared" si="30"/>
        <v>60.196000000000062</v>
      </c>
      <c r="G128">
        <v>-49.14</v>
      </c>
      <c r="H128" s="6">
        <f t="shared" si="25"/>
        <v>-9.8280000000000012</v>
      </c>
      <c r="I128" s="6">
        <f t="shared" si="31"/>
        <v>-4.9840000000000737</v>
      </c>
      <c r="L128">
        <v>51.21</v>
      </c>
      <c r="M128" s="6">
        <f t="shared" si="26"/>
        <v>1.0242</v>
      </c>
      <c r="N128" s="6">
        <f t="shared" si="22"/>
        <v>62.24139999999997</v>
      </c>
      <c r="Q128">
        <v>16.46</v>
      </c>
      <c r="R128" s="6">
        <f t="shared" si="27"/>
        <v>3.2920000000000003</v>
      </c>
      <c r="S128" s="6">
        <f t="shared" si="23"/>
        <v>98.775999999999712</v>
      </c>
      <c r="V128">
        <v>40.21</v>
      </c>
      <c r="W128" s="6">
        <f t="shared" si="28"/>
        <v>2.6806666666666668</v>
      </c>
      <c r="X128" s="6">
        <f t="shared" si="24"/>
        <v>77.551333333333247</v>
      </c>
    </row>
    <row r="129" spans="2:24">
      <c r="B129">
        <v>-9.7100000000000009</v>
      </c>
      <c r="C129" s="6">
        <f t="shared" si="29"/>
        <v>-1.9420000000000002</v>
      </c>
      <c r="D129" s="6">
        <f t="shared" si="30"/>
        <v>58.254000000000062</v>
      </c>
      <c r="G129">
        <v>-5.0399999999999903</v>
      </c>
      <c r="H129" s="6">
        <f t="shared" si="25"/>
        <v>-1.007999999999998</v>
      </c>
      <c r="I129" s="6">
        <f t="shared" si="31"/>
        <v>-5.9920000000000719</v>
      </c>
      <c r="L129">
        <v>-12.78</v>
      </c>
      <c r="M129" s="6">
        <f t="shared" si="26"/>
        <v>-0.25559999999999999</v>
      </c>
      <c r="N129" s="6">
        <f t="shared" si="22"/>
        <v>61.985799999999969</v>
      </c>
      <c r="Q129">
        <v>-4.01</v>
      </c>
      <c r="R129" s="6">
        <f t="shared" si="27"/>
        <v>-0.80200000000000005</v>
      </c>
      <c r="S129" s="6">
        <f t="shared" si="23"/>
        <v>97.973999999999705</v>
      </c>
      <c r="V129">
        <v>-16.029999999999902</v>
      </c>
      <c r="W129" s="6">
        <f t="shared" si="28"/>
        <v>-1.06866666666666</v>
      </c>
      <c r="X129" s="6">
        <f t="shared" si="24"/>
        <v>76.482666666666589</v>
      </c>
    </row>
    <row r="130" spans="2:24">
      <c r="B130">
        <v>25.61</v>
      </c>
      <c r="C130" s="6">
        <f t="shared" si="29"/>
        <v>5.1219999999999999</v>
      </c>
      <c r="D130" s="6">
        <f t="shared" si="30"/>
        <v>63.376000000000062</v>
      </c>
      <c r="G130">
        <v>17.27</v>
      </c>
      <c r="H130" s="6">
        <f t="shared" ref="H130:H157" si="32">G130*J$3</f>
        <v>3.4540000000000002</v>
      </c>
      <c r="I130" s="6">
        <f t="shared" si="31"/>
        <v>-2.5380000000000718</v>
      </c>
      <c r="L130">
        <v>175.9</v>
      </c>
      <c r="M130" s="6">
        <f t="shared" ref="M130:M157" si="33">L130*O$3</f>
        <v>3.5180000000000002</v>
      </c>
      <c r="N130" s="6">
        <f t="shared" si="22"/>
        <v>65.50379999999997</v>
      </c>
      <c r="Q130">
        <v>47.12</v>
      </c>
      <c r="R130" s="6">
        <f t="shared" ref="R130:R157" si="34">Q130*T$3</f>
        <v>9.4239999999999995</v>
      </c>
      <c r="S130" s="6">
        <f t="shared" si="23"/>
        <v>107.39799999999971</v>
      </c>
      <c r="V130">
        <v>75.41</v>
      </c>
      <c r="W130" s="6">
        <f t="shared" ref="W130:W157" si="35">V130*Y$3</f>
        <v>5.027333333333333</v>
      </c>
      <c r="X130" s="6">
        <f t="shared" si="24"/>
        <v>81.50999999999992</v>
      </c>
    </row>
    <row r="131" spans="2:24">
      <c r="B131">
        <v>-23.84</v>
      </c>
      <c r="C131" s="6">
        <f t="shared" si="29"/>
        <v>-4.7679999999999998</v>
      </c>
      <c r="D131" s="6">
        <f t="shared" si="30"/>
        <v>58.608000000000061</v>
      </c>
      <c r="G131">
        <v>16.149999999999999</v>
      </c>
      <c r="H131" s="6">
        <f t="shared" si="32"/>
        <v>3.23</v>
      </c>
      <c r="I131" s="6">
        <f t="shared" si="31"/>
        <v>0.69199999999992823</v>
      </c>
      <c r="L131">
        <v>-225.67999999999901</v>
      </c>
      <c r="M131" s="6">
        <f t="shared" si="33"/>
        <v>-4.5135999999999807</v>
      </c>
      <c r="N131" s="6">
        <f t="shared" si="22"/>
        <v>60.990199999999987</v>
      </c>
      <c r="Q131">
        <v>-33.840000000000003</v>
      </c>
      <c r="R131" s="6">
        <f t="shared" si="34"/>
        <v>-6.7680000000000007</v>
      </c>
      <c r="S131" s="6">
        <f t="shared" si="23"/>
        <v>100.62999999999971</v>
      </c>
      <c r="V131">
        <v>-66.67</v>
      </c>
      <c r="W131" s="6">
        <f t="shared" si="35"/>
        <v>-4.4446666666666665</v>
      </c>
      <c r="X131" s="6">
        <f t="shared" si="24"/>
        <v>77.065333333333257</v>
      </c>
    </row>
    <row r="132" spans="2:24">
      <c r="B132">
        <v>-6.67</v>
      </c>
      <c r="C132" s="6">
        <f t="shared" si="29"/>
        <v>-1.3340000000000001</v>
      </c>
      <c r="D132" s="6">
        <f t="shared" si="30"/>
        <v>57.274000000000058</v>
      </c>
      <c r="G132">
        <v>15.34</v>
      </c>
      <c r="H132" s="6">
        <f t="shared" si="32"/>
        <v>3.0680000000000001</v>
      </c>
      <c r="I132" s="6">
        <f t="shared" si="31"/>
        <v>3.7599999999999283</v>
      </c>
      <c r="L132">
        <v>-199.7</v>
      </c>
      <c r="M132" s="6">
        <f t="shared" si="33"/>
        <v>-3.9939999999999998</v>
      </c>
      <c r="N132" s="6">
        <f t="shared" ref="N132:N157" si="36">M132+N131</f>
        <v>56.996199999999988</v>
      </c>
      <c r="Q132">
        <v>-26.17</v>
      </c>
      <c r="R132" s="6">
        <f t="shared" si="34"/>
        <v>-5.2340000000000009</v>
      </c>
      <c r="S132" s="6">
        <f t="shared" ref="S132:S157" si="37">R132+S131</f>
        <v>95.395999999999717</v>
      </c>
      <c r="V132">
        <v>-61.97</v>
      </c>
      <c r="W132" s="6">
        <f t="shared" si="35"/>
        <v>-4.1313333333333331</v>
      </c>
      <c r="X132" s="6">
        <f t="shared" ref="X132:X157" si="38">W132+X131</f>
        <v>72.933999999999926</v>
      </c>
    </row>
    <row r="133" spans="2:24">
      <c r="B133">
        <v>-12.3799999999999</v>
      </c>
      <c r="C133" s="6">
        <f t="shared" si="29"/>
        <v>-2.47599999999998</v>
      </c>
      <c r="D133" s="6">
        <f t="shared" si="30"/>
        <v>54.79800000000008</v>
      </c>
      <c r="G133">
        <v>12.76</v>
      </c>
      <c r="H133" s="6">
        <f t="shared" si="32"/>
        <v>2.552</v>
      </c>
      <c r="I133" s="6">
        <f t="shared" si="31"/>
        <v>6.3119999999999283</v>
      </c>
      <c r="L133">
        <v>-53.939999999999898</v>
      </c>
      <c r="M133" s="6">
        <f t="shared" si="33"/>
        <v>-1.078799999999998</v>
      </c>
      <c r="N133" s="6">
        <f t="shared" si="36"/>
        <v>55.917399999999986</v>
      </c>
      <c r="Q133">
        <v>2.77</v>
      </c>
      <c r="R133" s="6">
        <f t="shared" si="34"/>
        <v>0.55400000000000005</v>
      </c>
      <c r="S133" s="6">
        <f t="shared" si="37"/>
        <v>95.949999999999719</v>
      </c>
      <c r="V133">
        <v>-12.0299999999999</v>
      </c>
      <c r="W133" s="6">
        <f t="shared" si="35"/>
        <v>-0.80199999999999327</v>
      </c>
      <c r="X133" s="6">
        <f t="shared" si="38"/>
        <v>72.131999999999934</v>
      </c>
    </row>
    <row r="134" spans="2:24">
      <c r="B134">
        <v>-3.6899999999999902</v>
      </c>
      <c r="C134" s="6">
        <f t="shared" si="29"/>
        <v>-0.7379999999999981</v>
      </c>
      <c r="D134" s="6">
        <f t="shared" si="30"/>
        <v>54.06000000000008</v>
      </c>
      <c r="G134">
        <v>15.139999999999899</v>
      </c>
      <c r="H134" s="6">
        <f t="shared" si="32"/>
        <v>3.02799999999998</v>
      </c>
      <c r="I134" s="6">
        <f t="shared" si="31"/>
        <v>9.3399999999999075</v>
      </c>
      <c r="L134">
        <v>-31.44</v>
      </c>
      <c r="M134" s="6">
        <f t="shared" si="33"/>
        <v>-0.62880000000000003</v>
      </c>
      <c r="N134" s="6">
        <f t="shared" si="36"/>
        <v>55.288599999999988</v>
      </c>
      <c r="Q134">
        <v>-0.35999999999999799</v>
      </c>
      <c r="R134" s="6">
        <f t="shared" si="34"/>
        <v>-7.1999999999999606E-2</v>
      </c>
      <c r="S134" s="6">
        <f t="shared" si="37"/>
        <v>95.877999999999716</v>
      </c>
      <c r="V134">
        <v>-23.86</v>
      </c>
      <c r="W134" s="6">
        <f t="shared" si="35"/>
        <v>-1.5906666666666667</v>
      </c>
      <c r="X134" s="6">
        <f t="shared" si="38"/>
        <v>70.54133333333327</v>
      </c>
    </row>
    <row r="135" spans="2:24">
      <c r="B135">
        <v>5.5299999999999896</v>
      </c>
      <c r="C135" s="6">
        <f t="shared" si="29"/>
        <v>1.1059999999999979</v>
      </c>
      <c r="D135" s="6">
        <f t="shared" si="30"/>
        <v>55.166000000000075</v>
      </c>
      <c r="G135">
        <v>-10.26</v>
      </c>
      <c r="H135" s="6">
        <f t="shared" si="32"/>
        <v>-2.052</v>
      </c>
      <c r="I135" s="6">
        <f t="shared" si="31"/>
        <v>7.2879999999999079</v>
      </c>
      <c r="L135">
        <v>-66.489999999999995</v>
      </c>
      <c r="M135" s="6">
        <f t="shared" si="33"/>
        <v>-1.3297999999999999</v>
      </c>
      <c r="N135" s="6">
        <f t="shared" si="36"/>
        <v>53.958799999999989</v>
      </c>
      <c r="Q135">
        <v>-18.38</v>
      </c>
      <c r="R135" s="6">
        <f t="shared" si="34"/>
        <v>-3.6760000000000002</v>
      </c>
      <c r="S135" s="6">
        <f t="shared" si="37"/>
        <v>92.201999999999714</v>
      </c>
      <c r="V135">
        <v>-30.49</v>
      </c>
      <c r="W135" s="6">
        <f t="shared" si="35"/>
        <v>-2.0326666666666666</v>
      </c>
      <c r="X135" s="6">
        <f t="shared" si="38"/>
        <v>68.508666666666599</v>
      </c>
    </row>
    <row r="136" spans="2:24">
      <c r="B136">
        <v>19.54</v>
      </c>
      <c r="C136" s="6">
        <f t="shared" si="29"/>
        <v>3.9079999999999999</v>
      </c>
      <c r="D136" s="6">
        <f t="shared" si="30"/>
        <v>59.074000000000076</v>
      </c>
      <c r="G136">
        <v>-40.14</v>
      </c>
      <c r="H136" s="6">
        <f t="shared" si="32"/>
        <v>-8.0280000000000005</v>
      </c>
      <c r="I136" s="6">
        <f t="shared" si="31"/>
        <v>-0.74000000000009258</v>
      </c>
      <c r="L136">
        <v>114.479999999999</v>
      </c>
      <c r="M136" s="6">
        <f t="shared" si="33"/>
        <v>2.2895999999999801</v>
      </c>
      <c r="N136" s="6">
        <f t="shared" si="36"/>
        <v>56.248399999999968</v>
      </c>
      <c r="Q136">
        <v>12.59</v>
      </c>
      <c r="R136" s="6">
        <f t="shared" si="34"/>
        <v>2.5180000000000002</v>
      </c>
      <c r="S136" s="6">
        <f t="shared" si="37"/>
        <v>94.719999999999715</v>
      </c>
      <c r="V136">
        <v>25.6</v>
      </c>
      <c r="W136" s="6">
        <f t="shared" si="35"/>
        <v>1.7066666666666668</v>
      </c>
      <c r="X136" s="6">
        <f t="shared" si="38"/>
        <v>70.215333333333263</v>
      </c>
    </row>
    <row r="137" spans="2:24">
      <c r="B137">
        <v>-6.42</v>
      </c>
      <c r="C137" s="6">
        <f t="shared" si="29"/>
        <v>-1.284</v>
      </c>
      <c r="D137" s="6">
        <f t="shared" si="30"/>
        <v>57.790000000000077</v>
      </c>
      <c r="G137">
        <v>26.69</v>
      </c>
      <c r="H137" s="6">
        <f t="shared" si="32"/>
        <v>5.338000000000001</v>
      </c>
      <c r="I137" s="6">
        <f t="shared" si="31"/>
        <v>4.5979999999999084</v>
      </c>
      <c r="L137">
        <v>135.87</v>
      </c>
      <c r="M137" s="6">
        <f t="shared" si="33"/>
        <v>2.7174</v>
      </c>
      <c r="N137" s="6">
        <f t="shared" si="36"/>
        <v>58.965799999999966</v>
      </c>
      <c r="Q137">
        <v>20</v>
      </c>
      <c r="R137" s="6">
        <f t="shared" si="34"/>
        <v>4</v>
      </c>
      <c r="S137" s="6">
        <f t="shared" si="37"/>
        <v>98.719999999999715</v>
      </c>
      <c r="V137">
        <v>58.16</v>
      </c>
      <c r="W137" s="6">
        <f t="shared" si="35"/>
        <v>3.8773333333333331</v>
      </c>
      <c r="X137" s="6">
        <f t="shared" si="38"/>
        <v>74.092666666666602</v>
      </c>
    </row>
    <row r="138" spans="2:24">
      <c r="B138">
        <v>-17.05</v>
      </c>
      <c r="C138" s="6">
        <f t="shared" si="29"/>
        <v>-3.41</v>
      </c>
      <c r="D138" s="6">
        <f t="shared" si="30"/>
        <v>54.380000000000081</v>
      </c>
      <c r="G138">
        <v>21.509999999999899</v>
      </c>
      <c r="H138" s="6">
        <f t="shared" si="32"/>
        <v>4.3019999999999801</v>
      </c>
      <c r="I138" s="6">
        <f t="shared" si="31"/>
        <v>8.8999999999998884</v>
      </c>
      <c r="L138">
        <v>-42.269999999999897</v>
      </c>
      <c r="M138" s="6">
        <f t="shared" si="33"/>
        <v>-0.84539999999999793</v>
      </c>
      <c r="N138" s="6">
        <f t="shared" si="36"/>
        <v>58.120399999999968</v>
      </c>
      <c r="Q138">
        <v>12.069999999999901</v>
      </c>
      <c r="R138" s="6">
        <f t="shared" si="34"/>
        <v>2.4139999999999802</v>
      </c>
      <c r="S138" s="6">
        <f t="shared" si="37"/>
        <v>101.1339999999997</v>
      </c>
      <c r="V138">
        <v>5.85</v>
      </c>
      <c r="W138" s="6">
        <f t="shared" si="35"/>
        <v>0.38999999999999996</v>
      </c>
      <c r="X138" s="6">
        <f t="shared" si="38"/>
        <v>74.482666666666603</v>
      </c>
    </row>
    <row r="139" spans="2:24">
      <c r="B139">
        <v>21.2</v>
      </c>
      <c r="C139" s="6">
        <f t="shared" si="29"/>
        <v>4.24</v>
      </c>
      <c r="D139" s="6">
        <f t="shared" si="30"/>
        <v>58.620000000000083</v>
      </c>
      <c r="G139">
        <v>5.13</v>
      </c>
      <c r="H139" s="6">
        <f t="shared" si="32"/>
        <v>1.026</v>
      </c>
      <c r="I139" s="6">
        <f t="shared" si="31"/>
        <v>9.9259999999998882</v>
      </c>
      <c r="L139">
        <v>167.07</v>
      </c>
      <c r="M139" s="6">
        <f t="shared" si="33"/>
        <v>3.3414000000000001</v>
      </c>
      <c r="N139" s="6">
        <f t="shared" si="36"/>
        <v>61.461799999999968</v>
      </c>
      <c r="Q139">
        <v>3.3899999999999899</v>
      </c>
      <c r="R139" s="6">
        <f t="shared" si="34"/>
        <v>0.67799999999999805</v>
      </c>
      <c r="S139" s="6">
        <f t="shared" si="37"/>
        <v>101.8119999999997</v>
      </c>
      <c r="V139">
        <v>45.68</v>
      </c>
      <c r="W139" s="6">
        <f t="shared" si="35"/>
        <v>3.0453333333333332</v>
      </c>
      <c r="X139" s="6">
        <f t="shared" si="38"/>
        <v>77.527999999999935</v>
      </c>
    </row>
    <row r="140" spans="2:24">
      <c r="B140">
        <v>2.0699999999999998</v>
      </c>
      <c r="C140" s="6">
        <f t="shared" si="29"/>
        <v>0.41399999999999998</v>
      </c>
      <c r="D140" s="6">
        <f t="shared" si="30"/>
        <v>59.034000000000084</v>
      </c>
      <c r="G140">
        <v>20.39</v>
      </c>
      <c r="H140" s="6">
        <f t="shared" si="32"/>
        <v>4.0780000000000003</v>
      </c>
      <c r="I140" s="6">
        <f t="shared" si="31"/>
        <v>14.003999999999888</v>
      </c>
      <c r="L140">
        <v>123.06</v>
      </c>
      <c r="M140" s="6">
        <f t="shared" si="33"/>
        <v>2.4612000000000003</v>
      </c>
      <c r="N140" s="6">
        <f t="shared" si="36"/>
        <v>63.922999999999966</v>
      </c>
      <c r="Q140">
        <v>8.08</v>
      </c>
      <c r="R140" s="6">
        <f t="shared" si="34"/>
        <v>1.6160000000000001</v>
      </c>
      <c r="S140" s="6">
        <f t="shared" si="37"/>
        <v>103.4279999999997</v>
      </c>
      <c r="V140">
        <v>20.25</v>
      </c>
      <c r="W140" s="6">
        <f t="shared" si="35"/>
        <v>1.35</v>
      </c>
      <c r="X140" s="6">
        <f t="shared" si="38"/>
        <v>78.877999999999929</v>
      </c>
    </row>
    <row r="141" spans="2:24">
      <c r="B141">
        <v>7.44</v>
      </c>
      <c r="C141" s="6">
        <f t="shared" si="29"/>
        <v>1.4880000000000002</v>
      </c>
      <c r="D141" s="6">
        <f t="shared" si="30"/>
        <v>60.522000000000084</v>
      </c>
      <c r="G141">
        <v>9.09</v>
      </c>
      <c r="H141" s="6">
        <f t="shared" si="32"/>
        <v>1.8180000000000001</v>
      </c>
      <c r="I141" s="6">
        <f t="shared" si="31"/>
        <v>15.821999999999887</v>
      </c>
      <c r="L141">
        <v>-77.739999999999995</v>
      </c>
      <c r="M141" s="6">
        <f t="shared" si="33"/>
        <v>-1.5548</v>
      </c>
      <c r="N141" s="6">
        <f t="shared" si="36"/>
        <v>62.368199999999966</v>
      </c>
      <c r="Q141">
        <v>-8.0399999999999991</v>
      </c>
      <c r="R141" s="6">
        <f t="shared" si="34"/>
        <v>-1.6079999999999999</v>
      </c>
      <c r="S141" s="6">
        <f t="shared" si="37"/>
        <v>101.81999999999969</v>
      </c>
      <c r="V141">
        <v>-31.419999999999899</v>
      </c>
      <c r="W141" s="6">
        <f t="shared" si="35"/>
        <v>-2.0946666666666598</v>
      </c>
      <c r="X141" s="6">
        <f t="shared" si="38"/>
        <v>76.783333333333275</v>
      </c>
    </row>
    <row r="142" spans="2:24">
      <c r="B142">
        <v>-23.36</v>
      </c>
      <c r="C142" s="6">
        <f t="shared" si="29"/>
        <v>-4.6719999999999997</v>
      </c>
      <c r="D142" s="6">
        <f t="shared" si="30"/>
        <v>55.850000000000087</v>
      </c>
      <c r="G142">
        <v>1.1200000000000001</v>
      </c>
      <c r="H142" s="6">
        <f t="shared" si="32"/>
        <v>0.22400000000000003</v>
      </c>
      <c r="I142" s="6">
        <f t="shared" si="31"/>
        <v>16.045999999999886</v>
      </c>
      <c r="L142">
        <v>-178.939999999999</v>
      </c>
      <c r="M142" s="6">
        <f t="shared" si="33"/>
        <v>-3.5787999999999802</v>
      </c>
      <c r="N142" s="6">
        <f t="shared" si="36"/>
        <v>58.789399999999986</v>
      </c>
      <c r="Q142">
        <v>-14.44</v>
      </c>
      <c r="R142" s="6">
        <f t="shared" si="34"/>
        <v>-2.8879999999999999</v>
      </c>
      <c r="S142" s="6">
        <f t="shared" si="37"/>
        <v>98.93199999999969</v>
      </c>
      <c r="V142">
        <v>-37.369999999999898</v>
      </c>
      <c r="W142" s="6">
        <f t="shared" si="35"/>
        <v>-2.4913333333333263</v>
      </c>
      <c r="X142" s="6">
        <f t="shared" si="38"/>
        <v>74.291999999999945</v>
      </c>
    </row>
    <row r="143" spans="2:24">
      <c r="B143">
        <v>-11.7</v>
      </c>
      <c r="C143" s="6">
        <f t="shared" si="29"/>
        <v>-2.34</v>
      </c>
      <c r="D143" s="6">
        <f t="shared" si="30"/>
        <v>53.51000000000009</v>
      </c>
      <c r="G143">
        <v>-2.2999999999999998</v>
      </c>
      <c r="H143" s="6">
        <f t="shared" si="32"/>
        <v>-0.45999999999999996</v>
      </c>
      <c r="I143" s="6">
        <f t="shared" si="31"/>
        <v>15.585999999999885</v>
      </c>
      <c r="L143">
        <v>-34.029999999999902</v>
      </c>
      <c r="M143" s="6">
        <f t="shared" si="33"/>
        <v>-0.6805999999999981</v>
      </c>
      <c r="N143" s="6">
        <f t="shared" si="36"/>
        <v>58.108799999999988</v>
      </c>
      <c r="Q143">
        <v>5.05</v>
      </c>
      <c r="R143" s="6">
        <f t="shared" si="34"/>
        <v>1.01</v>
      </c>
      <c r="S143" s="6">
        <f t="shared" si="37"/>
        <v>99.941999999999695</v>
      </c>
      <c r="V143">
        <v>9.32</v>
      </c>
      <c r="W143" s="6">
        <f t="shared" si="35"/>
        <v>0.62133333333333329</v>
      </c>
      <c r="X143" s="6">
        <f t="shared" si="38"/>
        <v>74.913333333333284</v>
      </c>
    </row>
    <row r="144" spans="2:24">
      <c r="B144">
        <v>7.83</v>
      </c>
      <c r="C144" s="6">
        <f t="shared" si="29"/>
        <v>1.5660000000000001</v>
      </c>
      <c r="D144" s="6">
        <f t="shared" si="30"/>
        <v>55.076000000000093</v>
      </c>
      <c r="G144">
        <v>9.34</v>
      </c>
      <c r="H144" s="6">
        <f t="shared" si="32"/>
        <v>1.8680000000000001</v>
      </c>
      <c r="I144" s="6">
        <f t="shared" si="31"/>
        <v>17.453999999999883</v>
      </c>
      <c r="L144">
        <v>-27.72</v>
      </c>
      <c r="M144" s="6">
        <f t="shared" si="33"/>
        <v>-0.5544</v>
      </c>
      <c r="N144" s="6">
        <f t="shared" si="36"/>
        <v>57.554399999999987</v>
      </c>
      <c r="Q144">
        <v>1.0999999999999901</v>
      </c>
      <c r="R144" s="6">
        <f t="shared" si="34"/>
        <v>0.21999999999999803</v>
      </c>
      <c r="S144" s="6">
        <f t="shared" si="37"/>
        <v>100.16199999999969</v>
      </c>
      <c r="V144">
        <v>-3.21999999999999</v>
      </c>
      <c r="W144" s="6">
        <f t="shared" si="35"/>
        <v>-0.21466666666666601</v>
      </c>
      <c r="X144" s="6">
        <f t="shared" si="38"/>
        <v>74.698666666666625</v>
      </c>
    </row>
    <row r="145" spans="2:24">
      <c r="B145">
        <v>7.4799999999999898</v>
      </c>
      <c r="C145" s="6">
        <f t="shared" si="29"/>
        <v>1.495999999999998</v>
      </c>
      <c r="D145" s="6">
        <f t="shared" si="30"/>
        <v>56.572000000000088</v>
      </c>
      <c r="G145">
        <v>12.5</v>
      </c>
      <c r="H145" s="6">
        <f t="shared" si="32"/>
        <v>2.5</v>
      </c>
      <c r="I145" s="6">
        <f t="shared" si="31"/>
        <v>19.953999999999883</v>
      </c>
      <c r="L145">
        <v>121.229999999999</v>
      </c>
      <c r="M145" s="6">
        <f t="shared" si="33"/>
        <v>2.4245999999999799</v>
      </c>
      <c r="N145" s="6">
        <f t="shared" si="36"/>
        <v>59.978999999999964</v>
      </c>
      <c r="Q145">
        <v>31.169999999999899</v>
      </c>
      <c r="R145" s="6">
        <f t="shared" si="34"/>
        <v>6.2339999999999804</v>
      </c>
      <c r="S145" s="6">
        <f t="shared" si="37"/>
        <v>106.39599999999967</v>
      </c>
      <c r="V145">
        <v>65.13</v>
      </c>
      <c r="W145" s="6">
        <f t="shared" si="35"/>
        <v>4.3419999999999996</v>
      </c>
      <c r="X145" s="6">
        <f t="shared" si="38"/>
        <v>79.040666666666624</v>
      </c>
    </row>
    <row r="146" spans="2:24">
      <c r="B146">
        <v>-11.42</v>
      </c>
      <c r="C146" s="6">
        <f t="shared" si="29"/>
        <v>-2.2840000000000003</v>
      </c>
      <c r="D146" s="6">
        <f t="shared" si="30"/>
        <v>54.288000000000089</v>
      </c>
      <c r="G146">
        <v>-2.94</v>
      </c>
      <c r="H146" s="6">
        <f t="shared" si="32"/>
        <v>-0.58799999999999997</v>
      </c>
      <c r="I146" s="6">
        <f t="shared" si="31"/>
        <v>19.365999999999882</v>
      </c>
      <c r="L146">
        <v>-113.37</v>
      </c>
      <c r="M146" s="6">
        <f t="shared" si="33"/>
        <v>-2.2674000000000003</v>
      </c>
      <c r="N146" s="6">
        <f t="shared" si="36"/>
        <v>57.711599999999962</v>
      </c>
      <c r="Q146">
        <v>-27.81</v>
      </c>
      <c r="R146" s="6">
        <f t="shared" si="34"/>
        <v>-5.5620000000000003</v>
      </c>
      <c r="S146" s="6">
        <f t="shared" si="37"/>
        <v>100.83399999999968</v>
      </c>
      <c r="V146">
        <v>-36.799999999999997</v>
      </c>
      <c r="W146" s="6">
        <f t="shared" si="35"/>
        <v>-2.4533333333333331</v>
      </c>
      <c r="X146" s="6">
        <f t="shared" si="38"/>
        <v>76.587333333333291</v>
      </c>
    </row>
    <row r="147" spans="2:24">
      <c r="B147">
        <v>-19.77</v>
      </c>
      <c r="C147" s="6">
        <f t="shared" si="29"/>
        <v>-3.9540000000000002</v>
      </c>
      <c r="D147" s="6">
        <f t="shared" si="30"/>
        <v>50.334000000000088</v>
      </c>
      <c r="G147">
        <v>24.55</v>
      </c>
      <c r="H147" s="6">
        <f t="shared" si="32"/>
        <v>4.91</v>
      </c>
      <c r="I147" s="6">
        <f t="shared" si="31"/>
        <v>24.275999999999883</v>
      </c>
      <c r="L147">
        <v>-159.13999999999999</v>
      </c>
      <c r="M147" s="6">
        <f t="shared" si="33"/>
        <v>-3.1827999999999999</v>
      </c>
      <c r="N147" s="6">
        <f t="shared" si="36"/>
        <v>54.528799999999961</v>
      </c>
      <c r="Q147">
        <v>-18.86</v>
      </c>
      <c r="R147" s="6">
        <f t="shared" si="34"/>
        <v>-3.7720000000000002</v>
      </c>
      <c r="S147" s="6">
        <f t="shared" si="37"/>
        <v>97.061999999999671</v>
      </c>
      <c r="V147">
        <v>-45.01</v>
      </c>
      <c r="W147" s="6">
        <f t="shared" si="35"/>
        <v>-3.0006666666666666</v>
      </c>
      <c r="X147" s="6">
        <f t="shared" si="38"/>
        <v>73.58666666666663</v>
      </c>
    </row>
    <row r="148" spans="2:24">
      <c r="B148">
        <v>16.96</v>
      </c>
      <c r="C148" s="6">
        <f t="shared" si="29"/>
        <v>3.3920000000000003</v>
      </c>
      <c r="D148" s="6">
        <f t="shared" si="30"/>
        <v>53.726000000000091</v>
      </c>
      <c r="G148">
        <v>11.08</v>
      </c>
      <c r="H148" s="6">
        <f t="shared" si="32"/>
        <v>2.2160000000000002</v>
      </c>
      <c r="I148" s="6">
        <f t="shared" si="31"/>
        <v>26.491999999999884</v>
      </c>
      <c r="L148">
        <v>108.74</v>
      </c>
      <c r="M148" s="6">
        <f t="shared" si="33"/>
        <v>2.1747999999999998</v>
      </c>
      <c r="N148" s="6">
        <f t="shared" si="36"/>
        <v>56.703599999999959</v>
      </c>
      <c r="Q148">
        <v>16.02</v>
      </c>
      <c r="R148" s="6">
        <f t="shared" si="34"/>
        <v>3.2040000000000002</v>
      </c>
      <c r="S148" s="6">
        <f t="shared" si="37"/>
        <v>100.26599999999966</v>
      </c>
      <c r="V148">
        <v>38.049999999999997</v>
      </c>
      <c r="W148" s="6">
        <f t="shared" si="35"/>
        <v>2.5366666666666666</v>
      </c>
      <c r="X148" s="6">
        <f t="shared" si="38"/>
        <v>76.123333333333292</v>
      </c>
    </row>
    <row r="149" spans="2:24">
      <c r="B149">
        <v>8.77</v>
      </c>
      <c r="C149" s="6">
        <f t="shared" si="29"/>
        <v>1.754</v>
      </c>
      <c r="D149" s="6">
        <f t="shared" si="30"/>
        <v>55.480000000000089</v>
      </c>
      <c r="G149">
        <v>10.45</v>
      </c>
      <c r="H149" s="6">
        <f t="shared" si="32"/>
        <v>2.09</v>
      </c>
      <c r="I149" s="6">
        <f t="shared" si="31"/>
        <v>28.581999999999883</v>
      </c>
      <c r="L149">
        <v>134.33000000000001</v>
      </c>
      <c r="M149" s="6">
        <f t="shared" si="33"/>
        <v>2.6866000000000003</v>
      </c>
      <c r="N149" s="6">
        <f t="shared" si="36"/>
        <v>59.390199999999957</v>
      </c>
      <c r="Q149">
        <v>16.849999999999898</v>
      </c>
      <c r="R149" s="6">
        <f t="shared" si="34"/>
        <v>3.3699999999999797</v>
      </c>
      <c r="S149" s="6">
        <f t="shared" si="37"/>
        <v>103.63599999999964</v>
      </c>
      <c r="V149">
        <v>44.08</v>
      </c>
      <c r="W149" s="6">
        <f t="shared" si="35"/>
        <v>2.9386666666666663</v>
      </c>
      <c r="X149" s="6">
        <f t="shared" si="38"/>
        <v>79.061999999999955</v>
      </c>
    </row>
    <row r="150" spans="2:24">
      <c r="B150">
        <v>15.219999999999899</v>
      </c>
      <c r="C150" s="6">
        <f t="shared" si="29"/>
        <v>3.0439999999999801</v>
      </c>
      <c r="D150" s="6">
        <f t="shared" si="30"/>
        <v>58.524000000000072</v>
      </c>
      <c r="G150">
        <v>0.83</v>
      </c>
      <c r="H150" s="6">
        <f t="shared" si="32"/>
        <v>0.16600000000000001</v>
      </c>
      <c r="I150" s="6">
        <f t="shared" si="31"/>
        <v>28.747999999999884</v>
      </c>
      <c r="L150">
        <v>132.92999999999901</v>
      </c>
      <c r="M150" s="6">
        <f t="shared" si="33"/>
        <v>2.6585999999999803</v>
      </c>
      <c r="N150" s="6">
        <f t="shared" si="36"/>
        <v>62.048799999999936</v>
      </c>
      <c r="Q150">
        <v>12.069999999999901</v>
      </c>
      <c r="R150" s="6">
        <f t="shared" si="34"/>
        <v>2.4139999999999802</v>
      </c>
      <c r="S150" s="6">
        <f t="shared" si="37"/>
        <v>106.04999999999961</v>
      </c>
      <c r="V150">
        <v>33.93</v>
      </c>
      <c r="W150" s="6">
        <f t="shared" si="35"/>
        <v>2.262</v>
      </c>
      <c r="X150" s="6">
        <f t="shared" si="38"/>
        <v>81.323999999999955</v>
      </c>
    </row>
    <row r="151" spans="2:24">
      <c r="B151">
        <v>11.399999999999901</v>
      </c>
      <c r="C151" s="6">
        <f t="shared" si="29"/>
        <v>2.2799999999999803</v>
      </c>
      <c r="D151" s="6">
        <f t="shared" si="30"/>
        <v>60.804000000000052</v>
      </c>
      <c r="G151">
        <v>21.279999999999902</v>
      </c>
      <c r="H151" s="6">
        <f t="shared" si="32"/>
        <v>4.2559999999999807</v>
      </c>
      <c r="I151" s="6">
        <f t="shared" si="31"/>
        <v>33.003999999999863</v>
      </c>
      <c r="L151">
        <v>-0.41999999999999799</v>
      </c>
      <c r="M151" s="6">
        <f t="shared" si="33"/>
        <v>-8.3999999999999596E-3</v>
      </c>
      <c r="N151" s="6">
        <f t="shared" si="36"/>
        <v>62.040399999999934</v>
      </c>
      <c r="Q151">
        <v>-11.29</v>
      </c>
      <c r="R151" s="6">
        <f t="shared" si="34"/>
        <v>-2.258</v>
      </c>
      <c r="S151" s="6">
        <f t="shared" si="37"/>
        <v>103.79199999999962</v>
      </c>
      <c r="V151">
        <v>-14.57</v>
      </c>
      <c r="W151" s="6">
        <f t="shared" si="35"/>
        <v>-0.97133333333333338</v>
      </c>
      <c r="X151" s="6">
        <f t="shared" si="38"/>
        <v>80.352666666666622</v>
      </c>
    </row>
    <row r="152" spans="2:24">
      <c r="B152">
        <v>-24.3</v>
      </c>
      <c r="C152" s="6">
        <f t="shared" si="29"/>
        <v>-4.8600000000000003</v>
      </c>
      <c r="D152" s="6">
        <f t="shared" si="30"/>
        <v>55.944000000000052</v>
      </c>
      <c r="G152">
        <v>8.58</v>
      </c>
      <c r="H152" s="6">
        <f t="shared" si="32"/>
        <v>1.7160000000000002</v>
      </c>
      <c r="I152" s="6">
        <f t="shared" si="31"/>
        <v>34.719999999999864</v>
      </c>
      <c r="L152">
        <v>-161.08000000000001</v>
      </c>
      <c r="M152" s="6">
        <f t="shared" si="33"/>
        <v>-3.2216000000000005</v>
      </c>
      <c r="N152" s="6">
        <f t="shared" si="36"/>
        <v>58.818799999999932</v>
      </c>
      <c r="Q152">
        <v>-26.17</v>
      </c>
      <c r="R152" s="6">
        <f t="shared" si="34"/>
        <v>-5.2340000000000009</v>
      </c>
      <c r="S152" s="6">
        <f t="shared" si="37"/>
        <v>98.557999999999623</v>
      </c>
      <c r="V152">
        <v>-50.49</v>
      </c>
      <c r="W152" s="6">
        <f t="shared" si="35"/>
        <v>-3.3660000000000001</v>
      </c>
      <c r="X152" s="6">
        <f t="shared" si="38"/>
        <v>76.986666666666622</v>
      </c>
    </row>
    <row r="153" spans="2:24">
      <c r="B153">
        <v>2.12</v>
      </c>
      <c r="C153" s="6">
        <f t="shared" si="29"/>
        <v>0.42400000000000004</v>
      </c>
      <c r="D153" s="6">
        <f t="shared" si="30"/>
        <v>56.368000000000052</v>
      </c>
      <c r="G153">
        <v>7.69</v>
      </c>
      <c r="H153" s="6">
        <f t="shared" si="32"/>
        <v>1.5380000000000003</v>
      </c>
      <c r="I153" s="6">
        <f t="shared" si="31"/>
        <v>36.257999999999868</v>
      </c>
      <c r="L153">
        <v>76.339999999999904</v>
      </c>
      <c r="M153" s="6">
        <f t="shared" si="33"/>
        <v>1.5267999999999982</v>
      </c>
      <c r="N153" s="6">
        <f t="shared" si="36"/>
        <v>60.345599999999934</v>
      </c>
      <c r="Q153">
        <v>-6.2</v>
      </c>
      <c r="R153" s="6">
        <f t="shared" si="34"/>
        <v>-1.2400000000000002</v>
      </c>
      <c r="S153" s="6">
        <f t="shared" si="37"/>
        <v>97.317999999999628</v>
      </c>
      <c r="V153">
        <v>16.72</v>
      </c>
      <c r="W153" s="6">
        <f t="shared" si="35"/>
        <v>1.1146666666666665</v>
      </c>
      <c r="X153" s="6">
        <f t="shared" si="38"/>
        <v>78.101333333333287</v>
      </c>
    </row>
    <row r="154" spans="2:24">
      <c r="B154">
        <v>-8.25</v>
      </c>
      <c r="C154" s="6">
        <f t="shared" si="29"/>
        <v>-1.6500000000000001</v>
      </c>
      <c r="D154" s="6">
        <f t="shared" si="30"/>
        <v>54.718000000000053</v>
      </c>
      <c r="G154">
        <v>-5.2399999999999904</v>
      </c>
      <c r="H154" s="6">
        <f t="shared" si="32"/>
        <v>-1.047999999999998</v>
      </c>
      <c r="I154" s="6">
        <f t="shared" si="31"/>
        <v>35.209999999999873</v>
      </c>
      <c r="L154">
        <v>45.65</v>
      </c>
      <c r="M154" s="6">
        <f t="shared" si="33"/>
        <v>0.91300000000000003</v>
      </c>
      <c r="N154" s="6">
        <f t="shared" si="36"/>
        <v>61.25859999999993</v>
      </c>
      <c r="Q154">
        <v>17.559999999999999</v>
      </c>
      <c r="R154" s="6">
        <f t="shared" si="34"/>
        <v>3.512</v>
      </c>
      <c r="S154" s="6">
        <f t="shared" si="37"/>
        <v>100.82999999999963</v>
      </c>
      <c r="V154">
        <v>26.39</v>
      </c>
      <c r="W154" s="6">
        <f t="shared" si="35"/>
        <v>1.7593333333333334</v>
      </c>
      <c r="X154" s="6">
        <f t="shared" si="38"/>
        <v>79.860666666666617</v>
      </c>
    </row>
    <row r="155" spans="2:24">
      <c r="B155">
        <v>-13.09</v>
      </c>
      <c r="C155" s="6">
        <f t="shared" si="29"/>
        <v>-2.6180000000000003</v>
      </c>
      <c r="D155" s="6">
        <f t="shared" si="30"/>
        <v>52.100000000000051</v>
      </c>
      <c r="G155">
        <v>-1.06</v>
      </c>
      <c r="H155" s="6">
        <f t="shared" si="32"/>
        <v>-0.21200000000000002</v>
      </c>
      <c r="I155" s="6">
        <f t="shared" si="31"/>
        <v>34.99799999999987</v>
      </c>
      <c r="L155">
        <v>-206.25</v>
      </c>
      <c r="M155" s="6">
        <f t="shared" si="33"/>
        <v>-4.125</v>
      </c>
      <c r="N155" s="6">
        <f t="shared" si="36"/>
        <v>57.13359999999993</v>
      </c>
      <c r="Q155">
        <v>-25.08</v>
      </c>
      <c r="R155" s="6">
        <f t="shared" si="34"/>
        <v>-5.016</v>
      </c>
      <c r="S155" s="6">
        <f t="shared" si="37"/>
        <v>95.813999999999623</v>
      </c>
      <c r="V155">
        <v>-47.849999999999902</v>
      </c>
      <c r="W155" s="6">
        <f t="shared" si="35"/>
        <v>-3.1899999999999933</v>
      </c>
      <c r="X155" s="6">
        <f t="shared" si="38"/>
        <v>76.670666666666619</v>
      </c>
    </row>
    <row r="156" spans="2:24">
      <c r="B156">
        <v>9.4700000000000006</v>
      </c>
      <c r="C156" s="6">
        <f t="shared" si="29"/>
        <v>1.8940000000000001</v>
      </c>
      <c r="D156" s="6">
        <f t="shared" si="30"/>
        <v>53.99400000000005</v>
      </c>
      <c r="G156">
        <v>15.95</v>
      </c>
      <c r="H156" s="6">
        <f t="shared" si="32"/>
        <v>3.19</v>
      </c>
      <c r="I156" s="6">
        <f t="shared" si="31"/>
        <v>38.187999999999867</v>
      </c>
      <c r="L156">
        <v>-76.44</v>
      </c>
      <c r="M156" s="6">
        <f t="shared" si="33"/>
        <v>-1.5287999999999999</v>
      </c>
      <c r="N156" s="6">
        <f t="shared" si="36"/>
        <v>55.604799999999933</v>
      </c>
      <c r="Q156">
        <v>-10.199999999999999</v>
      </c>
      <c r="R156" s="6">
        <f t="shared" si="34"/>
        <v>-2.04</v>
      </c>
      <c r="S156" s="6">
        <f t="shared" si="37"/>
        <v>93.773999999999617</v>
      </c>
      <c r="V156">
        <v>-23.78</v>
      </c>
      <c r="W156" s="6">
        <f t="shared" si="35"/>
        <v>-1.5853333333333335</v>
      </c>
      <c r="X156" s="6">
        <f t="shared" si="38"/>
        <v>75.085333333333281</v>
      </c>
    </row>
    <row r="157" spans="2:24">
      <c r="B157">
        <v>6.86</v>
      </c>
      <c r="C157" s="6">
        <f t="shared" si="29"/>
        <v>1.3720000000000001</v>
      </c>
      <c r="D157" s="6">
        <f t="shared" si="30"/>
        <v>55.366000000000049</v>
      </c>
      <c r="G157">
        <v>2.21999999999999</v>
      </c>
      <c r="H157" s="6">
        <f t="shared" si="32"/>
        <v>0.44399999999999801</v>
      </c>
      <c r="I157" s="6">
        <f t="shared" si="31"/>
        <v>38.631999999999863</v>
      </c>
      <c r="L157">
        <v>70.709999999999894</v>
      </c>
      <c r="M157" s="6">
        <f t="shared" si="33"/>
        <v>1.4141999999999979</v>
      </c>
      <c r="N157" s="6">
        <f t="shared" si="36"/>
        <v>57.018999999999934</v>
      </c>
      <c r="Q157">
        <v>27.23</v>
      </c>
      <c r="R157" s="6">
        <f t="shared" si="34"/>
        <v>5.4460000000000006</v>
      </c>
      <c r="S157" s="6">
        <f t="shared" si="37"/>
        <v>99.219999999999615</v>
      </c>
      <c r="V157">
        <v>30.46</v>
      </c>
      <c r="W157" s="6">
        <f t="shared" si="35"/>
        <v>2.0306666666666668</v>
      </c>
      <c r="X157" s="6">
        <f t="shared" si="38"/>
        <v>77.115999999999943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81E5-BCAF-394F-AC09-707CFAA2E5D2}">
  <dimension ref="B1:AM416"/>
  <sheetViews>
    <sheetView topLeftCell="N1" workbookViewId="0">
      <selection activeCell="AM1" sqref="AM1:AM233"/>
    </sheetView>
  </sheetViews>
  <sheetFormatPr baseColWidth="10" defaultRowHeight="16"/>
  <sheetData>
    <row r="1" spans="2:39">
      <c r="C1" t="s">
        <v>1140</v>
      </c>
      <c r="D1" t="s">
        <v>1140</v>
      </c>
      <c r="H1" t="s">
        <v>1144</v>
      </c>
      <c r="I1" t="s">
        <v>1144</v>
      </c>
      <c r="M1" t="s">
        <v>1148</v>
      </c>
      <c r="N1" t="s">
        <v>1148</v>
      </c>
      <c r="R1" t="s">
        <v>1174</v>
      </c>
      <c r="S1" t="s">
        <v>1174</v>
      </c>
      <c r="W1" t="s">
        <v>1173</v>
      </c>
      <c r="X1" t="s">
        <v>1173</v>
      </c>
      <c r="AB1" t="s">
        <v>1176</v>
      </c>
      <c r="AC1" t="s">
        <v>1176</v>
      </c>
      <c r="AG1" t="s">
        <v>1177</v>
      </c>
      <c r="AH1" t="s">
        <v>1177</v>
      </c>
      <c r="AM1" t="s">
        <v>1175</v>
      </c>
    </row>
    <row r="2" spans="2:39">
      <c r="B2">
        <v>6.86</v>
      </c>
      <c r="C2" s="6">
        <f>B2*E$3</f>
        <v>1.3720000000000001</v>
      </c>
      <c r="D2" s="6">
        <f>C2</f>
        <v>1.3720000000000001</v>
      </c>
      <c r="E2">
        <v>5</v>
      </c>
      <c r="G2">
        <v>-5.81</v>
      </c>
      <c r="H2" s="6">
        <f t="shared" ref="H2:H65" si="0">G2*J$3</f>
        <v>-1.1619999999999999</v>
      </c>
      <c r="I2" s="6">
        <f>H2</f>
        <v>-1.1619999999999999</v>
      </c>
      <c r="J2">
        <v>5</v>
      </c>
      <c r="L2">
        <v>70.709999999999894</v>
      </c>
      <c r="M2" s="6">
        <f t="shared" ref="M2:M65" si="1">L2*O$3</f>
        <v>1.4141999999999979</v>
      </c>
      <c r="N2" s="6">
        <f>M2</f>
        <v>1.4141999999999979</v>
      </c>
      <c r="O2">
        <v>50</v>
      </c>
      <c r="Q2">
        <v>19.79</v>
      </c>
      <c r="R2" s="6">
        <f t="shared" ref="R2:R33" si="2">Q2*T$3</f>
        <v>3.9580000000000002</v>
      </c>
      <c r="S2" s="6">
        <f>R2</f>
        <v>3.9580000000000002</v>
      </c>
      <c r="T2">
        <v>5</v>
      </c>
      <c r="V2">
        <v>30.46</v>
      </c>
      <c r="W2" s="6">
        <f t="shared" ref="W2:W33" si="3">V2*Y$3</f>
        <v>2.0306666666666668</v>
      </c>
      <c r="X2" s="6">
        <f>W2</f>
        <v>2.0306666666666668</v>
      </c>
      <c r="Y2">
        <v>15</v>
      </c>
      <c r="AA2">
        <v>27.1</v>
      </c>
      <c r="AB2" s="6">
        <f t="shared" ref="AB2:AB33" si="4">AA2*AD$3</f>
        <v>2.7100000000000004</v>
      </c>
      <c r="AC2" s="6">
        <f>AB2</f>
        <v>2.7100000000000004</v>
      </c>
      <c r="AD2">
        <v>10</v>
      </c>
      <c r="AF2">
        <v>17.84</v>
      </c>
      <c r="AG2" s="6">
        <f t="shared" ref="AG2:AG33" si="5">AF2*AI$3</f>
        <v>1.784</v>
      </c>
      <c r="AH2" s="6">
        <f>AG2</f>
        <v>1.784</v>
      </c>
      <c r="AI2">
        <v>10</v>
      </c>
      <c r="AL2">
        <v>-65.19</v>
      </c>
      <c r="AM2" cm="1">
        <f t="array" ref="AM2">INDEX($AL$2:$AL$233,ROWS($AL2:AL$233))</f>
        <v>49.55</v>
      </c>
    </row>
    <row r="3" spans="2:39">
      <c r="B3">
        <v>9.4700000000000006</v>
      </c>
      <c r="C3" s="6">
        <f t="shared" ref="C3:C66" si="6">B3*E$3</f>
        <v>1.8940000000000001</v>
      </c>
      <c r="D3" s="6">
        <f>C3+D2</f>
        <v>3.266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-76.44</v>
      </c>
      <c r="M3" s="6">
        <f t="shared" si="1"/>
        <v>-1.5287999999999999</v>
      </c>
      <c r="N3" s="6">
        <f>M3+N2</f>
        <v>-0.11460000000000203</v>
      </c>
      <c r="O3">
        <f>1/O2</f>
        <v>0.02</v>
      </c>
      <c r="Q3">
        <v>-6.16</v>
      </c>
      <c r="R3" s="6">
        <f t="shared" si="2"/>
        <v>-1.2320000000000002</v>
      </c>
      <c r="S3" s="6">
        <f>R3+S2</f>
        <v>2.726</v>
      </c>
      <c r="T3">
        <f>1/T2</f>
        <v>0.2</v>
      </c>
      <c r="V3">
        <v>-23.78</v>
      </c>
      <c r="W3" s="6">
        <f t="shared" si="3"/>
        <v>-1.5853333333333335</v>
      </c>
      <c r="X3" s="6">
        <f>W3+X2</f>
        <v>0.44533333333333336</v>
      </c>
      <c r="Y3">
        <f>1/Y2</f>
        <v>6.6666666666666666E-2</v>
      </c>
      <c r="AA3">
        <v>-21.18</v>
      </c>
      <c r="AB3" s="6">
        <f t="shared" si="4"/>
        <v>-2.1179999999999999</v>
      </c>
      <c r="AC3" s="6">
        <f>AB3+AC2</f>
        <v>0.59200000000000053</v>
      </c>
      <c r="AD3">
        <f>1/AD2</f>
        <v>0.1</v>
      </c>
      <c r="AF3">
        <v>-35.94</v>
      </c>
      <c r="AG3" s="6">
        <f t="shared" si="5"/>
        <v>-3.5939999999999999</v>
      </c>
      <c r="AH3" s="6">
        <f>AG3+AH2</f>
        <v>-1.8099999999999998</v>
      </c>
      <c r="AI3">
        <f>1/AI2</f>
        <v>0.1</v>
      </c>
      <c r="AL3">
        <v>-8.6399999999999899</v>
      </c>
      <c r="AM3" cm="1">
        <f t="array" ref="AM3">INDEX($AL$2:$AL$233,ROWS($AL3:AL$233))</f>
        <v>-41.59</v>
      </c>
    </row>
    <row r="4" spans="2:39">
      <c r="B4">
        <v>-13.09</v>
      </c>
      <c r="C4" s="6">
        <f t="shared" si="6"/>
        <v>-2.6180000000000003</v>
      </c>
      <c r="D4" s="6">
        <f t="shared" ref="D4:D67" si="7">C4+D3</f>
        <v>0.64799999999999969</v>
      </c>
      <c r="G4">
        <v>-18.64</v>
      </c>
      <c r="H4" s="6">
        <f t="shared" si="0"/>
        <v>-3.7280000000000002</v>
      </c>
      <c r="I4" s="6">
        <f t="shared" ref="I4:I67" si="8">H4+I3</f>
        <v>-9.298</v>
      </c>
      <c r="L4">
        <v>-206.25</v>
      </c>
      <c r="M4" s="6">
        <f t="shared" si="1"/>
        <v>-4.125</v>
      </c>
      <c r="N4" s="6">
        <f t="shared" ref="N4:N67" si="9">M4+N3</f>
        <v>-4.239600000000002</v>
      </c>
      <c r="Q4">
        <v>-22.619999999999902</v>
      </c>
      <c r="R4" s="6">
        <f t="shared" si="2"/>
        <v>-4.5239999999999805</v>
      </c>
      <c r="S4" s="6">
        <f t="shared" ref="S4:S67" si="10">R4+S3</f>
        <v>-1.7979999999999805</v>
      </c>
      <c r="V4">
        <v>-47.849999999999902</v>
      </c>
      <c r="W4" s="6">
        <f t="shared" si="3"/>
        <v>-3.1899999999999933</v>
      </c>
      <c r="X4" s="6">
        <f t="shared" ref="X4:X67" si="11">W4+X3</f>
        <v>-2.7446666666666601</v>
      </c>
      <c r="AA4">
        <v>-43.57</v>
      </c>
      <c r="AB4" s="6">
        <f t="shared" si="4"/>
        <v>-4.3570000000000002</v>
      </c>
      <c r="AC4" s="6">
        <f t="shared" ref="AC4:AC67" si="12">AB4+AC3</f>
        <v>-3.7649999999999997</v>
      </c>
      <c r="AF4">
        <v>-71.229999999999905</v>
      </c>
      <c r="AG4" s="6">
        <f t="shared" si="5"/>
        <v>-7.1229999999999905</v>
      </c>
      <c r="AH4" s="6">
        <f t="shared" ref="AH4:AH67" si="13">AG4+AH3</f>
        <v>-8.9329999999999909</v>
      </c>
      <c r="AL4">
        <v>-85.479999999999905</v>
      </c>
      <c r="AM4" cm="1">
        <f t="array" ref="AM4">INDEX($AL$2:$AL$233,ROWS($AL4:AL$233))</f>
        <v>11.0099999999999</v>
      </c>
    </row>
    <row r="5" spans="2:39">
      <c r="B5">
        <v>-8.25</v>
      </c>
      <c r="C5" s="6">
        <f t="shared" si="6"/>
        <v>-1.6500000000000001</v>
      </c>
      <c r="D5" s="6">
        <f t="shared" si="7"/>
        <v>-1.0020000000000004</v>
      </c>
      <c r="G5">
        <v>6.4599999999999902</v>
      </c>
      <c r="H5" s="6">
        <f t="shared" si="0"/>
        <v>1.291999999999998</v>
      </c>
      <c r="I5" s="6">
        <f t="shared" si="8"/>
        <v>-8.006000000000002</v>
      </c>
      <c r="L5">
        <v>45.65</v>
      </c>
      <c r="M5" s="6">
        <f t="shared" si="1"/>
        <v>0.91300000000000003</v>
      </c>
      <c r="N5" s="6">
        <f t="shared" si="9"/>
        <v>-3.3266000000000018</v>
      </c>
      <c r="Q5">
        <v>14.1999999999999</v>
      </c>
      <c r="R5" s="6">
        <f t="shared" si="2"/>
        <v>2.8399999999999803</v>
      </c>
      <c r="S5" s="6">
        <f t="shared" si="10"/>
        <v>1.0419999999999998</v>
      </c>
      <c r="V5">
        <v>26.39</v>
      </c>
      <c r="W5" s="6">
        <f t="shared" si="3"/>
        <v>1.7593333333333334</v>
      </c>
      <c r="X5" s="6">
        <f t="shared" si="11"/>
        <v>-0.98533333333332673</v>
      </c>
      <c r="AA5">
        <v>24.13</v>
      </c>
      <c r="AB5" s="6">
        <f t="shared" si="4"/>
        <v>2.4130000000000003</v>
      </c>
      <c r="AC5" s="6">
        <f t="shared" si="12"/>
        <v>-1.3519999999999994</v>
      </c>
      <c r="AF5">
        <v>14.59</v>
      </c>
      <c r="AG5" s="6">
        <f t="shared" si="5"/>
        <v>1.4590000000000001</v>
      </c>
      <c r="AH5" s="6">
        <f t="shared" si="13"/>
        <v>-7.4739999999999913</v>
      </c>
      <c r="AL5">
        <v>-3.73</v>
      </c>
      <c r="AM5" cm="1">
        <f t="array" ref="AM5">INDEX($AL$2:$AL$233,ROWS($AL5:AL$233))</f>
        <v>70.55</v>
      </c>
    </row>
    <row r="6" spans="2:39">
      <c r="B6">
        <v>2.12</v>
      </c>
      <c r="C6" s="6">
        <f t="shared" si="6"/>
        <v>0.42400000000000004</v>
      </c>
      <c r="D6" s="6">
        <f t="shared" si="7"/>
        <v>-0.5780000000000004</v>
      </c>
      <c r="G6">
        <v>-2.2200000000000002</v>
      </c>
      <c r="H6" s="6">
        <f t="shared" si="0"/>
        <v>-0.44400000000000006</v>
      </c>
      <c r="I6" s="6">
        <f t="shared" si="8"/>
        <v>-8.4500000000000028</v>
      </c>
      <c r="L6">
        <v>76.339999999999904</v>
      </c>
      <c r="M6" s="6">
        <f t="shared" si="1"/>
        <v>1.5267999999999982</v>
      </c>
      <c r="N6" s="6">
        <f t="shared" si="9"/>
        <v>-1.7998000000000036</v>
      </c>
      <c r="Q6">
        <v>-7.47</v>
      </c>
      <c r="R6" s="6">
        <f t="shared" si="2"/>
        <v>-1.494</v>
      </c>
      <c r="S6" s="6">
        <f t="shared" si="10"/>
        <v>-0.45200000000000018</v>
      </c>
      <c r="V6">
        <v>16.72</v>
      </c>
      <c r="W6" s="6">
        <f t="shared" si="3"/>
        <v>1.1146666666666665</v>
      </c>
      <c r="X6" s="6">
        <f t="shared" si="11"/>
        <v>0.12933333333333974</v>
      </c>
      <c r="AA6">
        <v>5.92</v>
      </c>
      <c r="AB6" s="6">
        <f t="shared" si="4"/>
        <v>0.59199999999999997</v>
      </c>
      <c r="AC6" s="6">
        <f t="shared" si="12"/>
        <v>-0.75999999999999945</v>
      </c>
      <c r="AF6">
        <v>31.62</v>
      </c>
      <c r="AG6" s="6">
        <f t="shared" si="5"/>
        <v>3.1620000000000004</v>
      </c>
      <c r="AH6" s="6">
        <f t="shared" si="13"/>
        <v>-4.3119999999999905</v>
      </c>
      <c r="AL6">
        <v>30.89</v>
      </c>
      <c r="AM6" cm="1">
        <f t="array" ref="AM6">INDEX($AL$2:$AL$233,ROWS($AL6:AL$233))</f>
        <v>-54.249999999999901</v>
      </c>
    </row>
    <row r="7" spans="2:39">
      <c r="B7">
        <v>-24.3</v>
      </c>
      <c r="C7" s="6">
        <f t="shared" si="6"/>
        <v>-4.8600000000000003</v>
      </c>
      <c r="D7" s="6">
        <f t="shared" si="7"/>
        <v>-5.4380000000000006</v>
      </c>
      <c r="G7">
        <v>-25.24</v>
      </c>
      <c r="H7" s="6">
        <f t="shared" si="0"/>
        <v>-5.048</v>
      </c>
      <c r="I7" s="6">
        <f t="shared" si="8"/>
        <v>-13.498000000000003</v>
      </c>
      <c r="L7">
        <v>-161.08000000000001</v>
      </c>
      <c r="M7" s="6">
        <f t="shared" si="1"/>
        <v>-3.2216000000000005</v>
      </c>
      <c r="N7" s="6">
        <f t="shared" si="9"/>
        <v>-5.0214000000000043</v>
      </c>
      <c r="Q7">
        <v>-20.55</v>
      </c>
      <c r="R7" s="6">
        <f t="shared" si="2"/>
        <v>-4.1100000000000003</v>
      </c>
      <c r="S7" s="6">
        <f t="shared" si="10"/>
        <v>-4.5620000000000003</v>
      </c>
      <c r="V7">
        <v>-50.49</v>
      </c>
      <c r="W7" s="6">
        <f t="shared" si="3"/>
        <v>-3.3660000000000001</v>
      </c>
      <c r="X7" s="6">
        <f t="shared" si="11"/>
        <v>-3.2366666666666601</v>
      </c>
      <c r="AA7">
        <v>-40.33</v>
      </c>
      <c r="AB7" s="6">
        <f t="shared" si="4"/>
        <v>-4.0330000000000004</v>
      </c>
      <c r="AC7" s="6">
        <f t="shared" si="12"/>
        <v>-4.7930000000000001</v>
      </c>
      <c r="AF7">
        <v>-21.11</v>
      </c>
      <c r="AG7" s="6">
        <f t="shared" si="5"/>
        <v>-2.1110000000000002</v>
      </c>
      <c r="AH7" s="6">
        <f t="shared" si="13"/>
        <v>-6.4229999999999912</v>
      </c>
      <c r="AL7">
        <v>-35.28</v>
      </c>
      <c r="AM7" cm="1">
        <f t="array" ref="AM7">INDEX($AL$2:$AL$233,ROWS($AL7:AL$233))</f>
        <v>42.68</v>
      </c>
    </row>
    <row r="8" spans="2:39">
      <c r="B8">
        <v>11.399999999999901</v>
      </c>
      <c r="C8" s="6">
        <f t="shared" si="6"/>
        <v>2.2799999999999803</v>
      </c>
      <c r="D8" s="6">
        <f t="shared" si="7"/>
        <v>-3.1580000000000203</v>
      </c>
      <c r="G8">
        <v>-11.75</v>
      </c>
      <c r="H8" s="6">
        <f t="shared" si="0"/>
        <v>-2.35</v>
      </c>
      <c r="I8" s="6">
        <f t="shared" si="8"/>
        <v>-15.848000000000003</v>
      </c>
      <c r="L8">
        <v>-0.41999999999999799</v>
      </c>
      <c r="M8" s="6">
        <f t="shared" si="1"/>
        <v>-8.3999999999999596E-3</v>
      </c>
      <c r="N8" s="6">
        <f t="shared" si="9"/>
        <v>-5.0298000000000043</v>
      </c>
      <c r="Q8">
        <v>-8.82</v>
      </c>
      <c r="R8" s="6">
        <f t="shared" si="2"/>
        <v>-1.7640000000000002</v>
      </c>
      <c r="S8" s="6">
        <f t="shared" si="10"/>
        <v>-6.3260000000000005</v>
      </c>
      <c r="V8">
        <v>-14.57</v>
      </c>
      <c r="W8" s="6">
        <f t="shared" si="3"/>
        <v>-0.97133333333333338</v>
      </c>
      <c r="X8" s="6">
        <f t="shared" si="11"/>
        <v>-4.2079999999999931</v>
      </c>
      <c r="AA8">
        <v>-7.3</v>
      </c>
      <c r="AB8" s="6">
        <f t="shared" si="4"/>
        <v>-0.73</v>
      </c>
      <c r="AC8" s="6">
        <f t="shared" si="12"/>
        <v>-5.5229999999999997</v>
      </c>
      <c r="AF8">
        <v>-5.8499999999999899</v>
      </c>
      <c r="AG8" s="6">
        <f t="shared" si="5"/>
        <v>-0.58499999999999897</v>
      </c>
      <c r="AH8" s="6">
        <f t="shared" si="13"/>
        <v>-7.0079999999999902</v>
      </c>
      <c r="AL8">
        <v>41.07</v>
      </c>
      <c r="AM8" cm="1">
        <f t="array" ref="AM8">INDEX($AL$2:$AL$233,ROWS($AL8:AL$233))</f>
        <v>10.66</v>
      </c>
    </row>
    <row r="9" spans="2:39">
      <c r="B9">
        <v>15.219999999999899</v>
      </c>
      <c r="C9" s="6">
        <f t="shared" si="6"/>
        <v>3.0439999999999801</v>
      </c>
      <c r="D9" s="6">
        <f t="shared" si="7"/>
        <v>-0.11400000000004029</v>
      </c>
      <c r="G9">
        <v>-21.25</v>
      </c>
      <c r="H9" s="6">
        <f t="shared" si="0"/>
        <v>-4.25</v>
      </c>
      <c r="I9" s="6">
        <f t="shared" si="8"/>
        <v>-20.098000000000003</v>
      </c>
      <c r="L9">
        <v>132.92999999999901</v>
      </c>
      <c r="M9" s="6">
        <f t="shared" si="1"/>
        <v>2.6585999999999803</v>
      </c>
      <c r="N9" s="6">
        <f t="shared" si="9"/>
        <v>-2.371200000000024</v>
      </c>
      <c r="Q9">
        <v>8.07</v>
      </c>
      <c r="R9" s="6">
        <f t="shared" si="2"/>
        <v>1.6140000000000001</v>
      </c>
      <c r="S9" s="6">
        <f t="shared" si="10"/>
        <v>-4.7120000000000006</v>
      </c>
      <c r="V9">
        <v>33.93</v>
      </c>
      <c r="W9" s="6">
        <f t="shared" si="3"/>
        <v>2.262</v>
      </c>
      <c r="X9" s="6">
        <f t="shared" si="11"/>
        <v>-1.9459999999999931</v>
      </c>
      <c r="AA9">
        <v>22.51</v>
      </c>
      <c r="AB9" s="6">
        <f t="shared" si="4"/>
        <v>2.2510000000000003</v>
      </c>
      <c r="AC9" s="6">
        <f t="shared" si="12"/>
        <v>-3.2719999999999994</v>
      </c>
      <c r="AF9">
        <v>31.97</v>
      </c>
      <c r="AG9" s="6">
        <f t="shared" si="5"/>
        <v>3.1970000000000001</v>
      </c>
      <c r="AH9" s="6">
        <f t="shared" si="13"/>
        <v>-3.8109999999999902</v>
      </c>
      <c r="AL9">
        <v>67.88</v>
      </c>
      <c r="AM9" cm="1">
        <f t="array" ref="AM9">INDEX($AL$2:$AL$233,ROWS($AL9:AL$233))</f>
        <v>7.19</v>
      </c>
    </row>
    <row r="10" spans="2:39">
      <c r="B10">
        <v>8.77</v>
      </c>
      <c r="C10" s="6">
        <f t="shared" si="6"/>
        <v>1.754</v>
      </c>
      <c r="D10" s="6">
        <f t="shared" si="7"/>
        <v>1.6399999999999597</v>
      </c>
      <c r="G10">
        <v>20.3</v>
      </c>
      <c r="H10" s="6">
        <f t="shared" si="0"/>
        <v>4.0600000000000005</v>
      </c>
      <c r="I10" s="6">
        <f t="shared" si="8"/>
        <v>-16.038000000000004</v>
      </c>
      <c r="L10">
        <v>134.33000000000001</v>
      </c>
      <c r="M10" s="6">
        <f t="shared" si="1"/>
        <v>2.6866000000000003</v>
      </c>
      <c r="N10" s="6">
        <f t="shared" si="9"/>
        <v>0.31539999999997637</v>
      </c>
      <c r="Q10">
        <v>7.38</v>
      </c>
      <c r="R10" s="6">
        <f t="shared" si="2"/>
        <v>1.476</v>
      </c>
      <c r="S10" s="6">
        <f t="shared" si="10"/>
        <v>-3.2360000000000007</v>
      </c>
      <c r="V10">
        <v>44.08</v>
      </c>
      <c r="W10" s="6">
        <f t="shared" si="3"/>
        <v>2.9386666666666663</v>
      </c>
      <c r="X10" s="6">
        <f t="shared" si="11"/>
        <v>0.99266666666667325</v>
      </c>
      <c r="AA10">
        <v>39.989999999999903</v>
      </c>
      <c r="AB10" s="6">
        <f t="shared" si="4"/>
        <v>3.9989999999999903</v>
      </c>
      <c r="AC10" s="6">
        <f t="shared" si="12"/>
        <v>0.72699999999999099</v>
      </c>
      <c r="AF10">
        <v>26.85</v>
      </c>
      <c r="AG10" s="6">
        <f t="shared" si="5"/>
        <v>2.6850000000000005</v>
      </c>
      <c r="AH10" s="6">
        <f t="shared" si="13"/>
        <v>-1.1259999999999897</v>
      </c>
      <c r="AL10">
        <v>36.799999999999997</v>
      </c>
      <c r="AM10" cm="1">
        <f t="array" ref="AM10">INDEX($AL$2:$AL$233,ROWS($AL10:AL$233))</f>
        <v>-23.59</v>
      </c>
    </row>
    <row r="11" spans="2:39">
      <c r="B11">
        <v>16.96</v>
      </c>
      <c r="C11" s="6">
        <f t="shared" si="6"/>
        <v>3.3920000000000003</v>
      </c>
      <c r="D11" s="6">
        <f t="shared" si="7"/>
        <v>5.0319999999999601</v>
      </c>
      <c r="G11">
        <v>-43.85</v>
      </c>
      <c r="H11" s="6">
        <f t="shared" si="0"/>
        <v>-8.7700000000000014</v>
      </c>
      <c r="I11" s="6">
        <f t="shared" si="8"/>
        <v>-24.808000000000007</v>
      </c>
      <c r="L11">
        <v>108.74</v>
      </c>
      <c r="M11" s="6">
        <f t="shared" si="1"/>
        <v>2.1747999999999998</v>
      </c>
      <c r="N11" s="6">
        <f t="shared" si="9"/>
        <v>2.4901999999999762</v>
      </c>
      <c r="Q11">
        <v>12.299999999999899</v>
      </c>
      <c r="R11" s="6">
        <f t="shared" si="2"/>
        <v>2.45999999999998</v>
      </c>
      <c r="S11" s="6">
        <f t="shared" si="10"/>
        <v>-0.77600000000002067</v>
      </c>
      <c r="V11">
        <v>38.049999999999997</v>
      </c>
      <c r="W11" s="6">
        <f t="shared" si="3"/>
        <v>2.5366666666666666</v>
      </c>
      <c r="X11" s="6">
        <f t="shared" si="11"/>
        <v>3.5293333333333399</v>
      </c>
      <c r="AA11">
        <v>25.369999999999902</v>
      </c>
      <c r="AB11" s="6">
        <f t="shared" si="4"/>
        <v>2.5369999999999902</v>
      </c>
      <c r="AC11" s="6">
        <f t="shared" si="12"/>
        <v>3.2639999999999811</v>
      </c>
      <c r="AF11">
        <v>7.7699999999999898</v>
      </c>
      <c r="AG11" s="6">
        <f t="shared" si="5"/>
        <v>0.77699999999999902</v>
      </c>
      <c r="AH11" s="6">
        <f t="shared" si="13"/>
        <v>-0.34899999999999065</v>
      </c>
      <c r="AL11">
        <v>13.45</v>
      </c>
      <c r="AM11" cm="1">
        <f t="array" ref="AM11">INDEX($AL$2:$AL$233,ROWS($AL11:AL$233))</f>
        <v>7.21</v>
      </c>
    </row>
    <row r="12" spans="2:39">
      <c r="B12">
        <v>-19.77</v>
      </c>
      <c r="C12" s="6">
        <f t="shared" si="6"/>
        <v>-3.9540000000000002</v>
      </c>
      <c r="D12" s="6">
        <f t="shared" si="7"/>
        <v>1.0779999999999599</v>
      </c>
      <c r="G12">
        <v>11.5</v>
      </c>
      <c r="H12" s="6">
        <f t="shared" si="0"/>
        <v>2.3000000000000003</v>
      </c>
      <c r="I12" s="6">
        <f t="shared" si="8"/>
        <v>-22.508000000000006</v>
      </c>
      <c r="L12">
        <v>-159.13999999999999</v>
      </c>
      <c r="M12" s="6">
        <f t="shared" si="1"/>
        <v>-3.1827999999999999</v>
      </c>
      <c r="N12" s="6">
        <f t="shared" si="9"/>
        <v>-0.69260000000002364</v>
      </c>
      <c r="Q12">
        <v>-13.18</v>
      </c>
      <c r="R12" s="6">
        <f t="shared" si="2"/>
        <v>-2.6360000000000001</v>
      </c>
      <c r="S12" s="6">
        <f t="shared" si="10"/>
        <v>-3.4120000000000208</v>
      </c>
      <c r="V12">
        <v>-45.01</v>
      </c>
      <c r="W12" s="6">
        <f t="shared" si="3"/>
        <v>-3.0006666666666666</v>
      </c>
      <c r="X12" s="6">
        <f t="shared" si="11"/>
        <v>0.52866666666667328</v>
      </c>
      <c r="AA12">
        <v>-34.200000000000003</v>
      </c>
      <c r="AB12" s="6">
        <f t="shared" si="4"/>
        <v>-3.4200000000000004</v>
      </c>
      <c r="AC12" s="6">
        <f t="shared" si="12"/>
        <v>-0.15600000000001923</v>
      </c>
      <c r="AF12">
        <v>-28.61</v>
      </c>
      <c r="AG12" s="6">
        <f t="shared" si="5"/>
        <v>-2.8610000000000002</v>
      </c>
      <c r="AH12" s="6">
        <f t="shared" si="13"/>
        <v>-3.2099999999999911</v>
      </c>
      <c r="AL12">
        <v>-8.52</v>
      </c>
      <c r="AM12" cm="1">
        <f t="array" ref="AM12">INDEX($AL$2:$AL$233,ROWS($AL12:AL$233))</f>
        <v>10.56</v>
      </c>
    </row>
    <row r="13" spans="2:39">
      <c r="B13">
        <v>-11.42</v>
      </c>
      <c r="C13" s="6">
        <f t="shared" si="6"/>
        <v>-2.2840000000000003</v>
      </c>
      <c r="D13" s="6">
        <f t="shared" si="7"/>
        <v>-1.2060000000000404</v>
      </c>
      <c r="G13">
        <v>10.14</v>
      </c>
      <c r="H13" s="6">
        <f t="shared" si="0"/>
        <v>2.028</v>
      </c>
      <c r="I13" s="6">
        <f t="shared" si="8"/>
        <v>-20.480000000000008</v>
      </c>
      <c r="L13">
        <v>-113.37</v>
      </c>
      <c r="M13" s="6">
        <f t="shared" si="1"/>
        <v>-2.2674000000000003</v>
      </c>
      <c r="N13" s="6">
        <f t="shared" si="9"/>
        <v>-2.9600000000000239</v>
      </c>
      <c r="Q13">
        <v>-33.6</v>
      </c>
      <c r="R13" s="6">
        <f t="shared" si="2"/>
        <v>-6.7200000000000006</v>
      </c>
      <c r="S13" s="6">
        <f t="shared" si="10"/>
        <v>-10.132000000000021</v>
      </c>
      <c r="V13">
        <v>-36.799999999999997</v>
      </c>
      <c r="W13" s="6">
        <f t="shared" si="3"/>
        <v>-2.4533333333333331</v>
      </c>
      <c r="X13" s="6">
        <f t="shared" si="11"/>
        <v>-1.9246666666666599</v>
      </c>
      <c r="AA13">
        <v>-36.85</v>
      </c>
      <c r="AB13" s="6">
        <f t="shared" si="4"/>
        <v>-3.6850000000000005</v>
      </c>
      <c r="AC13" s="6">
        <f t="shared" si="12"/>
        <v>-3.8410000000000197</v>
      </c>
      <c r="AF13">
        <v>-20.119999999999902</v>
      </c>
      <c r="AG13" s="6">
        <f t="shared" si="5"/>
        <v>-2.0119999999999902</v>
      </c>
      <c r="AH13" s="6">
        <f t="shared" si="13"/>
        <v>-5.2219999999999818</v>
      </c>
      <c r="AL13">
        <v>-4.3499999999999996</v>
      </c>
      <c r="AM13" cm="1">
        <f t="array" ref="AM13">INDEX($AL$2:$AL$233,ROWS($AL13:AL$233))</f>
        <v>33.75</v>
      </c>
    </row>
    <row r="14" spans="2:39">
      <c r="B14">
        <v>7.4799999999999898</v>
      </c>
      <c r="C14" s="6">
        <f t="shared" si="6"/>
        <v>1.495999999999998</v>
      </c>
      <c r="D14" s="6">
        <f t="shared" si="7"/>
        <v>0.28999999999995763</v>
      </c>
      <c r="G14">
        <v>12.7</v>
      </c>
      <c r="H14" s="6">
        <f t="shared" si="0"/>
        <v>2.54</v>
      </c>
      <c r="I14" s="6">
        <f t="shared" si="8"/>
        <v>-17.940000000000008</v>
      </c>
      <c r="L14">
        <v>121.229999999999</v>
      </c>
      <c r="M14" s="6">
        <f t="shared" si="1"/>
        <v>2.4245999999999799</v>
      </c>
      <c r="N14" s="6">
        <f t="shared" si="9"/>
        <v>-0.53540000000004406</v>
      </c>
      <c r="Q14">
        <v>23.459999999999901</v>
      </c>
      <c r="R14" s="6">
        <f t="shared" si="2"/>
        <v>4.6919999999999806</v>
      </c>
      <c r="S14" s="6">
        <f t="shared" si="10"/>
        <v>-5.4400000000000404</v>
      </c>
      <c r="V14">
        <v>65.13</v>
      </c>
      <c r="W14" s="6">
        <f t="shared" si="3"/>
        <v>4.3419999999999996</v>
      </c>
      <c r="X14" s="6">
        <f t="shared" si="11"/>
        <v>2.4173333333333398</v>
      </c>
      <c r="AA14">
        <v>51.099999999999902</v>
      </c>
      <c r="AB14" s="6">
        <f t="shared" si="4"/>
        <v>5.1099999999999905</v>
      </c>
      <c r="AC14" s="6">
        <f t="shared" si="12"/>
        <v>1.2689999999999708</v>
      </c>
      <c r="AF14">
        <v>22.52</v>
      </c>
      <c r="AG14" s="6">
        <f t="shared" si="5"/>
        <v>2.2520000000000002</v>
      </c>
      <c r="AH14" s="6">
        <f t="shared" si="13"/>
        <v>-2.9699999999999815</v>
      </c>
      <c r="AL14">
        <v>17.71</v>
      </c>
      <c r="AM14" cm="1">
        <f t="array" ref="AM14">INDEX($AL$2:$AL$233,ROWS($AL14:AL$233))</f>
        <v>36.369999999999997</v>
      </c>
    </row>
    <row r="15" spans="2:39">
      <c r="B15">
        <v>7.83</v>
      </c>
      <c r="C15" s="6">
        <f t="shared" si="6"/>
        <v>1.5660000000000001</v>
      </c>
      <c r="D15" s="6">
        <f t="shared" si="7"/>
        <v>1.8559999999999577</v>
      </c>
      <c r="G15">
        <v>15.26</v>
      </c>
      <c r="H15" s="6">
        <f t="shared" si="0"/>
        <v>3.052</v>
      </c>
      <c r="I15" s="6">
        <f t="shared" si="8"/>
        <v>-14.888000000000009</v>
      </c>
      <c r="L15">
        <v>-27.72</v>
      </c>
      <c r="M15" s="6">
        <f t="shared" si="1"/>
        <v>-0.5544</v>
      </c>
      <c r="N15" s="6">
        <f t="shared" si="9"/>
        <v>-1.0898000000000441</v>
      </c>
      <c r="Q15">
        <v>-3.61</v>
      </c>
      <c r="R15" s="6">
        <f t="shared" si="2"/>
        <v>-0.72199999999999998</v>
      </c>
      <c r="S15" s="6">
        <f t="shared" si="10"/>
        <v>-6.1620000000000399</v>
      </c>
      <c r="V15">
        <v>-3.21999999999999</v>
      </c>
      <c r="W15" s="6">
        <f t="shared" si="3"/>
        <v>-0.21466666666666601</v>
      </c>
      <c r="X15" s="6">
        <f t="shared" si="11"/>
        <v>2.2026666666666737</v>
      </c>
      <c r="AA15">
        <v>-0.62</v>
      </c>
      <c r="AB15" s="6">
        <f t="shared" si="4"/>
        <v>-6.2E-2</v>
      </c>
      <c r="AC15" s="6">
        <f t="shared" si="12"/>
        <v>1.2069999999999708</v>
      </c>
      <c r="AF15">
        <v>-17.759999999999899</v>
      </c>
      <c r="AG15" s="6">
        <f t="shared" si="5"/>
        <v>-1.77599999999999</v>
      </c>
      <c r="AH15" s="6">
        <f t="shared" si="13"/>
        <v>-4.745999999999972</v>
      </c>
      <c r="AL15">
        <v>-19.059999999999999</v>
      </c>
      <c r="AM15" cm="1">
        <f t="array" ref="AM15">INDEX($AL$2:$AL$233,ROWS($AL15:AL$233))</f>
        <v>-3.32</v>
      </c>
    </row>
    <row r="16" spans="2:39">
      <c r="B16">
        <v>-11.7</v>
      </c>
      <c r="C16" s="6">
        <f t="shared" si="6"/>
        <v>-2.34</v>
      </c>
      <c r="D16" s="6">
        <f t="shared" si="7"/>
        <v>-0.48400000000004217</v>
      </c>
      <c r="G16">
        <v>-28.21</v>
      </c>
      <c r="H16" s="6">
        <f t="shared" si="0"/>
        <v>-5.6420000000000003</v>
      </c>
      <c r="I16" s="6">
        <f t="shared" si="8"/>
        <v>-20.530000000000008</v>
      </c>
      <c r="L16">
        <v>-34.029999999999902</v>
      </c>
      <c r="M16" s="6">
        <f t="shared" si="1"/>
        <v>-0.6805999999999981</v>
      </c>
      <c r="N16" s="6">
        <f t="shared" si="9"/>
        <v>-1.7704000000000422</v>
      </c>
      <c r="Q16">
        <v>2.37</v>
      </c>
      <c r="R16" s="6">
        <f t="shared" si="2"/>
        <v>0.47400000000000003</v>
      </c>
      <c r="S16" s="6">
        <f t="shared" si="10"/>
        <v>-5.6880000000000397</v>
      </c>
      <c r="V16">
        <v>9.32</v>
      </c>
      <c r="W16" s="6">
        <f t="shared" si="3"/>
        <v>0.62133333333333329</v>
      </c>
      <c r="X16" s="6">
        <f t="shared" si="11"/>
        <v>2.8240000000000069</v>
      </c>
      <c r="AA16">
        <v>5.75</v>
      </c>
      <c r="AB16" s="6">
        <f t="shared" si="4"/>
        <v>0.57500000000000007</v>
      </c>
      <c r="AC16" s="6">
        <f t="shared" si="12"/>
        <v>1.7819999999999707</v>
      </c>
      <c r="AF16">
        <v>-2.1800000000000002</v>
      </c>
      <c r="AG16" s="6">
        <f t="shared" si="5"/>
        <v>-0.21800000000000003</v>
      </c>
      <c r="AH16" s="6">
        <f t="shared" si="13"/>
        <v>-4.963999999999972</v>
      </c>
      <c r="AL16">
        <v>-71.2</v>
      </c>
      <c r="AM16" cm="1">
        <f t="array" ref="AM16">INDEX($AL$2:$AL$233,ROWS($AL16:AL$233))</f>
        <v>38.15</v>
      </c>
    </row>
    <row r="17" spans="2:39">
      <c r="B17">
        <v>-23.36</v>
      </c>
      <c r="C17" s="6">
        <f t="shared" si="6"/>
        <v>-4.6719999999999997</v>
      </c>
      <c r="D17" s="6">
        <f t="shared" si="7"/>
        <v>-5.1560000000000414</v>
      </c>
      <c r="G17">
        <v>-10.94</v>
      </c>
      <c r="H17" s="6">
        <f t="shared" si="0"/>
        <v>-2.1880000000000002</v>
      </c>
      <c r="I17" s="6">
        <f t="shared" si="8"/>
        <v>-22.718000000000007</v>
      </c>
      <c r="L17">
        <v>-178.939999999999</v>
      </c>
      <c r="M17" s="6">
        <f t="shared" si="1"/>
        <v>-3.5787999999999802</v>
      </c>
      <c r="N17" s="6">
        <f t="shared" si="9"/>
        <v>-5.3492000000000228</v>
      </c>
      <c r="Q17">
        <v>-10.5</v>
      </c>
      <c r="R17" s="6">
        <f t="shared" si="2"/>
        <v>-2.1</v>
      </c>
      <c r="S17" s="6">
        <f t="shared" si="10"/>
        <v>-7.7880000000000393</v>
      </c>
      <c r="V17">
        <v>-37.369999999999898</v>
      </c>
      <c r="W17" s="6">
        <f t="shared" si="3"/>
        <v>-2.4913333333333263</v>
      </c>
      <c r="X17" s="6">
        <f t="shared" si="11"/>
        <v>0.33266666666668065</v>
      </c>
      <c r="AA17">
        <v>-28.34</v>
      </c>
      <c r="AB17" s="6">
        <f t="shared" si="4"/>
        <v>-2.8340000000000001</v>
      </c>
      <c r="AC17" s="6">
        <f t="shared" si="12"/>
        <v>-1.0520000000000294</v>
      </c>
      <c r="AF17">
        <v>-26.66</v>
      </c>
      <c r="AG17" s="6">
        <f t="shared" si="5"/>
        <v>-2.6660000000000004</v>
      </c>
      <c r="AH17" s="6">
        <f t="shared" si="13"/>
        <v>-7.6299999999999724</v>
      </c>
      <c r="AL17">
        <v>44.35</v>
      </c>
      <c r="AM17" cm="1">
        <f t="array" ref="AM17">INDEX($AL$2:$AL$233,ROWS($AL17:AL$233))</f>
        <v>18.57</v>
      </c>
    </row>
    <row r="18" spans="2:39">
      <c r="B18">
        <v>7.44</v>
      </c>
      <c r="C18" s="6">
        <f t="shared" si="6"/>
        <v>1.4880000000000002</v>
      </c>
      <c r="D18" s="6">
        <f t="shared" si="7"/>
        <v>-3.668000000000041</v>
      </c>
      <c r="G18">
        <v>22.31</v>
      </c>
      <c r="H18" s="6">
        <f t="shared" si="0"/>
        <v>4.4619999999999997</v>
      </c>
      <c r="I18" s="6">
        <f t="shared" si="8"/>
        <v>-18.256000000000007</v>
      </c>
      <c r="L18">
        <v>-77.739999999999995</v>
      </c>
      <c r="M18" s="6">
        <f t="shared" si="1"/>
        <v>-1.5548</v>
      </c>
      <c r="N18" s="6">
        <f t="shared" si="9"/>
        <v>-6.904000000000023</v>
      </c>
      <c r="Q18">
        <v>-8.14</v>
      </c>
      <c r="R18" s="6">
        <f t="shared" si="2"/>
        <v>-1.6280000000000001</v>
      </c>
      <c r="S18" s="6">
        <f t="shared" si="10"/>
        <v>-9.4160000000000394</v>
      </c>
      <c r="V18">
        <v>-31.419999999999899</v>
      </c>
      <c r="W18" s="6">
        <f t="shared" si="3"/>
        <v>-2.0946666666666598</v>
      </c>
      <c r="X18" s="6">
        <f t="shared" si="11"/>
        <v>-1.7619999999999791</v>
      </c>
      <c r="AA18">
        <v>-31.909999999999901</v>
      </c>
      <c r="AB18" s="6">
        <f t="shared" si="4"/>
        <v>-3.1909999999999901</v>
      </c>
      <c r="AC18" s="6">
        <f t="shared" si="12"/>
        <v>-4.2430000000000199</v>
      </c>
      <c r="AF18">
        <v>-32.92</v>
      </c>
      <c r="AG18" s="6">
        <f t="shared" si="5"/>
        <v>-3.2920000000000003</v>
      </c>
      <c r="AH18" s="6">
        <f t="shared" si="13"/>
        <v>-10.921999999999972</v>
      </c>
      <c r="AL18">
        <v>-29.74</v>
      </c>
      <c r="AM18" cm="1">
        <f t="array" ref="AM18">INDEX($AL$2:$AL$233,ROWS($AL18:AL$233))</f>
        <v>-10.46</v>
      </c>
    </row>
    <row r="19" spans="2:39">
      <c r="B19">
        <v>2.0699999999999998</v>
      </c>
      <c r="C19" s="6">
        <f t="shared" si="6"/>
        <v>0.41399999999999998</v>
      </c>
      <c r="D19" s="6">
        <f t="shared" si="7"/>
        <v>-3.2540000000000409</v>
      </c>
      <c r="G19">
        <v>10.19</v>
      </c>
      <c r="H19" s="6">
        <f t="shared" si="0"/>
        <v>2.0379999999999998</v>
      </c>
      <c r="I19" s="6">
        <f t="shared" si="8"/>
        <v>-16.218000000000007</v>
      </c>
      <c r="L19">
        <v>123.06</v>
      </c>
      <c r="M19" s="6">
        <f t="shared" si="1"/>
        <v>2.4612000000000003</v>
      </c>
      <c r="N19" s="6">
        <f t="shared" si="9"/>
        <v>-4.4428000000000232</v>
      </c>
      <c r="Q19">
        <v>4.25</v>
      </c>
      <c r="R19" s="6">
        <f t="shared" si="2"/>
        <v>0.85000000000000009</v>
      </c>
      <c r="S19" s="6">
        <f t="shared" si="10"/>
        <v>-8.5660000000000398</v>
      </c>
      <c r="V19">
        <v>20.25</v>
      </c>
      <c r="W19" s="6">
        <f t="shared" si="3"/>
        <v>1.35</v>
      </c>
      <c r="X19" s="6">
        <f t="shared" si="11"/>
        <v>-0.41199999999997905</v>
      </c>
      <c r="AA19">
        <v>17.11</v>
      </c>
      <c r="AB19" s="6">
        <f t="shared" si="4"/>
        <v>1.7110000000000001</v>
      </c>
      <c r="AC19" s="6">
        <f t="shared" si="12"/>
        <v>-2.5320000000000196</v>
      </c>
      <c r="AF19">
        <v>35.590000000000003</v>
      </c>
      <c r="AG19" s="6">
        <f t="shared" si="5"/>
        <v>3.5590000000000006</v>
      </c>
      <c r="AH19" s="6">
        <f t="shared" si="13"/>
        <v>-7.3629999999999711</v>
      </c>
      <c r="AL19">
        <v>-15.43</v>
      </c>
      <c r="AM19" cm="1">
        <f t="array" ref="AM19">INDEX($AL$2:$AL$233,ROWS($AL19:AL$233))</f>
        <v>-32.35</v>
      </c>
    </row>
    <row r="20" spans="2:39">
      <c r="B20">
        <v>21.2</v>
      </c>
      <c r="C20" s="6">
        <f t="shared" si="6"/>
        <v>4.24</v>
      </c>
      <c r="D20" s="6">
        <f t="shared" si="7"/>
        <v>0.98599999999995935</v>
      </c>
      <c r="G20">
        <v>-20.43</v>
      </c>
      <c r="H20" s="6">
        <f t="shared" si="0"/>
        <v>-4.0860000000000003</v>
      </c>
      <c r="I20" s="6">
        <f t="shared" si="8"/>
        <v>-20.304000000000009</v>
      </c>
      <c r="L20">
        <v>167.07</v>
      </c>
      <c r="M20" s="6">
        <f t="shared" si="1"/>
        <v>3.3414000000000001</v>
      </c>
      <c r="N20" s="6">
        <f t="shared" si="9"/>
        <v>-1.101400000000023</v>
      </c>
      <c r="Q20">
        <v>3.84</v>
      </c>
      <c r="R20" s="6">
        <f t="shared" si="2"/>
        <v>0.76800000000000002</v>
      </c>
      <c r="S20" s="6">
        <f t="shared" si="10"/>
        <v>-7.79800000000004</v>
      </c>
      <c r="V20">
        <v>45.68</v>
      </c>
      <c r="W20" s="6">
        <f t="shared" si="3"/>
        <v>3.0453333333333332</v>
      </c>
      <c r="X20" s="6">
        <f t="shared" si="11"/>
        <v>2.6333333333333542</v>
      </c>
      <c r="AA20">
        <v>27.06</v>
      </c>
      <c r="AB20" s="6">
        <f t="shared" si="4"/>
        <v>2.706</v>
      </c>
      <c r="AC20" s="6">
        <f t="shared" si="12"/>
        <v>0.17399999999998039</v>
      </c>
      <c r="AF20">
        <v>19.829999999999998</v>
      </c>
      <c r="AG20" s="6">
        <f t="shared" si="5"/>
        <v>1.9829999999999999</v>
      </c>
      <c r="AH20" s="6">
        <f t="shared" si="13"/>
        <v>-5.3799999999999715</v>
      </c>
      <c r="AL20">
        <v>4.58</v>
      </c>
      <c r="AM20" cm="1">
        <f t="array" ref="AM20">INDEX($AL$2:$AL$233,ROWS($AL20:AL$233))</f>
        <v>88.74</v>
      </c>
    </row>
    <row r="21" spans="2:39">
      <c r="B21">
        <v>-17.05</v>
      </c>
      <c r="C21" s="6">
        <f t="shared" si="6"/>
        <v>-3.41</v>
      </c>
      <c r="D21" s="6">
        <f t="shared" si="7"/>
        <v>-2.4240000000000408</v>
      </c>
      <c r="G21">
        <v>-18.149999999999999</v>
      </c>
      <c r="H21" s="6">
        <f t="shared" si="0"/>
        <v>-3.63</v>
      </c>
      <c r="I21" s="6">
        <f t="shared" si="8"/>
        <v>-23.934000000000008</v>
      </c>
      <c r="L21">
        <v>-42.269999999999897</v>
      </c>
      <c r="M21" s="6">
        <f t="shared" si="1"/>
        <v>-0.84539999999999793</v>
      </c>
      <c r="N21" s="6">
        <f t="shared" si="9"/>
        <v>-1.946800000000021</v>
      </c>
      <c r="Q21">
        <v>12.969999999999899</v>
      </c>
      <c r="R21" s="6">
        <f t="shared" si="2"/>
        <v>2.5939999999999799</v>
      </c>
      <c r="S21" s="6">
        <f t="shared" si="10"/>
        <v>-5.2040000000000601</v>
      </c>
      <c r="V21">
        <v>5.85</v>
      </c>
      <c r="W21" s="6">
        <f t="shared" si="3"/>
        <v>0.38999999999999996</v>
      </c>
      <c r="X21" s="6">
        <f t="shared" si="11"/>
        <v>3.0233333333333543</v>
      </c>
      <c r="AA21">
        <v>2.96999999999999</v>
      </c>
      <c r="AB21" s="6">
        <f t="shared" si="4"/>
        <v>0.29699999999999899</v>
      </c>
      <c r="AC21" s="6">
        <f t="shared" si="12"/>
        <v>0.47099999999997938</v>
      </c>
      <c r="AF21">
        <v>-12.82</v>
      </c>
      <c r="AG21" s="6">
        <f t="shared" si="5"/>
        <v>-1.282</v>
      </c>
      <c r="AH21" s="6">
        <f t="shared" si="13"/>
        <v>-6.6619999999999715</v>
      </c>
      <c r="AL21">
        <v>12.93</v>
      </c>
      <c r="AM21" cm="1">
        <f t="array" ref="AM21">INDEX($AL$2:$AL$233,ROWS($AL21:AL$233))</f>
        <v>72.62</v>
      </c>
    </row>
    <row r="22" spans="2:39">
      <c r="B22">
        <v>-6.42</v>
      </c>
      <c r="C22" s="6">
        <f t="shared" si="6"/>
        <v>-1.284</v>
      </c>
      <c r="D22" s="6">
        <f t="shared" si="7"/>
        <v>-3.708000000000041</v>
      </c>
      <c r="G22">
        <v>-22.099999999999898</v>
      </c>
      <c r="H22" s="6">
        <f t="shared" si="0"/>
        <v>-4.4199999999999795</v>
      </c>
      <c r="I22" s="6">
        <f t="shared" si="8"/>
        <v>-28.353999999999989</v>
      </c>
      <c r="L22">
        <v>135.87</v>
      </c>
      <c r="M22" s="6">
        <f t="shared" si="1"/>
        <v>2.7174</v>
      </c>
      <c r="N22" s="6">
        <f t="shared" si="9"/>
        <v>0.77059999999997908</v>
      </c>
      <c r="Q22">
        <v>16.84</v>
      </c>
      <c r="R22" s="6">
        <f t="shared" si="2"/>
        <v>3.3680000000000003</v>
      </c>
      <c r="S22" s="6">
        <f t="shared" si="10"/>
        <v>-1.8360000000000598</v>
      </c>
      <c r="V22">
        <v>58.16</v>
      </c>
      <c r="W22" s="6">
        <f t="shared" si="3"/>
        <v>3.8773333333333331</v>
      </c>
      <c r="X22" s="6">
        <f t="shared" si="11"/>
        <v>6.9006666666666874</v>
      </c>
      <c r="AA22">
        <v>35.909999999999997</v>
      </c>
      <c r="AB22" s="6">
        <f t="shared" si="4"/>
        <v>3.5909999999999997</v>
      </c>
      <c r="AC22" s="6">
        <f t="shared" si="12"/>
        <v>4.061999999999979</v>
      </c>
      <c r="AF22">
        <v>29.45</v>
      </c>
      <c r="AG22" s="6">
        <f t="shared" si="5"/>
        <v>2.9450000000000003</v>
      </c>
      <c r="AH22" s="6">
        <f t="shared" si="13"/>
        <v>-3.7169999999999712</v>
      </c>
      <c r="AL22">
        <v>-23.46</v>
      </c>
      <c r="AM22" cm="1">
        <f t="array" ref="AM22">INDEX($AL$2:$AL$233,ROWS($AL22:AL$233))</f>
        <v>17.07</v>
      </c>
    </row>
    <row r="23" spans="2:39">
      <c r="B23">
        <v>19.54</v>
      </c>
      <c r="C23" s="6">
        <f t="shared" si="6"/>
        <v>3.9079999999999999</v>
      </c>
      <c r="D23" s="6">
        <f t="shared" si="7"/>
        <v>0.19999999999995888</v>
      </c>
      <c r="G23">
        <v>30.24</v>
      </c>
      <c r="H23" s="6">
        <f t="shared" si="0"/>
        <v>6.048</v>
      </c>
      <c r="I23" s="6">
        <f t="shared" si="8"/>
        <v>-22.30599999999999</v>
      </c>
      <c r="L23">
        <v>114.479999999999</v>
      </c>
      <c r="M23" s="6">
        <f t="shared" si="1"/>
        <v>2.2895999999999801</v>
      </c>
      <c r="N23" s="6">
        <f t="shared" si="9"/>
        <v>3.0601999999999592</v>
      </c>
      <c r="Q23">
        <v>9.07</v>
      </c>
      <c r="R23" s="6">
        <f t="shared" si="2"/>
        <v>1.8140000000000001</v>
      </c>
      <c r="S23" s="6">
        <f t="shared" si="10"/>
        <v>-2.200000000005975E-2</v>
      </c>
      <c r="V23">
        <v>25.6</v>
      </c>
      <c r="W23" s="6">
        <f t="shared" si="3"/>
        <v>1.7066666666666668</v>
      </c>
      <c r="X23" s="6">
        <f t="shared" si="11"/>
        <v>8.6073333333333544</v>
      </c>
      <c r="AA23">
        <v>13.06</v>
      </c>
      <c r="AB23" s="6">
        <f t="shared" si="4"/>
        <v>1.306</v>
      </c>
      <c r="AC23" s="6">
        <f t="shared" si="12"/>
        <v>5.367999999999979</v>
      </c>
      <c r="AF23">
        <v>15.309999999999899</v>
      </c>
      <c r="AG23" s="6">
        <f t="shared" si="5"/>
        <v>1.5309999999999899</v>
      </c>
      <c r="AH23" s="6">
        <f t="shared" si="13"/>
        <v>-2.1859999999999813</v>
      </c>
      <c r="AL23">
        <v>-9.9999999999998701E-2</v>
      </c>
      <c r="AM23" cm="1">
        <f t="array" ref="AM23">INDEX($AL$2:$AL$233,ROWS($AL23:AL$233))</f>
        <v>-42.66</v>
      </c>
    </row>
    <row r="24" spans="2:39">
      <c r="B24">
        <v>5.5299999999999896</v>
      </c>
      <c r="C24" s="6">
        <f t="shared" si="6"/>
        <v>1.1059999999999979</v>
      </c>
      <c r="D24" s="6">
        <f t="shared" si="7"/>
        <v>1.3059999999999568</v>
      </c>
      <c r="G24">
        <v>14.569999999999901</v>
      </c>
      <c r="H24" s="6">
        <f t="shared" si="0"/>
        <v>2.9139999999999802</v>
      </c>
      <c r="I24" s="6">
        <f t="shared" si="8"/>
        <v>-19.39200000000001</v>
      </c>
      <c r="L24">
        <v>-66.489999999999995</v>
      </c>
      <c r="M24" s="6">
        <f t="shared" si="1"/>
        <v>-1.3297999999999999</v>
      </c>
      <c r="N24" s="6">
        <f t="shared" si="9"/>
        <v>1.7303999999999593</v>
      </c>
      <c r="Q24">
        <v>-17.739999999999998</v>
      </c>
      <c r="R24" s="6">
        <f t="shared" si="2"/>
        <v>-3.548</v>
      </c>
      <c r="S24" s="6">
        <f t="shared" si="10"/>
        <v>-3.5700000000000598</v>
      </c>
      <c r="V24">
        <v>-30.49</v>
      </c>
      <c r="W24" s="6">
        <f t="shared" si="3"/>
        <v>-2.0326666666666666</v>
      </c>
      <c r="X24" s="6">
        <f t="shared" si="11"/>
        <v>6.5746666666666878</v>
      </c>
      <c r="AA24">
        <v>-24.46</v>
      </c>
      <c r="AB24" s="6">
        <f t="shared" si="4"/>
        <v>-2.4460000000000002</v>
      </c>
      <c r="AC24" s="6">
        <f t="shared" si="12"/>
        <v>2.9219999999999788</v>
      </c>
      <c r="AF24">
        <v>-16.669999999999899</v>
      </c>
      <c r="AG24" s="6">
        <f t="shared" si="5"/>
        <v>-1.66699999999999</v>
      </c>
      <c r="AH24" s="6">
        <f t="shared" si="13"/>
        <v>-3.8529999999999713</v>
      </c>
      <c r="AL24">
        <v>23.47</v>
      </c>
      <c r="AM24" cm="1">
        <f t="array" ref="AM24">INDEX($AL$2:$AL$233,ROWS($AL24:AL$233))</f>
        <v>-62.56</v>
      </c>
    </row>
    <row r="25" spans="2:39">
      <c r="B25">
        <v>-3.6899999999999902</v>
      </c>
      <c r="C25" s="6">
        <f t="shared" si="6"/>
        <v>-0.7379999999999981</v>
      </c>
      <c r="D25" s="6">
        <f t="shared" si="7"/>
        <v>0.56799999999995865</v>
      </c>
      <c r="G25">
        <v>-12.33</v>
      </c>
      <c r="H25" s="6">
        <f t="shared" si="0"/>
        <v>-2.4660000000000002</v>
      </c>
      <c r="I25" s="6">
        <f t="shared" si="8"/>
        <v>-21.858000000000011</v>
      </c>
      <c r="L25">
        <v>-31.44</v>
      </c>
      <c r="M25" s="6">
        <f t="shared" si="1"/>
        <v>-0.62880000000000003</v>
      </c>
      <c r="N25" s="6">
        <f t="shared" si="9"/>
        <v>1.1015999999999593</v>
      </c>
      <c r="Q25">
        <v>-1.26999999999999</v>
      </c>
      <c r="R25" s="6">
        <f t="shared" si="2"/>
        <v>-0.25399999999999801</v>
      </c>
      <c r="S25" s="6">
        <f t="shared" si="10"/>
        <v>-3.8240000000000576</v>
      </c>
      <c r="V25">
        <v>-23.86</v>
      </c>
      <c r="W25" s="6">
        <f t="shared" si="3"/>
        <v>-1.5906666666666667</v>
      </c>
      <c r="X25" s="6">
        <f t="shared" si="11"/>
        <v>4.9840000000000213</v>
      </c>
      <c r="AA25">
        <v>-11.329999999999901</v>
      </c>
      <c r="AB25" s="6">
        <f t="shared" si="4"/>
        <v>-1.13299999999999</v>
      </c>
      <c r="AC25" s="6">
        <f t="shared" si="12"/>
        <v>1.7889999999999888</v>
      </c>
      <c r="AF25">
        <v>-10.39</v>
      </c>
      <c r="AG25" s="6">
        <f t="shared" si="5"/>
        <v>-1.0390000000000001</v>
      </c>
      <c r="AH25" s="6">
        <f t="shared" si="13"/>
        <v>-4.891999999999971</v>
      </c>
      <c r="AL25">
        <v>-8.9999999999998498E-2</v>
      </c>
      <c r="AM25" cm="1">
        <f t="array" ref="AM25">INDEX($AL$2:$AL$233,ROWS($AL25:AL$233))</f>
        <v>62.11</v>
      </c>
    </row>
    <row r="26" spans="2:39">
      <c r="B26">
        <v>-12.3799999999999</v>
      </c>
      <c r="C26" s="6">
        <f t="shared" si="6"/>
        <v>-2.47599999999998</v>
      </c>
      <c r="D26" s="6">
        <f t="shared" si="7"/>
        <v>-1.9080000000000212</v>
      </c>
      <c r="G26">
        <v>-0.20999999999999899</v>
      </c>
      <c r="H26" s="6">
        <f t="shared" si="0"/>
        <v>-4.1999999999999801E-2</v>
      </c>
      <c r="I26" s="6">
        <f t="shared" si="8"/>
        <v>-21.900000000000009</v>
      </c>
      <c r="L26">
        <v>-53.939999999999898</v>
      </c>
      <c r="M26" s="6">
        <f t="shared" si="1"/>
        <v>-1.078799999999998</v>
      </c>
      <c r="N26" s="6">
        <f t="shared" si="9"/>
        <v>2.2799999999961296E-2</v>
      </c>
      <c r="Q26">
        <v>0.63</v>
      </c>
      <c r="R26" s="6">
        <f t="shared" si="2"/>
        <v>0.126</v>
      </c>
      <c r="S26" s="6">
        <f t="shared" si="10"/>
        <v>-3.6980000000000577</v>
      </c>
      <c r="V26">
        <v>-12.0299999999999</v>
      </c>
      <c r="W26" s="6">
        <f t="shared" si="3"/>
        <v>-0.80199999999999327</v>
      </c>
      <c r="X26" s="6">
        <f t="shared" si="11"/>
        <v>4.1820000000000279</v>
      </c>
      <c r="AA26">
        <v>2.39</v>
      </c>
      <c r="AB26" s="6">
        <f t="shared" si="4"/>
        <v>0.23900000000000002</v>
      </c>
      <c r="AC26" s="6">
        <f t="shared" si="12"/>
        <v>2.0279999999999889</v>
      </c>
      <c r="AF26">
        <v>0.63999999999999901</v>
      </c>
      <c r="AG26" s="6">
        <f t="shared" si="5"/>
        <v>6.3999999999999904E-2</v>
      </c>
      <c r="AH26" s="6">
        <f t="shared" si="13"/>
        <v>-4.827999999999971</v>
      </c>
      <c r="AL26">
        <v>41.51</v>
      </c>
      <c r="AM26" cm="1">
        <f t="array" ref="AM26">INDEX($AL$2:$AL$233,ROWS($AL26:AL$233))</f>
        <v>56.68</v>
      </c>
    </row>
    <row r="27" spans="2:39">
      <c r="B27">
        <v>-6.67</v>
      </c>
      <c r="C27" s="6">
        <f t="shared" si="6"/>
        <v>-1.3340000000000001</v>
      </c>
      <c r="D27" s="6">
        <f t="shared" si="7"/>
        <v>-3.2420000000000213</v>
      </c>
      <c r="G27">
        <v>17.989999999999998</v>
      </c>
      <c r="H27" s="6">
        <f t="shared" si="0"/>
        <v>3.5979999999999999</v>
      </c>
      <c r="I27" s="6">
        <f t="shared" si="8"/>
        <v>-18.30200000000001</v>
      </c>
      <c r="L27">
        <v>-199.7</v>
      </c>
      <c r="M27" s="6">
        <f t="shared" si="1"/>
        <v>-3.9939999999999998</v>
      </c>
      <c r="N27" s="6">
        <f t="shared" si="9"/>
        <v>-3.9712000000000387</v>
      </c>
      <c r="Q27">
        <v>-16.11</v>
      </c>
      <c r="R27" s="6">
        <f t="shared" si="2"/>
        <v>-3.222</v>
      </c>
      <c r="S27" s="6">
        <f t="shared" si="10"/>
        <v>-6.9200000000000577</v>
      </c>
      <c r="V27">
        <v>-61.97</v>
      </c>
      <c r="W27" s="6">
        <f t="shared" si="3"/>
        <v>-4.1313333333333331</v>
      </c>
      <c r="X27" s="6">
        <f t="shared" si="11"/>
        <v>5.0666666666694837E-2</v>
      </c>
      <c r="AA27">
        <v>-51.749999999999901</v>
      </c>
      <c r="AB27" s="6">
        <f t="shared" si="4"/>
        <v>-5.1749999999999901</v>
      </c>
      <c r="AC27" s="6">
        <f t="shared" si="12"/>
        <v>-3.1470000000000011</v>
      </c>
      <c r="AF27">
        <v>-46.5399999999999</v>
      </c>
      <c r="AG27" s="6">
        <f t="shared" si="5"/>
        <v>-4.6539999999999901</v>
      </c>
      <c r="AH27" s="6">
        <f t="shared" si="13"/>
        <v>-9.4819999999999602</v>
      </c>
      <c r="AL27">
        <v>-93.3</v>
      </c>
      <c r="AM27" cm="1">
        <f t="array" ref="AM27">INDEX($AL$2:$AL$233,ROWS($AL27:AL$233))</f>
        <v>-9.2200000000000006</v>
      </c>
    </row>
    <row r="28" spans="2:39">
      <c r="B28">
        <v>-23.84</v>
      </c>
      <c r="C28" s="6">
        <f t="shared" si="6"/>
        <v>-4.7679999999999998</v>
      </c>
      <c r="D28" s="6">
        <f t="shared" si="7"/>
        <v>-8.0100000000000211</v>
      </c>
      <c r="G28">
        <v>8.3499999999999908</v>
      </c>
      <c r="H28" s="6">
        <f t="shared" si="0"/>
        <v>1.6699999999999982</v>
      </c>
      <c r="I28" s="6">
        <f t="shared" si="8"/>
        <v>-16.632000000000012</v>
      </c>
      <c r="L28">
        <v>-225.67999999999901</v>
      </c>
      <c r="M28" s="6">
        <f t="shared" si="1"/>
        <v>-4.5135999999999807</v>
      </c>
      <c r="N28" s="6">
        <f t="shared" si="9"/>
        <v>-8.4848000000000194</v>
      </c>
      <c r="Q28">
        <v>-30.27</v>
      </c>
      <c r="R28" s="6">
        <f t="shared" si="2"/>
        <v>-6.0540000000000003</v>
      </c>
      <c r="S28" s="6">
        <f t="shared" si="10"/>
        <v>-12.974000000000057</v>
      </c>
      <c r="V28">
        <v>-66.67</v>
      </c>
      <c r="W28" s="6">
        <f t="shared" si="3"/>
        <v>-4.4446666666666665</v>
      </c>
      <c r="X28" s="6">
        <f t="shared" si="11"/>
        <v>-4.3939999999999717</v>
      </c>
      <c r="AA28">
        <v>-51.499999999999901</v>
      </c>
      <c r="AB28" s="6">
        <f t="shared" si="4"/>
        <v>-5.1499999999999906</v>
      </c>
      <c r="AC28" s="6">
        <f t="shared" si="12"/>
        <v>-8.2969999999999917</v>
      </c>
      <c r="AF28">
        <v>-62.089999999999897</v>
      </c>
      <c r="AG28" s="6">
        <f t="shared" si="5"/>
        <v>-6.2089999999999899</v>
      </c>
      <c r="AH28" s="6">
        <f t="shared" si="13"/>
        <v>-15.690999999999949</v>
      </c>
      <c r="AL28">
        <v>27.06</v>
      </c>
      <c r="AM28" cm="1">
        <f t="array" ref="AM28">INDEX($AL$2:$AL$233,ROWS($AL28:AL$233))</f>
        <v>8.4</v>
      </c>
    </row>
    <row r="29" spans="2:39">
      <c r="B29">
        <v>25.61</v>
      </c>
      <c r="C29" s="6">
        <f t="shared" si="6"/>
        <v>5.1219999999999999</v>
      </c>
      <c r="D29" s="6">
        <f t="shared" si="7"/>
        <v>-2.8880000000000212</v>
      </c>
      <c r="G29">
        <v>-6.17</v>
      </c>
      <c r="H29" s="6">
        <f t="shared" si="0"/>
        <v>-1.234</v>
      </c>
      <c r="I29" s="6">
        <f t="shared" si="8"/>
        <v>-17.866000000000014</v>
      </c>
      <c r="L29">
        <v>175.9</v>
      </c>
      <c r="M29" s="6">
        <f t="shared" si="1"/>
        <v>3.5180000000000002</v>
      </c>
      <c r="N29" s="6">
        <f t="shared" si="9"/>
        <v>-4.9668000000000188</v>
      </c>
      <c r="Q29">
        <v>43.88</v>
      </c>
      <c r="R29" s="6">
        <f t="shared" si="2"/>
        <v>8.7760000000000016</v>
      </c>
      <c r="S29" s="6">
        <f t="shared" si="10"/>
        <v>-4.1980000000000555</v>
      </c>
      <c r="V29">
        <v>75.41</v>
      </c>
      <c r="W29" s="6">
        <f t="shared" si="3"/>
        <v>5.027333333333333</v>
      </c>
      <c r="X29" s="6">
        <f t="shared" si="11"/>
        <v>0.63333333333336128</v>
      </c>
      <c r="AA29">
        <v>68.87</v>
      </c>
      <c r="AB29" s="6">
        <f t="shared" si="4"/>
        <v>6.8870000000000005</v>
      </c>
      <c r="AC29" s="6">
        <f t="shared" si="12"/>
        <v>-1.4099999999999913</v>
      </c>
      <c r="AF29">
        <v>23.52</v>
      </c>
      <c r="AG29" s="6">
        <f t="shared" si="5"/>
        <v>2.3519999999999999</v>
      </c>
      <c r="AH29" s="6">
        <f t="shared" si="13"/>
        <v>-13.338999999999949</v>
      </c>
      <c r="AL29">
        <v>-68.75</v>
      </c>
      <c r="AM29" cm="1">
        <f t="array" ref="AM29">INDEX($AL$2:$AL$233,ROWS($AL29:AL$233))</f>
        <v>73.199999999999903</v>
      </c>
    </row>
    <row r="30" spans="2:39">
      <c r="B30">
        <v>-9.7100000000000009</v>
      </c>
      <c r="C30" s="6">
        <f t="shared" si="6"/>
        <v>-1.9420000000000002</v>
      </c>
      <c r="D30" s="6">
        <f t="shared" si="7"/>
        <v>-4.8300000000000214</v>
      </c>
      <c r="G30">
        <v>-14.68</v>
      </c>
      <c r="H30" s="6">
        <f t="shared" si="0"/>
        <v>-2.9359999999999999</v>
      </c>
      <c r="I30" s="6">
        <f t="shared" si="8"/>
        <v>-20.802000000000014</v>
      </c>
      <c r="L30">
        <v>-12.78</v>
      </c>
      <c r="M30" s="6">
        <f t="shared" si="1"/>
        <v>-0.25559999999999999</v>
      </c>
      <c r="N30" s="6">
        <f t="shared" si="9"/>
        <v>-5.222400000000019</v>
      </c>
      <c r="Q30">
        <v>-1.5799999999999901</v>
      </c>
      <c r="R30" s="6">
        <f t="shared" si="2"/>
        <v>-0.31599999999999806</v>
      </c>
      <c r="S30" s="6">
        <f t="shared" si="10"/>
        <v>-4.5140000000000535</v>
      </c>
      <c r="V30">
        <v>-16.029999999999902</v>
      </c>
      <c r="W30" s="6">
        <f t="shared" si="3"/>
        <v>-1.06866666666666</v>
      </c>
      <c r="X30" s="6">
        <f t="shared" si="11"/>
        <v>-0.43533333333329871</v>
      </c>
      <c r="AA30">
        <v>0.82999999999999896</v>
      </c>
      <c r="AB30" s="6">
        <f t="shared" si="4"/>
        <v>8.2999999999999907E-2</v>
      </c>
      <c r="AC30" s="6">
        <f t="shared" si="12"/>
        <v>-1.3269999999999913</v>
      </c>
      <c r="AF30">
        <v>9.61</v>
      </c>
      <c r="AG30" s="6">
        <f t="shared" si="5"/>
        <v>0.96099999999999997</v>
      </c>
      <c r="AH30" s="6">
        <f t="shared" si="13"/>
        <v>-12.377999999999949</v>
      </c>
      <c r="AL30">
        <v>-4.09</v>
      </c>
      <c r="AM30" cm="1">
        <f t="array" ref="AM30">INDEX($AL$2:$AL$233,ROWS($AL30:AL$233))</f>
        <v>15.07</v>
      </c>
    </row>
    <row r="31" spans="2:39">
      <c r="B31">
        <v>-9.85</v>
      </c>
      <c r="C31" s="6">
        <f t="shared" si="6"/>
        <v>-1.97</v>
      </c>
      <c r="D31" s="6">
        <f t="shared" si="7"/>
        <v>-6.8000000000000211</v>
      </c>
      <c r="G31">
        <v>-6.22</v>
      </c>
      <c r="H31" s="6">
        <f t="shared" si="0"/>
        <v>-1.244</v>
      </c>
      <c r="I31" s="6">
        <f t="shared" si="8"/>
        <v>-22.046000000000014</v>
      </c>
      <c r="L31">
        <v>51.21</v>
      </c>
      <c r="M31" s="6">
        <f t="shared" si="1"/>
        <v>1.0242</v>
      </c>
      <c r="N31" s="6">
        <f t="shared" si="9"/>
        <v>-4.1982000000000195</v>
      </c>
      <c r="Q31">
        <v>20.56</v>
      </c>
      <c r="R31" s="6">
        <f t="shared" si="2"/>
        <v>4.1120000000000001</v>
      </c>
      <c r="S31" s="6">
        <f t="shared" si="10"/>
        <v>-0.40200000000005343</v>
      </c>
      <c r="V31">
        <v>40.21</v>
      </c>
      <c r="W31" s="6">
        <f t="shared" si="3"/>
        <v>2.6806666666666668</v>
      </c>
      <c r="X31" s="6">
        <f t="shared" si="11"/>
        <v>2.245333333333368</v>
      </c>
      <c r="AA31">
        <v>17.68</v>
      </c>
      <c r="AB31" s="6">
        <f t="shared" si="4"/>
        <v>1.768</v>
      </c>
      <c r="AC31" s="6">
        <f t="shared" si="12"/>
        <v>0.44100000000000872</v>
      </c>
      <c r="AF31">
        <v>24.81</v>
      </c>
      <c r="AG31" s="6">
        <f t="shared" si="5"/>
        <v>2.4809999999999999</v>
      </c>
      <c r="AH31" s="6">
        <f t="shared" si="13"/>
        <v>-9.8969999999999487</v>
      </c>
      <c r="AL31">
        <v>98.56</v>
      </c>
      <c r="AM31" cm="1">
        <f t="array" ref="AM31">INDEX($AL$2:$AL$233,ROWS($AL31:AL$233))</f>
        <v>9.3800000000000008</v>
      </c>
    </row>
    <row r="32" spans="2:39">
      <c r="B32">
        <v>-1.23</v>
      </c>
      <c r="C32" s="6">
        <f t="shared" si="6"/>
        <v>-0.246</v>
      </c>
      <c r="D32" s="6">
        <f t="shared" si="7"/>
        <v>-7.0460000000000207</v>
      </c>
      <c r="G32">
        <v>-12.16</v>
      </c>
      <c r="H32" s="6">
        <f t="shared" si="0"/>
        <v>-2.4320000000000004</v>
      </c>
      <c r="I32" s="6">
        <f t="shared" si="8"/>
        <v>-24.478000000000016</v>
      </c>
      <c r="L32">
        <v>-57.55</v>
      </c>
      <c r="M32" s="6">
        <f t="shared" si="1"/>
        <v>-1.151</v>
      </c>
      <c r="N32" s="6">
        <f t="shared" si="9"/>
        <v>-5.3492000000000193</v>
      </c>
      <c r="Q32">
        <v>5.59</v>
      </c>
      <c r="R32" s="6">
        <f t="shared" si="2"/>
        <v>1.1180000000000001</v>
      </c>
      <c r="S32" s="6">
        <f t="shared" si="10"/>
        <v>0.71599999999994668</v>
      </c>
      <c r="V32">
        <v>-11.15</v>
      </c>
      <c r="W32" s="6">
        <f t="shared" si="3"/>
        <v>-0.7433333333333334</v>
      </c>
      <c r="X32" s="6">
        <f t="shared" si="11"/>
        <v>1.5020000000000346</v>
      </c>
      <c r="AA32">
        <v>-2.0199999999999898</v>
      </c>
      <c r="AB32" s="6">
        <f t="shared" si="4"/>
        <v>-0.20199999999999899</v>
      </c>
      <c r="AC32" s="6">
        <f t="shared" si="12"/>
        <v>0.23900000000000973</v>
      </c>
      <c r="AF32">
        <v>-27.069999999999901</v>
      </c>
      <c r="AG32" s="6">
        <f t="shared" si="5"/>
        <v>-2.7069999999999901</v>
      </c>
      <c r="AH32" s="6">
        <f t="shared" si="13"/>
        <v>-12.603999999999939</v>
      </c>
      <c r="AL32">
        <v>16.45</v>
      </c>
      <c r="AM32" cm="1">
        <f t="array" ref="AM32">INDEX($AL$2:$AL$233,ROWS($AL32:AL$233))</f>
        <v>-42.74</v>
      </c>
    </row>
    <row r="33" spans="2:39">
      <c r="B33">
        <v>-27.31</v>
      </c>
      <c r="C33" s="6">
        <f t="shared" si="6"/>
        <v>-5.4619999999999997</v>
      </c>
      <c r="D33" s="6">
        <f t="shared" si="7"/>
        <v>-12.50800000000002</v>
      </c>
      <c r="G33">
        <v>-5.0599999999999996</v>
      </c>
      <c r="H33" s="6">
        <f t="shared" si="0"/>
        <v>-1.012</v>
      </c>
      <c r="I33" s="6">
        <f t="shared" si="8"/>
        <v>-25.490000000000016</v>
      </c>
      <c r="L33">
        <v>-306.93</v>
      </c>
      <c r="M33" s="6">
        <f t="shared" si="1"/>
        <v>-6.1386000000000003</v>
      </c>
      <c r="N33" s="6">
        <f t="shared" si="9"/>
        <v>-11.48780000000002</v>
      </c>
      <c r="Q33">
        <v>-29.47</v>
      </c>
      <c r="R33" s="6">
        <f t="shared" si="2"/>
        <v>-5.8940000000000001</v>
      </c>
      <c r="S33" s="6">
        <f t="shared" si="10"/>
        <v>-5.1780000000000532</v>
      </c>
      <c r="V33">
        <v>-99.63</v>
      </c>
      <c r="W33" s="6">
        <f t="shared" si="3"/>
        <v>-6.6419999999999995</v>
      </c>
      <c r="X33" s="6">
        <f t="shared" si="11"/>
        <v>-5.139999999999965</v>
      </c>
      <c r="AA33">
        <v>-68.900000000000006</v>
      </c>
      <c r="AB33" s="6">
        <f t="shared" si="4"/>
        <v>-6.8900000000000006</v>
      </c>
      <c r="AC33" s="6">
        <f t="shared" si="12"/>
        <v>-6.6509999999999909</v>
      </c>
      <c r="AF33">
        <v>-68.02</v>
      </c>
      <c r="AG33" s="6">
        <f t="shared" si="5"/>
        <v>-6.8019999999999996</v>
      </c>
      <c r="AH33" s="6">
        <f t="shared" si="13"/>
        <v>-19.405999999999938</v>
      </c>
      <c r="AL33">
        <v>-16.8399999999999</v>
      </c>
      <c r="AM33" cm="1">
        <f t="array" ref="AM33">INDEX($AL$2:$AL$233,ROWS($AL33:AL$233))</f>
        <v>-12.49</v>
      </c>
    </row>
    <row r="34" spans="2:39">
      <c r="B34">
        <v>22.32</v>
      </c>
      <c r="C34" s="6">
        <f t="shared" si="6"/>
        <v>4.4640000000000004</v>
      </c>
      <c r="D34" s="6">
        <f t="shared" si="7"/>
        <v>-8.04400000000002</v>
      </c>
      <c r="G34">
        <v>-3.23999999999999</v>
      </c>
      <c r="H34" s="6">
        <f t="shared" si="0"/>
        <v>-0.64799999999999802</v>
      </c>
      <c r="I34" s="6">
        <f t="shared" si="8"/>
        <v>-26.138000000000016</v>
      </c>
      <c r="L34">
        <v>137.38999999999999</v>
      </c>
      <c r="M34" s="6">
        <f t="shared" si="1"/>
        <v>2.7477999999999998</v>
      </c>
      <c r="N34" s="6">
        <f t="shared" si="9"/>
        <v>-8.7400000000000198</v>
      </c>
      <c r="Q34">
        <v>-7.53</v>
      </c>
      <c r="R34" s="6">
        <f t="shared" ref="R34:R65" si="14">Q34*T$3</f>
        <v>-1.5060000000000002</v>
      </c>
      <c r="S34" s="6">
        <f t="shared" si="10"/>
        <v>-6.6840000000000535</v>
      </c>
      <c r="V34">
        <v>13.66</v>
      </c>
      <c r="W34" s="6">
        <f t="shared" ref="W34:W65" si="15">V34*Y$3</f>
        <v>0.91066666666666662</v>
      </c>
      <c r="X34" s="6">
        <f t="shared" si="11"/>
        <v>-4.2293333333332983</v>
      </c>
      <c r="AA34">
        <v>-6.15</v>
      </c>
      <c r="AB34" s="6">
        <f t="shared" ref="AB34:AB65" si="16">AA34*AD$3</f>
        <v>-0.6150000000000001</v>
      </c>
      <c r="AC34" s="6">
        <f t="shared" si="12"/>
        <v>-7.2659999999999911</v>
      </c>
      <c r="AF34">
        <v>36.9</v>
      </c>
      <c r="AG34" s="6">
        <f t="shared" ref="AG34:AG65" si="17">AF34*AI$3</f>
        <v>3.69</v>
      </c>
      <c r="AH34" s="6">
        <f t="shared" si="13"/>
        <v>-15.715999999999939</v>
      </c>
      <c r="AL34">
        <v>75.489999999999995</v>
      </c>
      <c r="AM34" cm="1">
        <f t="array" ref="AM34">INDEX($AL$2:$AL$233,ROWS($AL34:AL$233))</f>
        <v>-12.12</v>
      </c>
    </row>
    <row r="35" spans="2:39">
      <c r="B35">
        <v>-1.99</v>
      </c>
      <c r="C35" s="6">
        <f t="shared" si="6"/>
        <v>-0.39800000000000002</v>
      </c>
      <c r="D35" s="6">
        <f t="shared" si="7"/>
        <v>-8.4420000000000197</v>
      </c>
      <c r="G35">
        <v>-10.130000000000001</v>
      </c>
      <c r="H35" s="6">
        <f t="shared" si="0"/>
        <v>-2.0260000000000002</v>
      </c>
      <c r="I35" s="6">
        <f t="shared" si="8"/>
        <v>-28.164000000000016</v>
      </c>
      <c r="L35">
        <v>42.09</v>
      </c>
      <c r="M35" s="6">
        <f t="shared" si="1"/>
        <v>0.8418000000000001</v>
      </c>
      <c r="N35" s="6">
        <f t="shared" si="9"/>
        <v>-7.8982000000000196</v>
      </c>
      <c r="Q35">
        <v>12.2099999999999</v>
      </c>
      <c r="R35" s="6">
        <f t="shared" si="14"/>
        <v>2.4419999999999802</v>
      </c>
      <c r="S35" s="6">
        <f t="shared" si="10"/>
        <v>-4.2420000000000737</v>
      </c>
      <c r="V35">
        <v>19</v>
      </c>
      <c r="W35" s="6">
        <f t="shared" si="15"/>
        <v>1.2666666666666666</v>
      </c>
      <c r="X35" s="6">
        <f t="shared" si="11"/>
        <v>-2.9626666666666317</v>
      </c>
      <c r="AA35">
        <v>5.21999999999999</v>
      </c>
      <c r="AB35" s="6">
        <f t="shared" si="16"/>
        <v>0.52199999999999902</v>
      </c>
      <c r="AC35" s="6">
        <f t="shared" si="12"/>
        <v>-6.7439999999999918</v>
      </c>
      <c r="AF35">
        <v>9.94</v>
      </c>
      <c r="AG35" s="6">
        <f t="shared" si="17"/>
        <v>0.99399999999999999</v>
      </c>
      <c r="AH35" s="6">
        <f t="shared" si="13"/>
        <v>-14.721999999999939</v>
      </c>
      <c r="AL35">
        <v>54.08</v>
      </c>
      <c r="AM35" cm="1">
        <f t="array" ref="AM35">INDEX($AL$2:$AL$233,ROWS($AL35:AL$233))</f>
        <v>6.9499999999999904</v>
      </c>
    </row>
    <row r="36" spans="2:39">
      <c r="B36">
        <v>20.29</v>
      </c>
      <c r="C36" s="6">
        <f t="shared" si="6"/>
        <v>4.0579999999999998</v>
      </c>
      <c r="D36" s="6">
        <f t="shared" si="7"/>
        <v>-4.3840000000000199</v>
      </c>
      <c r="G36">
        <v>-16.14</v>
      </c>
      <c r="H36" s="6">
        <f t="shared" si="0"/>
        <v>-3.2280000000000002</v>
      </c>
      <c r="I36" s="6">
        <f t="shared" si="8"/>
        <v>-31.392000000000017</v>
      </c>
      <c r="L36">
        <v>168.92</v>
      </c>
      <c r="M36" s="6">
        <f t="shared" si="1"/>
        <v>3.3783999999999996</v>
      </c>
      <c r="N36" s="6">
        <f t="shared" si="9"/>
        <v>-4.5198000000000196</v>
      </c>
      <c r="Q36">
        <v>12.719999999999899</v>
      </c>
      <c r="R36" s="6">
        <f t="shared" si="14"/>
        <v>2.5439999999999801</v>
      </c>
      <c r="S36" s="6">
        <f t="shared" si="10"/>
        <v>-1.6980000000000937</v>
      </c>
      <c r="V36">
        <v>65.989999999999995</v>
      </c>
      <c r="W36" s="6">
        <f t="shared" si="15"/>
        <v>4.3993333333333329</v>
      </c>
      <c r="X36" s="6">
        <f t="shared" si="11"/>
        <v>1.4366666666667012</v>
      </c>
      <c r="AA36">
        <v>42.17</v>
      </c>
      <c r="AB36" s="6">
        <f t="shared" si="16"/>
        <v>4.2170000000000005</v>
      </c>
      <c r="AC36" s="6">
        <f t="shared" si="12"/>
        <v>-2.5269999999999913</v>
      </c>
      <c r="AF36">
        <v>63.12</v>
      </c>
      <c r="AG36" s="6">
        <f t="shared" si="17"/>
        <v>6.3120000000000003</v>
      </c>
      <c r="AH36" s="6">
        <f t="shared" si="13"/>
        <v>-8.4099999999999397</v>
      </c>
      <c r="AL36">
        <v>-53.66</v>
      </c>
      <c r="AM36" cm="1">
        <f t="array" ref="AM36">INDEX($AL$2:$AL$233,ROWS($AL36:AL$233))</f>
        <v>-16.440000000000001</v>
      </c>
    </row>
    <row r="37" spans="2:39">
      <c r="B37">
        <v>5.0599999999999996</v>
      </c>
      <c r="C37" s="6">
        <f t="shared" si="6"/>
        <v>1.012</v>
      </c>
      <c r="D37" s="6">
        <f t="shared" si="7"/>
        <v>-3.3720000000000199</v>
      </c>
      <c r="G37">
        <v>-59.87</v>
      </c>
      <c r="H37" s="6">
        <f t="shared" si="0"/>
        <v>-11.974</v>
      </c>
      <c r="I37" s="6">
        <f t="shared" si="8"/>
        <v>-43.366000000000014</v>
      </c>
      <c r="L37">
        <v>0.37000000000000499</v>
      </c>
      <c r="M37" s="6">
        <f t="shared" si="1"/>
        <v>7.4000000000001001E-3</v>
      </c>
      <c r="N37" s="6">
        <f t="shared" si="9"/>
        <v>-4.5124000000000191</v>
      </c>
      <c r="Q37">
        <v>-7.6799999999999899</v>
      </c>
      <c r="R37" s="6">
        <f t="shared" si="14"/>
        <v>-1.535999999999998</v>
      </c>
      <c r="S37" s="6">
        <f t="shared" si="10"/>
        <v>-3.2340000000000915</v>
      </c>
      <c r="V37">
        <v>-17.16</v>
      </c>
      <c r="W37" s="6">
        <f t="shared" si="15"/>
        <v>-1.1439999999999999</v>
      </c>
      <c r="X37" s="6">
        <f t="shared" si="11"/>
        <v>0.29266666666670127</v>
      </c>
      <c r="AA37">
        <v>-8.93</v>
      </c>
      <c r="AB37" s="6">
        <f t="shared" si="16"/>
        <v>-0.89300000000000002</v>
      </c>
      <c r="AC37" s="6">
        <f t="shared" si="12"/>
        <v>-3.419999999999991</v>
      </c>
      <c r="AF37">
        <v>-10.7</v>
      </c>
      <c r="AG37" s="6">
        <f t="shared" si="17"/>
        <v>-1.07</v>
      </c>
      <c r="AH37" s="6">
        <f t="shared" si="13"/>
        <v>-9.47999999999994</v>
      </c>
      <c r="AL37">
        <v>18.02</v>
      </c>
      <c r="AM37" cm="1">
        <f t="array" ref="AM37">INDEX($AL$2:$AL$233,ROWS($AL37:AL$233))</f>
        <v>29.41</v>
      </c>
    </row>
    <row r="38" spans="2:39">
      <c r="B38">
        <v>17.53</v>
      </c>
      <c r="C38" s="6">
        <f t="shared" si="6"/>
        <v>3.5060000000000002</v>
      </c>
      <c r="D38" s="6">
        <f t="shared" si="7"/>
        <v>0.13399999999998036</v>
      </c>
      <c r="G38">
        <v>11.549999999999899</v>
      </c>
      <c r="H38" s="6">
        <f t="shared" si="0"/>
        <v>2.3099999999999801</v>
      </c>
      <c r="I38" s="6">
        <f t="shared" si="8"/>
        <v>-41.056000000000033</v>
      </c>
      <c r="L38">
        <v>208.5</v>
      </c>
      <c r="M38" s="6">
        <f t="shared" si="1"/>
        <v>4.17</v>
      </c>
      <c r="N38" s="6">
        <f t="shared" si="9"/>
        <v>-0.34240000000001913</v>
      </c>
      <c r="Q38">
        <v>17.809999999999999</v>
      </c>
      <c r="R38" s="6">
        <f t="shared" si="14"/>
        <v>3.5619999999999998</v>
      </c>
      <c r="S38" s="6">
        <f t="shared" si="10"/>
        <v>0.32799999999990836</v>
      </c>
      <c r="V38">
        <v>76.75</v>
      </c>
      <c r="W38" s="6">
        <f t="shared" si="15"/>
        <v>5.1166666666666663</v>
      </c>
      <c r="X38" s="6">
        <f t="shared" si="11"/>
        <v>5.4093333333333673</v>
      </c>
      <c r="AA38">
        <v>50.94</v>
      </c>
      <c r="AB38" s="6">
        <f t="shared" si="16"/>
        <v>5.0940000000000003</v>
      </c>
      <c r="AC38" s="6">
        <f t="shared" si="12"/>
        <v>1.6740000000000093</v>
      </c>
      <c r="AF38">
        <v>40.06</v>
      </c>
      <c r="AG38" s="6">
        <f t="shared" si="17"/>
        <v>4.0060000000000002</v>
      </c>
      <c r="AH38" s="6">
        <f t="shared" si="13"/>
        <v>-5.4739999999999398</v>
      </c>
      <c r="AL38">
        <v>107.99</v>
      </c>
      <c r="AM38" cm="1">
        <f t="array" ref="AM38">INDEX($AL$2:$AL$233,ROWS($AL38:AL$233))</f>
        <v>38.89</v>
      </c>
    </row>
    <row r="39" spans="2:39">
      <c r="B39">
        <v>6.84</v>
      </c>
      <c r="C39" s="6">
        <f t="shared" si="6"/>
        <v>1.3680000000000001</v>
      </c>
      <c r="D39" s="6">
        <f t="shared" si="7"/>
        <v>1.5019999999999805</v>
      </c>
      <c r="G39">
        <v>1.1499999999999999</v>
      </c>
      <c r="H39" s="6">
        <f t="shared" si="0"/>
        <v>0.22999999999999998</v>
      </c>
      <c r="I39" s="6">
        <f t="shared" si="8"/>
        <v>-40.826000000000036</v>
      </c>
      <c r="L39">
        <v>147.46</v>
      </c>
      <c r="M39" s="6">
        <f t="shared" si="1"/>
        <v>2.9492000000000003</v>
      </c>
      <c r="N39" s="6">
        <f t="shared" si="9"/>
        <v>2.6067999999999811</v>
      </c>
      <c r="Q39">
        <v>9.82</v>
      </c>
      <c r="R39" s="6">
        <f t="shared" si="14"/>
        <v>1.9640000000000002</v>
      </c>
      <c r="S39" s="6">
        <f t="shared" si="10"/>
        <v>2.2919999999999083</v>
      </c>
      <c r="V39">
        <v>28.31</v>
      </c>
      <c r="W39" s="6">
        <f t="shared" si="15"/>
        <v>1.8873333333333333</v>
      </c>
      <c r="X39" s="6">
        <f t="shared" si="11"/>
        <v>7.2966666666667006</v>
      </c>
      <c r="AA39">
        <v>28.92</v>
      </c>
      <c r="AB39" s="6">
        <f t="shared" si="16"/>
        <v>2.8920000000000003</v>
      </c>
      <c r="AC39" s="6">
        <f t="shared" si="12"/>
        <v>4.5660000000000096</v>
      </c>
      <c r="AF39">
        <v>20.350000000000001</v>
      </c>
      <c r="AG39" s="6">
        <f t="shared" si="17"/>
        <v>2.0350000000000001</v>
      </c>
      <c r="AH39" s="6">
        <f t="shared" si="13"/>
        <v>-3.4389999999999397</v>
      </c>
      <c r="AL39">
        <v>57.99</v>
      </c>
      <c r="AM39" cm="1">
        <f t="array" ref="AM39">INDEX($AL$2:$AL$233,ROWS($AL39:AL$233))</f>
        <v>57.28</v>
      </c>
    </row>
    <row r="40" spans="2:39">
      <c r="B40">
        <v>-1.48</v>
      </c>
      <c r="C40" s="6">
        <f t="shared" si="6"/>
        <v>-0.29599999999999999</v>
      </c>
      <c r="D40" s="6">
        <f t="shared" si="7"/>
        <v>1.2059999999999804</v>
      </c>
      <c r="G40">
        <v>5.24</v>
      </c>
      <c r="H40" s="6">
        <f t="shared" si="0"/>
        <v>1.048</v>
      </c>
      <c r="I40" s="6">
        <f t="shared" si="8"/>
        <v>-39.778000000000034</v>
      </c>
      <c r="L40">
        <v>72.34</v>
      </c>
      <c r="M40" s="6">
        <f t="shared" si="1"/>
        <v>1.4468000000000001</v>
      </c>
      <c r="N40" s="6">
        <f t="shared" si="9"/>
        <v>4.0535999999999817</v>
      </c>
      <c r="Q40">
        <v>7.3</v>
      </c>
      <c r="R40" s="6">
        <f t="shared" si="14"/>
        <v>1.46</v>
      </c>
      <c r="S40" s="6">
        <f t="shared" si="10"/>
        <v>3.7519999999999083</v>
      </c>
      <c r="V40">
        <v>21.14</v>
      </c>
      <c r="W40" s="6">
        <f t="shared" si="15"/>
        <v>1.4093333333333333</v>
      </c>
      <c r="X40" s="6">
        <f t="shared" si="11"/>
        <v>8.7060000000000333</v>
      </c>
      <c r="AA40">
        <v>12.25</v>
      </c>
      <c r="AB40" s="6">
        <f t="shared" si="16"/>
        <v>1.2250000000000001</v>
      </c>
      <c r="AC40" s="6">
        <f t="shared" si="12"/>
        <v>5.7910000000000093</v>
      </c>
      <c r="AF40">
        <v>7.18</v>
      </c>
      <c r="AG40" s="6">
        <f t="shared" si="17"/>
        <v>0.71799999999999997</v>
      </c>
      <c r="AH40" s="6">
        <f t="shared" si="13"/>
        <v>-2.7209999999999397</v>
      </c>
      <c r="AL40">
        <v>-43.04</v>
      </c>
      <c r="AM40" cm="1">
        <f t="array" ref="AM40">INDEX($AL$2:$AL$233,ROWS($AL40:AL$233))</f>
        <v>3.2999999999999901</v>
      </c>
    </row>
    <row r="41" spans="2:39">
      <c r="B41">
        <v>6.45</v>
      </c>
      <c r="C41" s="6">
        <f t="shared" si="6"/>
        <v>1.29</v>
      </c>
      <c r="D41" s="6">
        <f t="shared" si="7"/>
        <v>2.4959999999999805</v>
      </c>
      <c r="G41">
        <v>-4.3899999999999997</v>
      </c>
      <c r="H41" s="6">
        <f t="shared" si="0"/>
        <v>-0.878</v>
      </c>
      <c r="I41" s="6">
        <f t="shared" si="8"/>
        <v>-40.656000000000034</v>
      </c>
      <c r="L41">
        <v>69.77</v>
      </c>
      <c r="M41" s="6">
        <f t="shared" si="1"/>
        <v>1.3954</v>
      </c>
      <c r="N41" s="6">
        <f t="shared" si="9"/>
        <v>5.4489999999999821</v>
      </c>
      <c r="Q41">
        <v>4.25</v>
      </c>
      <c r="R41" s="6">
        <f t="shared" si="14"/>
        <v>0.85000000000000009</v>
      </c>
      <c r="S41" s="6">
        <f t="shared" si="10"/>
        <v>4.6019999999999079</v>
      </c>
      <c r="V41">
        <v>37.72</v>
      </c>
      <c r="W41" s="6">
        <f t="shared" si="15"/>
        <v>2.5146666666666664</v>
      </c>
      <c r="X41" s="6">
        <f t="shared" si="11"/>
        <v>11.2206666666667</v>
      </c>
      <c r="AA41">
        <v>17.690000000000001</v>
      </c>
      <c r="AB41" s="6">
        <f t="shared" si="16"/>
        <v>1.7690000000000001</v>
      </c>
      <c r="AC41" s="6">
        <f t="shared" si="12"/>
        <v>7.5600000000000094</v>
      </c>
      <c r="AF41">
        <v>11.3799999999999</v>
      </c>
      <c r="AG41" s="6">
        <f t="shared" si="17"/>
        <v>1.1379999999999899</v>
      </c>
      <c r="AH41" s="6">
        <f t="shared" si="13"/>
        <v>-1.5829999999999498</v>
      </c>
      <c r="AL41">
        <v>21.709999999999901</v>
      </c>
      <c r="AM41" cm="1">
        <f t="array" ref="AM41">INDEX($AL$2:$AL$233,ROWS($AL41:AL$233))</f>
        <v>-10.5999999999999</v>
      </c>
    </row>
    <row r="42" spans="2:39">
      <c r="B42">
        <v>3.92</v>
      </c>
      <c r="C42" s="6">
        <f t="shared" si="6"/>
        <v>0.78400000000000003</v>
      </c>
      <c r="D42" s="6">
        <f t="shared" si="7"/>
        <v>3.2799999999999807</v>
      </c>
      <c r="G42">
        <v>-10.34</v>
      </c>
      <c r="H42" s="6">
        <f t="shared" si="0"/>
        <v>-2.0680000000000001</v>
      </c>
      <c r="I42" s="6">
        <f t="shared" si="8"/>
        <v>-42.724000000000032</v>
      </c>
      <c r="L42">
        <v>33.25</v>
      </c>
      <c r="M42" s="6">
        <f t="shared" si="1"/>
        <v>0.66500000000000004</v>
      </c>
      <c r="N42" s="6">
        <f t="shared" si="9"/>
        <v>6.1139999999999821</v>
      </c>
      <c r="Q42">
        <v>16.03</v>
      </c>
      <c r="R42" s="6">
        <f t="shared" si="14"/>
        <v>3.2060000000000004</v>
      </c>
      <c r="S42" s="6">
        <f t="shared" si="10"/>
        <v>7.8079999999999083</v>
      </c>
      <c r="V42">
        <v>16.84</v>
      </c>
      <c r="W42" s="6">
        <f t="shared" si="15"/>
        <v>1.1226666666666667</v>
      </c>
      <c r="X42" s="6">
        <f t="shared" si="11"/>
        <v>12.343333333333367</v>
      </c>
      <c r="AA42">
        <v>13.79</v>
      </c>
      <c r="AB42" s="6">
        <f t="shared" si="16"/>
        <v>1.379</v>
      </c>
      <c r="AC42" s="6">
        <f t="shared" si="12"/>
        <v>8.9390000000000089</v>
      </c>
      <c r="AF42">
        <v>22.95</v>
      </c>
      <c r="AG42" s="6">
        <f t="shared" si="17"/>
        <v>2.2949999999999999</v>
      </c>
      <c r="AH42" s="6">
        <f t="shared" si="13"/>
        <v>0.71200000000005015</v>
      </c>
      <c r="AL42">
        <v>-3.05</v>
      </c>
      <c r="AM42" cm="1">
        <f t="array" ref="AM42">INDEX($AL$2:$AL$233,ROWS($AL42:AL$233))</f>
        <v>9.11</v>
      </c>
    </row>
    <row r="43" spans="2:39">
      <c r="B43">
        <v>-8.9</v>
      </c>
      <c r="C43" s="6">
        <f t="shared" si="6"/>
        <v>-1.7800000000000002</v>
      </c>
      <c r="D43" s="6">
        <f t="shared" si="7"/>
        <v>1.4999999999999805</v>
      </c>
      <c r="G43">
        <v>6.09</v>
      </c>
      <c r="H43" s="6">
        <f t="shared" si="0"/>
        <v>1.218</v>
      </c>
      <c r="I43" s="6">
        <f t="shared" si="8"/>
        <v>-41.506000000000029</v>
      </c>
      <c r="L43">
        <v>-12.14</v>
      </c>
      <c r="M43" s="6">
        <f t="shared" si="1"/>
        <v>-0.24280000000000002</v>
      </c>
      <c r="N43" s="6">
        <f t="shared" si="9"/>
        <v>5.8711999999999822</v>
      </c>
      <c r="Q43">
        <v>10.7</v>
      </c>
      <c r="R43" s="6">
        <f t="shared" si="14"/>
        <v>2.14</v>
      </c>
      <c r="S43" s="6">
        <f t="shared" si="10"/>
        <v>9.947999999999908</v>
      </c>
      <c r="V43">
        <v>21.419999999999899</v>
      </c>
      <c r="W43" s="6">
        <f t="shared" si="15"/>
        <v>1.4279999999999933</v>
      </c>
      <c r="X43" s="6">
        <f t="shared" si="11"/>
        <v>13.771333333333361</v>
      </c>
      <c r="AA43">
        <v>18.18</v>
      </c>
      <c r="AB43" s="6">
        <f t="shared" si="16"/>
        <v>1.8180000000000001</v>
      </c>
      <c r="AC43" s="6">
        <f t="shared" si="12"/>
        <v>10.757000000000009</v>
      </c>
      <c r="AF43">
        <v>10.34</v>
      </c>
      <c r="AG43" s="6">
        <f t="shared" si="17"/>
        <v>1.034</v>
      </c>
      <c r="AH43" s="6">
        <f t="shared" si="13"/>
        <v>1.7460000000000502</v>
      </c>
      <c r="AL43">
        <v>-40.14</v>
      </c>
      <c r="AM43" cm="1">
        <f t="array" ref="AM43">INDEX($AL$2:$AL$233,ROWS($AL43:AL$233))</f>
        <v>29.61</v>
      </c>
    </row>
    <row r="44" spans="2:39">
      <c r="B44">
        <v>1.88</v>
      </c>
      <c r="C44" s="6">
        <f t="shared" si="6"/>
        <v>0.376</v>
      </c>
      <c r="D44" s="6">
        <f t="shared" si="7"/>
        <v>1.8759999999999803</v>
      </c>
      <c r="G44">
        <v>1.91</v>
      </c>
      <c r="H44" s="6">
        <f t="shared" si="0"/>
        <v>0.38200000000000001</v>
      </c>
      <c r="I44" s="6">
        <f t="shared" si="8"/>
        <v>-41.124000000000031</v>
      </c>
      <c r="L44">
        <v>19.97</v>
      </c>
      <c r="M44" s="6">
        <f t="shared" si="1"/>
        <v>0.39939999999999998</v>
      </c>
      <c r="N44" s="6">
        <f t="shared" si="9"/>
        <v>6.2705999999999822</v>
      </c>
      <c r="Q44">
        <v>-4.72</v>
      </c>
      <c r="R44" s="6">
        <f t="shared" si="14"/>
        <v>-0.94399999999999995</v>
      </c>
      <c r="S44" s="6">
        <f t="shared" si="10"/>
        <v>9.003999999999909</v>
      </c>
      <c r="V44">
        <v>-7.03</v>
      </c>
      <c r="W44" s="6">
        <f t="shared" si="15"/>
        <v>-0.46866666666666668</v>
      </c>
      <c r="X44" s="6">
        <f t="shared" si="11"/>
        <v>13.302666666666694</v>
      </c>
      <c r="AA44">
        <v>-7.1799999999999899</v>
      </c>
      <c r="AB44" s="6">
        <f t="shared" si="16"/>
        <v>-0.71799999999999908</v>
      </c>
      <c r="AC44" s="6">
        <f t="shared" si="12"/>
        <v>10.039000000000009</v>
      </c>
      <c r="AF44">
        <v>8.76</v>
      </c>
      <c r="AG44" s="6">
        <f t="shared" si="17"/>
        <v>0.876</v>
      </c>
      <c r="AH44" s="6">
        <f t="shared" si="13"/>
        <v>2.6220000000000501</v>
      </c>
      <c r="AL44">
        <v>33.11</v>
      </c>
      <c r="AM44" cm="1">
        <f t="array" ref="AM44">INDEX($AL$2:$AL$233,ROWS($AL44:AL$233))</f>
        <v>11.77</v>
      </c>
    </row>
    <row r="45" spans="2:39">
      <c r="B45">
        <v>3.2</v>
      </c>
      <c r="C45" s="6">
        <f t="shared" si="6"/>
        <v>0.64000000000000012</v>
      </c>
      <c r="D45" s="6">
        <f t="shared" si="7"/>
        <v>2.5159999999999805</v>
      </c>
      <c r="G45">
        <v>-0.7</v>
      </c>
      <c r="H45" s="6">
        <f t="shared" si="0"/>
        <v>-0.13999999999999999</v>
      </c>
      <c r="I45" s="6">
        <f t="shared" si="8"/>
        <v>-41.264000000000031</v>
      </c>
      <c r="L45">
        <v>78.28</v>
      </c>
      <c r="M45" s="6">
        <f t="shared" si="1"/>
        <v>1.5656000000000001</v>
      </c>
      <c r="N45" s="6">
        <f t="shared" si="9"/>
        <v>7.8361999999999821</v>
      </c>
      <c r="Q45">
        <v>11.83</v>
      </c>
      <c r="R45" s="6">
        <f t="shared" si="14"/>
        <v>2.3660000000000001</v>
      </c>
      <c r="S45" s="6">
        <f t="shared" si="10"/>
        <v>11.369999999999909</v>
      </c>
      <c r="V45">
        <v>27.37</v>
      </c>
      <c r="W45" s="6">
        <f t="shared" si="15"/>
        <v>1.8246666666666667</v>
      </c>
      <c r="X45" s="6">
        <f t="shared" si="11"/>
        <v>15.127333333333361</v>
      </c>
      <c r="AA45">
        <v>18.100000000000001</v>
      </c>
      <c r="AB45" s="6">
        <f t="shared" si="16"/>
        <v>1.8100000000000003</v>
      </c>
      <c r="AC45" s="6">
        <f t="shared" si="12"/>
        <v>11.849000000000009</v>
      </c>
      <c r="AF45">
        <v>4.7399999999999904</v>
      </c>
      <c r="AG45" s="6">
        <f t="shared" si="17"/>
        <v>0.47399999999999909</v>
      </c>
      <c r="AH45" s="6">
        <f t="shared" si="13"/>
        <v>3.0960000000000489</v>
      </c>
      <c r="AL45">
        <v>45.33</v>
      </c>
      <c r="AM45" cm="1">
        <f t="array" ref="AM45">INDEX($AL$2:$AL$233,ROWS($AL45:AL$233))</f>
        <v>-16.13</v>
      </c>
    </row>
    <row r="46" spans="2:39">
      <c r="B46">
        <v>-11.68</v>
      </c>
      <c r="C46" s="6">
        <f t="shared" si="6"/>
        <v>-2.3359999999999999</v>
      </c>
      <c r="D46" s="6">
        <f t="shared" si="7"/>
        <v>0.17999999999998062</v>
      </c>
      <c r="G46">
        <v>-12.95</v>
      </c>
      <c r="H46" s="6">
        <f t="shared" si="0"/>
        <v>-2.59</v>
      </c>
      <c r="I46" s="6">
        <f t="shared" si="8"/>
        <v>-43.854000000000028</v>
      </c>
      <c r="L46">
        <v>-61.52</v>
      </c>
      <c r="M46" s="6">
        <f t="shared" si="1"/>
        <v>-1.2304000000000002</v>
      </c>
      <c r="N46" s="6">
        <f t="shared" si="9"/>
        <v>6.6057999999999817</v>
      </c>
      <c r="Q46">
        <v>-17.059999999999999</v>
      </c>
      <c r="R46" s="6">
        <f t="shared" si="14"/>
        <v>-3.4119999999999999</v>
      </c>
      <c r="S46" s="6">
        <f t="shared" si="10"/>
        <v>7.9579999999999087</v>
      </c>
      <c r="V46">
        <v>-7.5499999999999901</v>
      </c>
      <c r="W46" s="6">
        <f t="shared" si="15"/>
        <v>-0.50333333333333263</v>
      </c>
      <c r="X46" s="6">
        <f t="shared" si="11"/>
        <v>14.624000000000029</v>
      </c>
      <c r="AA46">
        <v>-6.4399999999999897</v>
      </c>
      <c r="AB46" s="6">
        <f t="shared" si="16"/>
        <v>-0.64399999999999902</v>
      </c>
      <c r="AC46" s="6">
        <f t="shared" si="12"/>
        <v>11.205000000000011</v>
      </c>
      <c r="AF46">
        <v>-0.17999999999999899</v>
      </c>
      <c r="AG46" s="6">
        <f t="shared" si="17"/>
        <v>-1.7999999999999901E-2</v>
      </c>
      <c r="AH46" s="6">
        <f t="shared" si="13"/>
        <v>3.0780000000000491</v>
      </c>
      <c r="AL46">
        <v>65.559999999999903</v>
      </c>
      <c r="AM46" cm="1">
        <f t="array" ref="AM46">INDEX($AL$2:$AL$233,ROWS($AL46:AL$233))</f>
        <v>-17.57</v>
      </c>
    </row>
    <row r="47" spans="2:39">
      <c r="B47">
        <v>-23.73</v>
      </c>
      <c r="C47" s="6">
        <f t="shared" si="6"/>
        <v>-4.7460000000000004</v>
      </c>
      <c r="D47" s="6">
        <f t="shared" si="7"/>
        <v>-4.5660000000000203</v>
      </c>
      <c r="G47">
        <v>-14.69</v>
      </c>
      <c r="H47" s="6">
        <f t="shared" si="0"/>
        <v>-2.9380000000000002</v>
      </c>
      <c r="I47" s="6">
        <f t="shared" si="8"/>
        <v>-46.79200000000003</v>
      </c>
      <c r="L47">
        <v>-45.11</v>
      </c>
      <c r="M47" s="6">
        <f t="shared" si="1"/>
        <v>-0.9022</v>
      </c>
      <c r="N47" s="6">
        <f t="shared" si="9"/>
        <v>5.703599999999982</v>
      </c>
      <c r="Q47">
        <v>1.31</v>
      </c>
      <c r="R47" s="6">
        <f t="shared" si="14"/>
        <v>0.26200000000000001</v>
      </c>
      <c r="S47" s="6">
        <f t="shared" si="10"/>
        <v>8.2199999999999083</v>
      </c>
      <c r="V47">
        <v>-11.6799999999999</v>
      </c>
      <c r="W47" s="6">
        <f t="shared" si="15"/>
        <v>-0.77866666666665996</v>
      </c>
      <c r="X47" s="6">
        <f t="shared" si="11"/>
        <v>13.845333333333368</v>
      </c>
      <c r="AA47">
        <v>-10.77</v>
      </c>
      <c r="AB47" s="6">
        <f t="shared" si="16"/>
        <v>-1.077</v>
      </c>
      <c r="AC47" s="6">
        <f t="shared" si="12"/>
        <v>10.128000000000011</v>
      </c>
      <c r="AF47">
        <v>0.83999999999999897</v>
      </c>
      <c r="AG47" s="6">
        <f t="shared" si="17"/>
        <v>8.3999999999999908E-2</v>
      </c>
      <c r="AH47" s="6">
        <f t="shared" si="13"/>
        <v>3.1620000000000492</v>
      </c>
      <c r="AL47">
        <v>-64.23</v>
      </c>
      <c r="AM47" cm="1">
        <f t="array" ref="AM47">INDEX($AL$2:$AL$233,ROWS($AL47:AL$233))</f>
        <v>49.81</v>
      </c>
    </row>
    <row r="48" spans="2:39">
      <c r="B48">
        <v>0.19</v>
      </c>
      <c r="C48" s="6">
        <f t="shared" si="6"/>
        <v>3.8000000000000006E-2</v>
      </c>
      <c r="D48" s="6">
        <f t="shared" si="7"/>
        <v>-4.52800000000002</v>
      </c>
      <c r="G48">
        <v>5.71</v>
      </c>
      <c r="H48" s="6">
        <f t="shared" si="0"/>
        <v>1.1420000000000001</v>
      </c>
      <c r="I48" s="6">
        <f t="shared" si="8"/>
        <v>-45.650000000000027</v>
      </c>
      <c r="L48">
        <v>-70.16</v>
      </c>
      <c r="M48" s="6">
        <f t="shared" si="1"/>
        <v>-1.4032</v>
      </c>
      <c r="N48" s="6">
        <f t="shared" si="9"/>
        <v>4.300399999999982</v>
      </c>
      <c r="Q48">
        <v>-5</v>
      </c>
      <c r="R48" s="6">
        <f t="shared" si="14"/>
        <v>-1</v>
      </c>
      <c r="S48" s="6">
        <f t="shared" si="10"/>
        <v>7.2199999999999083</v>
      </c>
      <c r="V48">
        <v>-27.39</v>
      </c>
      <c r="W48" s="6">
        <f t="shared" si="15"/>
        <v>-1.8260000000000001</v>
      </c>
      <c r="X48" s="6">
        <f t="shared" si="11"/>
        <v>12.019333333333368</v>
      </c>
      <c r="AA48">
        <v>-11.649999999999901</v>
      </c>
      <c r="AB48" s="6">
        <f t="shared" si="16"/>
        <v>-1.16499999999999</v>
      </c>
      <c r="AC48" s="6">
        <f t="shared" si="12"/>
        <v>8.9630000000000205</v>
      </c>
      <c r="AF48">
        <v>-15.579999999999901</v>
      </c>
      <c r="AG48" s="6">
        <f t="shared" si="17"/>
        <v>-1.5579999999999901</v>
      </c>
      <c r="AH48" s="6">
        <f t="shared" si="13"/>
        <v>1.6040000000000592</v>
      </c>
      <c r="AL48">
        <v>-54.16</v>
      </c>
      <c r="AM48" cm="1">
        <f t="array" ref="AM48">INDEX($AL$2:$AL$233,ROWS($AL48:AL$233))</f>
        <v>51.39</v>
      </c>
    </row>
    <row r="49" spans="2:39">
      <c r="B49">
        <v>6.38</v>
      </c>
      <c r="C49" s="6">
        <f t="shared" si="6"/>
        <v>1.276</v>
      </c>
      <c r="D49" s="6">
        <f t="shared" si="7"/>
        <v>-3.2520000000000202</v>
      </c>
      <c r="G49">
        <v>10.09</v>
      </c>
      <c r="H49" s="6">
        <f t="shared" si="0"/>
        <v>2.0180000000000002</v>
      </c>
      <c r="I49" s="6">
        <f t="shared" si="8"/>
        <v>-43.632000000000026</v>
      </c>
      <c r="L49">
        <v>63.73</v>
      </c>
      <c r="M49" s="6">
        <f t="shared" si="1"/>
        <v>1.2746</v>
      </c>
      <c r="N49" s="6">
        <f t="shared" si="9"/>
        <v>5.5749999999999815</v>
      </c>
      <c r="Q49">
        <v>1.0899999999999901</v>
      </c>
      <c r="R49" s="6">
        <f t="shared" si="14"/>
        <v>0.21799999999999803</v>
      </c>
      <c r="S49" s="6">
        <f t="shared" si="10"/>
        <v>7.4379999999999065</v>
      </c>
      <c r="V49">
        <v>34.729999999999997</v>
      </c>
      <c r="W49" s="6">
        <f t="shared" si="15"/>
        <v>2.3153333333333332</v>
      </c>
      <c r="X49" s="6">
        <f t="shared" si="11"/>
        <v>14.334666666666701</v>
      </c>
      <c r="AA49">
        <v>24.14</v>
      </c>
      <c r="AB49" s="6">
        <f t="shared" si="16"/>
        <v>2.4140000000000001</v>
      </c>
      <c r="AC49" s="6">
        <f t="shared" si="12"/>
        <v>11.37700000000002</v>
      </c>
      <c r="AF49">
        <v>17.04</v>
      </c>
      <c r="AG49" s="6">
        <f t="shared" si="17"/>
        <v>1.704</v>
      </c>
      <c r="AH49" s="6">
        <f t="shared" si="13"/>
        <v>3.3080000000000593</v>
      </c>
      <c r="AL49">
        <v>20.93</v>
      </c>
      <c r="AM49" cm="1">
        <f t="array" ref="AM49">INDEX($AL$2:$AL$233,ROWS($AL49:AL$233))</f>
        <v>-4.2300000000000004</v>
      </c>
    </row>
    <row r="50" spans="2:39">
      <c r="B50">
        <v>-13.1699999999999</v>
      </c>
      <c r="C50" s="6">
        <f t="shared" si="6"/>
        <v>-2.6339999999999804</v>
      </c>
      <c r="D50" s="6">
        <f t="shared" si="7"/>
        <v>-5.886000000000001</v>
      </c>
      <c r="G50">
        <v>-16.940000000000001</v>
      </c>
      <c r="H50" s="6">
        <f t="shared" si="0"/>
        <v>-3.3880000000000003</v>
      </c>
      <c r="I50" s="6">
        <f t="shared" si="8"/>
        <v>-47.020000000000024</v>
      </c>
      <c r="L50">
        <v>-73.650000000000006</v>
      </c>
      <c r="M50" s="6">
        <f t="shared" si="1"/>
        <v>-1.4730000000000001</v>
      </c>
      <c r="N50" s="6">
        <f t="shared" si="9"/>
        <v>4.1019999999999817</v>
      </c>
      <c r="Q50">
        <v>-6.82</v>
      </c>
      <c r="R50" s="6">
        <f t="shared" si="14"/>
        <v>-1.3640000000000001</v>
      </c>
      <c r="S50" s="6">
        <f t="shared" si="10"/>
        <v>6.0739999999999066</v>
      </c>
      <c r="V50">
        <v>-26.72</v>
      </c>
      <c r="W50" s="6">
        <f t="shared" si="15"/>
        <v>-1.7813333333333332</v>
      </c>
      <c r="X50" s="6">
        <f t="shared" si="11"/>
        <v>12.553333333333368</v>
      </c>
      <c r="AA50">
        <v>-10.389999999999899</v>
      </c>
      <c r="AB50" s="6">
        <f t="shared" si="16"/>
        <v>-1.0389999999999899</v>
      </c>
      <c r="AC50" s="6">
        <f t="shared" si="12"/>
        <v>10.338000000000029</v>
      </c>
      <c r="AF50">
        <v>-17.48</v>
      </c>
      <c r="AG50" s="6">
        <f t="shared" si="17"/>
        <v>-1.7480000000000002</v>
      </c>
      <c r="AH50" s="6">
        <f t="shared" si="13"/>
        <v>1.5600000000000591</v>
      </c>
      <c r="AL50">
        <v>-25.569999999999901</v>
      </c>
      <c r="AM50" cm="1">
        <f t="array" ref="AM50">INDEX($AL$2:$AL$233,ROWS($AL50:AL$233))</f>
        <v>41.65</v>
      </c>
    </row>
    <row r="51" spans="2:39">
      <c r="B51">
        <v>18</v>
      </c>
      <c r="C51" s="6">
        <f t="shared" si="6"/>
        <v>3.6</v>
      </c>
      <c r="D51" s="6">
        <f t="shared" si="7"/>
        <v>-2.2860000000000009</v>
      </c>
      <c r="G51">
        <v>-9.14</v>
      </c>
      <c r="H51" s="6">
        <f t="shared" si="0"/>
        <v>-1.8280000000000003</v>
      </c>
      <c r="I51" s="6">
        <f t="shared" si="8"/>
        <v>-48.848000000000027</v>
      </c>
      <c r="L51">
        <v>95.79</v>
      </c>
      <c r="M51" s="6">
        <f t="shared" si="1"/>
        <v>1.9158000000000002</v>
      </c>
      <c r="N51" s="6">
        <f t="shared" si="9"/>
        <v>6.0177999999999816</v>
      </c>
      <c r="Q51">
        <v>16.73</v>
      </c>
      <c r="R51" s="6">
        <f t="shared" si="14"/>
        <v>3.3460000000000001</v>
      </c>
      <c r="S51" s="6">
        <f t="shared" si="10"/>
        <v>9.4199999999999058</v>
      </c>
      <c r="V51">
        <v>23.98</v>
      </c>
      <c r="W51" s="6">
        <f t="shared" si="15"/>
        <v>1.5986666666666667</v>
      </c>
      <c r="X51" s="6">
        <f t="shared" si="11"/>
        <v>14.152000000000035</v>
      </c>
      <c r="AA51">
        <v>20.02</v>
      </c>
      <c r="AB51" s="6">
        <f t="shared" si="16"/>
        <v>2.0020000000000002</v>
      </c>
      <c r="AC51" s="6">
        <f t="shared" si="12"/>
        <v>12.34000000000003</v>
      </c>
      <c r="AF51">
        <v>1.9199999999999899</v>
      </c>
      <c r="AG51" s="6">
        <f t="shared" si="17"/>
        <v>0.191999999999999</v>
      </c>
      <c r="AH51" s="6">
        <f t="shared" si="13"/>
        <v>1.7520000000000582</v>
      </c>
      <c r="AL51">
        <v>114.58</v>
      </c>
      <c r="AM51" cm="1">
        <f t="array" ref="AM51">INDEX($AL$2:$AL$233,ROWS($AL51:AL$233))</f>
        <v>16.759999999999899</v>
      </c>
    </row>
    <row r="52" spans="2:39">
      <c r="B52">
        <v>4.7300000000000004</v>
      </c>
      <c r="C52" s="6">
        <f t="shared" si="6"/>
        <v>0.94600000000000017</v>
      </c>
      <c r="D52" s="6">
        <f t="shared" si="7"/>
        <v>-1.3400000000000007</v>
      </c>
      <c r="G52">
        <v>3.57</v>
      </c>
      <c r="H52" s="6">
        <f t="shared" si="0"/>
        <v>0.71399999999999997</v>
      </c>
      <c r="I52" s="6">
        <f t="shared" si="8"/>
        <v>-48.134000000000029</v>
      </c>
      <c r="L52">
        <v>81.619999999999905</v>
      </c>
      <c r="M52" s="6">
        <f t="shared" si="1"/>
        <v>1.6323999999999981</v>
      </c>
      <c r="N52" s="6">
        <f t="shared" si="9"/>
        <v>7.6501999999999795</v>
      </c>
      <c r="Q52">
        <v>9.59</v>
      </c>
      <c r="R52" s="6">
        <f t="shared" si="14"/>
        <v>1.9180000000000001</v>
      </c>
      <c r="S52" s="6">
        <f t="shared" si="10"/>
        <v>11.337999999999905</v>
      </c>
      <c r="V52">
        <v>22.05</v>
      </c>
      <c r="W52" s="6">
        <f t="shared" si="15"/>
        <v>1.47</v>
      </c>
      <c r="X52" s="6">
        <f t="shared" si="11"/>
        <v>15.622000000000035</v>
      </c>
      <c r="AA52">
        <v>16.07</v>
      </c>
      <c r="AB52" s="6">
        <f t="shared" si="16"/>
        <v>1.6070000000000002</v>
      </c>
      <c r="AC52" s="6">
        <f t="shared" si="12"/>
        <v>13.947000000000031</v>
      </c>
      <c r="AF52">
        <v>35.14</v>
      </c>
      <c r="AG52" s="6">
        <f t="shared" si="17"/>
        <v>3.5140000000000002</v>
      </c>
      <c r="AH52" s="6">
        <f t="shared" si="13"/>
        <v>5.2660000000000586</v>
      </c>
      <c r="AL52">
        <v>-103.6</v>
      </c>
      <c r="AM52" cm="1">
        <f t="array" ref="AM52">INDEX($AL$2:$AL$233,ROWS($AL52:AL$233))</f>
        <v>-65.09</v>
      </c>
    </row>
    <row r="53" spans="2:39">
      <c r="B53">
        <v>4.42</v>
      </c>
      <c r="C53" s="6">
        <f t="shared" si="6"/>
        <v>0.88400000000000001</v>
      </c>
      <c r="D53" s="6">
        <f t="shared" si="7"/>
        <v>-0.45600000000000074</v>
      </c>
      <c r="G53">
        <v>6.9</v>
      </c>
      <c r="H53" s="6">
        <f t="shared" si="0"/>
        <v>1.3800000000000001</v>
      </c>
      <c r="I53" s="6">
        <f t="shared" si="8"/>
        <v>-46.754000000000026</v>
      </c>
      <c r="L53">
        <v>97.089999999999904</v>
      </c>
      <c r="M53" s="6">
        <f t="shared" si="1"/>
        <v>1.9417999999999982</v>
      </c>
      <c r="N53" s="6">
        <f t="shared" si="9"/>
        <v>9.5919999999999774</v>
      </c>
      <c r="Q53">
        <v>17.62</v>
      </c>
      <c r="R53" s="6">
        <f t="shared" si="14"/>
        <v>3.5240000000000005</v>
      </c>
      <c r="S53" s="6">
        <f t="shared" si="10"/>
        <v>14.861999999999906</v>
      </c>
      <c r="V53">
        <v>27.91</v>
      </c>
      <c r="W53" s="6">
        <f t="shared" si="15"/>
        <v>1.8606666666666667</v>
      </c>
      <c r="X53" s="6">
        <f t="shared" si="11"/>
        <v>17.482666666666702</v>
      </c>
      <c r="AA53">
        <v>17.73</v>
      </c>
      <c r="AB53" s="6">
        <f t="shared" si="16"/>
        <v>1.7730000000000001</v>
      </c>
      <c r="AC53" s="6">
        <f t="shared" si="12"/>
        <v>15.720000000000031</v>
      </c>
      <c r="AF53">
        <v>42.57</v>
      </c>
      <c r="AG53" s="6">
        <f t="shared" si="17"/>
        <v>4.2570000000000006</v>
      </c>
      <c r="AH53" s="6">
        <f t="shared" si="13"/>
        <v>9.5230000000000601</v>
      </c>
      <c r="AL53">
        <v>86.7</v>
      </c>
      <c r="AM53" cm="1">
        <f t="array" ref="AM53">INDEX($AL$2:$AL$233,ROWS($AL53:AL$233))</f>
        <v>45.88</v>
      </c>
    </row>
    <row r="54" spans="2:39">
      <c r="B54">
        <v>2.4</v>
      </c>
      <c r="C54" s="6">
        <f t="shared" si="6"/>
        <v>0.48</v>
      </c>
      <c r="D54" s="6">
        <f t="shared" si="7"/>
        <v>2.3999999999999244E-2</v>
      </c>
      <c r="G54">
        <v>-2.2599999999999998</v>
      </c>
      <c r="H54" s="6">
        <f t="shared" si="0"/>
        <v>-0.45199999999999996</v>
      </c>
      <c r="I54" s="6">
        <f t="shared" si="8"/>
        <v>-47.206000000000024</v>
      </c>
      <c r="L54">
        <v>7.21</v>
      </c>
      <c r="M54" s="6">
        <f t="shared" si="1"/>
        <v>0.14419999999999999</v>
      </c>
      <c r="N54" s="6">
        <f t="shared" si="9"/>
        <v>9.7361999999999771</v>
      </c>
      <c r="Q54">
        <v>-3.00999999999999</v>
      </c>
      <c r="R54" s="6">
        <f t="shared" si="14"/>
        <v>-0.60199999999999809</v>
      </c>
      <c r="S54" s="6">
        <f t="shared" si="10"/>
        <v>14.259999999999907</v>
      </c>
      <c r="V54">
        <v>-2.6899999999999902</v>
      </c>
      <c r="W54" s="6">
        <f t="shared" si="15"/>
        <v>-0.17933333333333268</v>
      </c>
      <c r="X54" s="6">
        <f t="shared" si="11"/>
        <v>17.30333333333337</v>
      </c>
      <c r="AA54">
        <v>2.11</v>
      </c>
      <c r="AB54" s="6">
        <f t="shared" si="16"/>
        <v>0.21099999999999999</v>
      </c>
      <c r="AC54" s="6">
        <f t="shared" si="12"/>
        <v>15.931000000000031</v>
      </c>
      <c r="AF54">
        <v>5.27</v>
      </c>
      <c r="AG54" s="6">
        <f t="shared" si="17"/>
        <v>0.52700000000000002</v>
      </c>
      <c r="AH54" s="6">
        <f t="shared" si="13"/>
        <v>10.050000000000059</v>
      </c>
      <c r="AL54">
        <v>74.38</v>
      </c>
      <c r="AM54" cm="1">
        <f t="array" ref="AM54">INDEX($AL$2:$AL$233,ROWS($AL54:AL$233))</f>
        <v>-20.459999999999901</v>
      </c>
    </row>
    <row r="55" spans="2:39">
      <c r="B55">
        <v>3.25</v>
      </c>
      <c r="C55" s="6">
        <f t="shared" si="6"/>
        <v>0.65</v>
      </c>
      <c r="D55" s="6">
        <f t="shared" si="7"/>
        <v>0.67399999999999927</v>
      </c>
      <c r="G55">
        <v>23.53</v>
      </c>
      <c r="H55" s="6">
        <f t="shared" si="0"/>
        <v>4.7060000000000004</v>
      </c>
      <c r="I55" s="6">
        <f t="shared" si="8"/>
        <v>-42.500000000000021</v>
      </c>
      <c r="L55">
        <v>-46.35</v>
      </c>
      <c r="M55" s="6">
        <f t="shared" si="1"/>
        <v>-0.92700000000000005</v>
      </c>
      <c r="N55" s="6">
        <f t="shared" si="9"/>
        <v>8.8091999999999775</v>
      </c>
      <c r="Q55">
        <v>-11.1899999999999</v>
      </c>
      <c r="R55" s="6">
        <f t="shared" si="14"/>
        <v>-2.23799999999998</v>
      </c>
      <c r="S55" s="6">
        <f t="shared" si="10"/>
        <v>12.021999999999927</v>
      </c>
      <c r="V55">
        <v>-25.15</v>
      </c>
      <c r="W55" s="6">
        <f t="shared" si="15"/>
        <v>-1.6766666666666665</v>
      </c>
      <c r="X55" s="6">
        <f t="shared" si="11"/>
        <v>15.626666666666704</v>
      </c>
      <c r="AA55">
        <v>-18.18</v>
      </c>
      <c r="AB55" s="6">
        <f t="shared" si="16"/>
        <v>-1.8180000000000001</v>
      </c>
      <c r="AC55" s="6">
        <f t="shared" si="12"/>
        <v>14.113000000000032</v>
      </c>
      <c r="AF55">
        <v>-22.6999999999999</v>
      </c>
      <c r="AG55" s="6">
        <f t="shared" si="17"/>
        <v>-2.2699999999999902</v>
      </c>
      <c r="AH55" s="6">
        <f t="shared" si="13"/>
        <v>7.7800000000000686</v>
      </c>
      <c r="AL55">
        <v>-16.41</v>
      </c>
      <c r="AM55" cm="1">
        <f t="array" ref="AM55">INDEX($AL$2:$AL$233,ROWS($AL55:AL$233))</f>
        <v>16.73</v>
      </c>
    </row>
    <row r="56" spans="2:39">
      <c r="B56">
        <v>1.1200000000000001</v>
      </c>
      <c r="C56" s="6">
        <f t="shared" si="6"/>
        <v>0.22400000000000003</v>
      </c>
      <c r="D56" s="6">
        <f t="shared" si="7"/>
        <v>0.89799999999999924</v>
      </c>
      <c r="G56">
        <v>16.219999999999899</v>
      </c>
      <c r="H56" s="6">
        <f t="shared" si="0"/>
        <v>3.2439999999999802</v>
      </c>
      <c r="I56" s="6">
        <f t="shared" si="8"/>
        <v>-39.256000000000043</v>
      </c>
      <c r="L56">
        <v>74.22</v>
      </c>
      <c r="M56" s="6">
        <f t="shared" si="1"/>
        <v>1.4843999999999999</v>
      </c>
      <c r="N56" s="6">
        <f t="shared" si="9"/>
        <v>10.293599999999977</v>
      </c>
      <c r="Q56">
        <v>2.9</v>
      </c>
      <c r="R56" s="6">
        <f t="shared" si="14"/>
        <v>0.57999999999999996</v>
      </c>
      <c r="S56" s="6">
        <f t="shared" si="10"/>
        <v>12.601999999999927</v>
      </c>
      <c r="V56">
        <v>27.09</v>
      </c>
      <c r="W56" s="6">
        <f t="shared" si="15"/>
        <v>1.806</v>
      </c>
      <c r="X56" s="6">
        <f t="shared" si="11"/>
        <v>17.432666666666705</v>
      </c>
      <c r="AA56">
        <v>9.52</v>
      </c>
      <c r="AB56" s="6">
        <f t="shared" si="16"/>
        <v>0.95199999999999996</v>
      </c>
      <c r="AC56" s="6">
        <f t="shared" si="12"/>
        <v>15.065000000000031</v>
      </c>
      <c r="AF56">
        <v>38.119999999999997</v>
      </c>
      <c r="AG56" s="6">
        <f t="shared" si="17"/>
        <v>3.8119999999999998</v>
      </c>
      <c r="AH56" s="6">
        <f t="shared" si="13"/>
        <v>11.592000000000068</v>
      </c>
      <c r="AL56">
        <v>-0.26</v>
      </c>
      <c r="AM56" cm="1">
        <f t="array" ref="AM56">INDEX($AL$2:$AL$233,ROWS($AL56:AL$233))</f>
        <v>20.13</v>
      </c>
    </row>
    <row r="57" spans="2:39">
      <c r="B57">
        <v>9.99</v>
      </c>
      <c r="C57" s="6">
        <f t="shared" si="6"/>
        <v>1.9980000000000002</v>
      </c>
      <c r="D57" s="6">
        <f t="shared" si="7"/>
        <v>2.8959999999999995</v>
      </c>
      <c r="G57">
        <v>18.010000000000002</v>
      </c>
      <c r="H57" s="6">
        <f t="shared" si="0"/>
        <v>3.6020000000000003</v>
      </c>
      <c r="I57" s="6">
        <f t="shared" si="8"/>
        <v>-35.654000000000039</v>
      </c>
      <c r="L57">
        <v>68.599999999999994</v>
      </c>
      <c r="M57" s="6">
        <f t="shared" si="1"/>
        <v>1.3719999999999999</v>
      </c>
      <c r="N57" s="6">
        <f t="shared" si="9"/>
        <v>11.665599999999976</v>
      </c>
      <c r="Q57">
        <v>8</v>
      </c>
      <c r="R57" s="6">
        <f t="shared" si="14"/>
        <v>1.6</v>
      </c>
      <c r="S57" s="6">
        <f t="shared" si="10"/>
        <v>14.201999999999927</v>
      </c>
      <c r="V57">
        <v>21.16</v>
      </c>
      <c r="W57" s="6">
        <f t="shared" si="15"/>
        <v>1.4106666666666667</v>
      </c>
      <c r="X57" s="6">
        <f t="shared" si="11"/>
        <v>18.843333333333373</v>
      </c>
      <c r="AA57">
        <v>12.11</v>
      </c>
      <c r="AB57" s="6">
        <f t="shared" si="16"/>
        <v>1.2110000000000001</v>
      </c>
      <c r="AC57" s="6">
        <f t="shared" si="12"/>
        <v>16.276000000000032</v>
      </c>
      <c r="AF57">
        <v>15.659999999999901</v>
      </c>
      <c r="AG57" s="6">
        <f t="shared" si="17"/>
        <v>1.5659999999999901</v>
      </c>
      <c r="AH57" s="6">
        <f t="shared" si="13"/>
        <v>13.158000000000058</v>
      </c>
      <c r="AL57">
        <v>24.68</v>
      </c>
      <c r="AM57" cm="1">
        <f t="array" ref="AM57">INDEX($AL$2:$AL$233,ROWS($AL57:AL$233))</f>
        <v>22.27</v>
      </c>
    </row>
    <row r="58" spans="2:39">
      <c r="B58">
        <v>-4.62</v>
      </c>
      <c r="C58" s="6">
        <f t="shared" si="6"/>
        <v>-0.92400000000000004</v>
      </c>
      <c r="D58" s="6">
        <f t="shared" si="7"/>
        <v>1.9719999999999995</v>
      </c>
      <c r="G58">
        <v>-3.16</v>
      </c>
      <c r="H58" s="6">
        <f t="shared" si="0"/>
        <v>-0.63200000000000012</v>
      </c>
      <c r="I58" s="6">
        <f t="shared" si="8"/>
        <v>-36.286000000000037</v>
      </c>
      <c r="L58">
        <v>-47.779999999999902</v>
      </c>
      <c r="M58" s="6">
        <f t="shared" si="1"/>
        <v>-0.95559999999999801</v>
      </c>
      <c r="N58" s="6">
        <f t="shared" si="9"/>
        <v>10.709999999999978</v>
      </c>
      <c r="Q58">
        <v>0.56999999999999995</v>
      </c>
      <c r="R58" s="6">
        <f t="shared" si="14"/>
        <v>0.11399999999999999</v>
      </c>
      <c r="S58" s="6">
        <f t="shared" si="10"/>
        <v>14.315999999999928</v>
      </c>
      <c r="V58">
        <v>-9.8800000000000008</v>
      </c>
      <c r="W58" s="6">
        <f t="shared" si="15"/>
        <v>-0.65866666666666673</v>
      </c>
      <c r="X58" s="6">
        <f t="shared" si="11"/>
        <v>18.184666666666708</v>
      </c>
      <c r="AA58">
        <v>-4.58</v>
      </c>
      <c r="AB58" s="6">
        <f t="shared" si="16"/>
        <v>-0.45800000000000002</v>
      </c>
      <c r="AC58" s="6">
        <f t="shared" si="12"/>
        <v>15.818000000000032</v>
      </c>
      <c r="AF58">
        <v>3.52999999999999</v>
      </c>
      <c r="AG58" s="6">
        <f t="shared" si="17"/>
        <v>0.35299999999999904</v>
      </c>
      <c r="AH58" s="6">
        <f t="shared" si="13"/>
        <v>13.511000000000058</v>
      </c>
      <c r="AL58">
        <v>15.89</v>
      </c>
      <c r="AM58" cm="1">
        <f t="array" ref="AM58">INDEX($AL$2:$AL$233,ROWS($AL58:AL$233))</f>
        <v>-25.56</v>
      </c>
    </row>
    <row r="59" spans="2:39">
      <c r="B59">
        <v>-4.09</v>
      </c>
      <c r="C59" s="6">
        <f t="shared" si="6"/>
        <v>-0.81800000000000006</v>
      </c>
      <c r="D59" s="6">
        <f t="shared" si="7"/>
        <v>1.1539999999999995</v>
      </c>
      <c r="G59">
        <v>0.749999999999999</v>
      </c>
      <c r="H59" s="6">
        <f t="shared" si="0"/>
        <v>0.1499999999999998</v>
      </c>
      <c r="I59" s="6">
        <f t="shared" si="8"/>
        <v>-36.136000000000038</v>
      </c>
      <c r="L59">
        <v>-55.9</v>
      </c>
      <c r="M59" s="6">
        <f t="shared" si="1"/>
        <v>-1.1180000000000001</v>
      </c>
      <c r="N59" s="6">
        <f t="shared" si="9"/>
        <v>9.5919999999999774</v>
      </c>
      <c r="Q59">
        <v>-0.23</v>
      </c>
      <c r="R59" s="6">
        <f t="shared" si="14"/>
        <v>-4.6000000000000006E-2</v>
      </c>
      <c r="S59" s="6">
        <f t="shared" si="10"/>
        <v>14.269999999999929</v>
      </c>
      <c r="V59">
        <v>-16.309999999999999</v>
      </c>
      <c r="W59" s="6">
        <f t="shared" si="15"/>
        <v>-1.0873333333333333</v>
      </c>
      <c r="X59" s="6">
        <f t="shared" si="11"/>
        <v>17.097333333333374</v>
      </c>
      <c r="AA59">
        <v>-9.7599999999999891</v>
      </c>
      <c r="AB59" s="6">
        <f t="shared" si="16"/>
        <v>-0.97599999999999898</v>
      </c>
      <c r="AC59" s="6">
        <f t="shared" si="12"/>
        <v>14.842000000000033</v>
      </c>
      <c r="AF59">
        <v>-23.57</v>
      </c>
      <c r="AG59" s="6">
        <f t="shared" si="17"/>
        <v>-2.3570000000000002</v>
      </c>
      <c r="AH59" s="6">
        <f t="shared" si="13"/>
        <v>11.154000000000057</v>
      </c>
      <c r="AL59">
        <v>14.9599999999999</v>
      </c>
      <c r="AM59" cm="1">
        <f t="array" ref="AM59">INDEX($AL$2:$AL$233,ROWS($AL59:AL$233))</f>
        <v>17.559999999999999</v>
      </c>
    </row>
    <row r="60" spans="2:39">
      <c r="B60">
        <v>-30.53</v>
      </c>
      <c r="C60" s="6">
        <f t="shared" si="6"/>
        <v>-6.1060000000000008</v>
      </c>
      <c r="D60" s="6">
        <f t="shared" si="7"/>
        <v>-4.9520000000000017</v>
      </c>
      <c r="G60">
        <v>17.639999999999901</v>
      </c>
      <c r="H60" s="6">
        <f t="shared" si="0"/>
        <v>3.5279999999999805</v>
      </c>
      <c r="I60" s="6">
        <f t="shared" si="8"/>
        <v>-32.608000000000061</v>
      </c>
      <c r="L60">
        <v>-151.28</v>
      </c>
      <c r="M60" s="6">
        <f t="shared" si="1"/>
        <v>-3.0256000000000003</v>
      </c>
      <c r="N60" s="6">
        <f t="shared" si="9"/>
        <v>6.5663999999999767</v>
      </c>
      <c r="Q60">
        <v>-19.28</v>
      </c>
      <c r="R60" s="6">
        <f t="shared" si="14"/>
        <v>-3.8560000000000003</v>
      </c>
      <c r="S60" s="6">
        <f t="shared" si="10"/>
        <v>10.413999999999929</v>
      </c>
      <c r="V60">
        <v>-39.17</v>
      </c>
      <c r="W60" s="6">
        <f t="shared" si="15"/>
        <v>-2.6113333333333335</v>
      </c>
      <c r="X60" s="6">
        <f t="shared" si="11"/>
        <v>14.48600000000004</v>
      </c>
      <c r="AA60">
        <v>-24.53</v>
      </c>
      <c r="AB60" s="6">
        <f t="shared" si="16"/>
        <v>-2.4530000000000003</v>
      </c>
      <c r="AC60" s="6">
        <f t="shared" si="12"/>
        <v>12.389000000000031</v>
      </c>
      <c r="AF60">
        <v>-22.75</v>
      </c>
      <c r="AG60" s="6">
        <f t="shared" si="17"/>
        <v>-2.2749999999999999</v>
      </c>
      <c r="AH60" s="6">
        <f t="shared" si="13"/>
        <v>8.8790000000000564</v>
      </c>
      <c r="AL60">
        <v>27.619999999999902</v>
      </c>
      <c r="AM60" cm="1">
        <f t="array" ref="AM60">INDEX($AL$2:$AL$233,ROWS($AL60:AL$233))</f>
        <v>21.57</v>
      </c>
    </row>
    <row r="61" spans="2:39">
      <c r="B61">
        <v>-10.38</v>
      </c>
      <c r="C61" s="6">
        <f t="shared" si="6"/>
        <v>-2.0760000000000001</v>
      </c>
      <c r="D61" s="6">
        <f t="shared" si="7"/>
        <v>-7.0280000000000022</v>
      </c>
      <c r="G61">
        <v>11.32</v>
      </c>
      <c r="H61" s="6">
        <f t="shared" si="0"/>
        <v>2.2640000000000002</v>
      </c>
      <c r="I61" s="6">
        <f t="shared" si="8"/>
        <v>-30.344000000000062</v>
      </c>
      <c r="L61">
        <v>112.42</v>
      </c>
      <c r="M61" s="6">
        <f t="shared" si="1"/>
        <v>2.2484000000000002</v>
      </c>
      <c r="N61" s="6">
        <f t="shared" si="9"/>
        <v>8.8147999999999769</v>
      </c>
      <c r="Q61">
        <v>27.24</v>
      </c>
      <c r="R61" s="6">
        <f t="shared" si="14"/>
        <v>5.4480000000000004</v>
      </c>
      <c r="S61" s="6">
        <f t="shared" si="10"/>
        <v>15.861999999999929</v>
      </c>
      <c r="V61">
        <v>77.13</v>
      </c>
      <c r="W61" s="6">
        <f t="shared" si="15"/>
        <v>5.1419999999999995</v>
      </c>
      <c r="X61" s="6">
        <f t="shared" si="11"/>
        <v>19.628000000000039</v>
      </c>
      <c r="AA61">
        <v>52.69</v>
      </c>
      <c r="AB61" s="6">
        <f t="shared" si="16"/>
        <v>5.2690000000000001</v>
      </c>
      <c r="AC61" s="6">
        <f t="shared" si="12"/>
        <v>17.65800000000003</v>
      </c>
      <c r="AF61">
        <v>27.39</v>
      </c>
      <c r="AG61" s="6">
        <f t="shared" si="17"/>
        <v>2.7390000000000003</v>
      </c>
      <c r="AH61" s="6">
        <f t="shared" si="13"/>
        <v>11.618000000000057</v>
      </c>
      <c r="AL61">
        <v>-20.18</v>
      </c>
      <c r="AM61" cm="1">
        <f t="array" ref="AM61">INDEX($AL$2:$AL$233,ROWS($AL61:AL$233))</f>
        <v>11</v>
      </c>
    </row>
    <row r="62" spans="2:39">
      <c r="B62">
        <v>-10.739999999999901</v>
      </c>
      <c r="C62" s="6">
        <f t="shared" si="6"/>
        <v>-2.1479999999999801</v>
      </c>
      <c r="D62" s="6">
        <f t="shared" si="7"/>
        <v>-9.1759999999999824</v>
      </c>
      <c r="G62">
        <v>-24.6</v>
      </c>
      <c r="H62" s="6">
        <f t="shared" si="0"/>
        <v>-4.9200000000000008</v>
      </c>
      <c r="I62" s="6">
        <f t="shared" si="8"/>
        <v>-35.26400000000006</v>
      </c>
      <c r="L62">
        <v>-56.83</v>
      </c>
      <c r="M62" s="6">
        <f t="shared" si="1"/>
        <v>-1.1366000000000001</v>
      </c>
      <c r="N62" s="6">
        <f t="shared" si="9"/>
        <v>7.6781999999999773</v>
      </c>
      <c r="Q62">
        <v>0.86</v>
      </c>
      <c r="R62" s="6">
        <f t="shared" si="14"/>
        <v>0.17200000000000001</v>
      </c>
      <c r="S62" s="6">
        <f t="shared" si="10"/>
        <v>16.033999999999928</v>
      </c>
      <c r="V62">
        <v>3.57</v>
      </c>
      <c r="W62" s="6">
        <f t="shared" si="15"/>
        <v>0.23799999999999999</v>
      </c>
      <c r="X62" s="6">
        <f t="shared" si="11"/>
        <v>19.866000000000039</v>
      </c>
      <c r="AA62">
        <v>-1.3999999999999899</v>
      </c>
      <c r="AB62" s="6">
        <f t="shared" si="16"/>
        <v>-0.13999999999999899</v>
      </c>
      <c r="AC62" s="6">
        <f t="shared" si="12"/>
        <v>17.518000000000029</v>
      </c>
      <c r="AF62">
        <v>9.4799999999999898</v>
      </c>
      <c r="AG62" s="6">
        <f t="shared" si="17"/>
        <v>0.94799999999999907</v>
      </c>
      <c r="AH62" s="6">
        <f t="shared" si="13"/>
        <v>12.566000000000056</v>
      </c>
      <c r="AL62">
        <v>26.76</v>
      </c>
      <c r="AM62" cm="1">
        <f t="array" ref="AM62">INDEX($AL$2:$AL$233,ROWS($AL62:AL$233))</f>
        <v>4.6599999999999904</v>
      </c>
    </row>
    <row r="63" spans="2:39">
      <c r="B63">
        <v>1.68</v>
      </c>
      <c r="C63" s="6">
        <f t="shared" si="6"/>
        <v>0.33600000000000002</v>
      </c>
      <c r="D63" s="6">
        <f t="shared" si="7"/>
        <v>-8.8399999999999821</v>
      </c>
      <c r="G63">
        <v>-16.88</v>
      </c>
      <c r="H63" s="6">
        <f t="shared" si="0"/>
        <v>-3.3759999999999999</v>
      </c>
      <c r="I63" s="6">
        <f t="shared" si="8"/>
        <v>-38.640000000000057</v>
      </c>
      <c r="L63">
        <v>34.19</v>
      </c>
      <c r="M63" s="6">
        <f t="shared" si="1"/>
        <v>0.68379999999999996</v>
      </c>
      <c r="N63" s="6">
        <f t="shared" si="9"/>
        <v>8.361999999999977</v>
      </c>
      <c r="Q63">
        <v>-6.63</v>
      </c>
      <c r="R63" s="6">
        <f t="shared" si="14"/>
        <v>-1.3260000000000001</v>
      </c>
      <c r="S63" s="6">
        <f t="shared" si="10"/>
        <v>14.707999999999927</v>
      </c>
      <c r="V63">
        <v>26.31</v>
      </c>
      <c r="W63" s="6">
        <f t="shared" si="15"/>
        <v>1.7539999999999998</v>
      </c>
      <c r="X63" s="6">
        <f t="shared" si="11"/>
        <v>21.62000000000004</v>
      </c>
      <c r="AA63">
        <v>6.57</v>
      </c>
      <c r="AB63" s="6">
        <f t="shared" si="16"/>
        <v>0.65700000000000003</v>
      </c>
      <c r="AC63" s="6">
        <f t="shared" si="12"/>
        <v>18.175000000000029</v>
      </c>
      <c r="AF63">
        <v>0.26999999999999902</v>
      </c>
      <c r="AG63" s="6">
        <f t="shared" si="17"/>
        <v>2.6999999999999903E-2</v>
      </c>
      <c r="AH63" s="6">
        <f t="shared" si="13"/>
        <v>12.593000000000055</v>
      </c>
      <c r="AL63">
        <v>10.3799999999999</v>
      </c>
      <c r="AM63" cm="1">
        <f t="array" ref="AM63">INDEX($AL$2:$AL$233,ROWS($AL63:AL$233))</f>
        <v>-69.78</v>
      </c>
    </row>
    <row r="64" spans="2:39">
      <c r="B64">
        <v>-5.44</v>
      </c>
      <c r="C64" s="6">
        <f t="shared" si="6"/>
        <v>-1.0880000000000001</v>
      </c>
      <c r="D64" s="6">
        <f t="shared" si="7"/>
        <v>-9.9279999999999831</v>
      </c>
      <c r="G64">
        <v>-45.79</v>
      </c>
      <c r="H64" s="6">
        <f t="shared" si="0"/>
        <v>-9.1579999999999995</v>
      </c>
      <c r="I64" s="6">
        <f t="shared" si="8"/>
        <v>-47.798000000000059</v>
      </c>
      <c r="L64">
        <v>-14.26</v>
      </c>
      <c r="M64" s="6">
        <f t="shared" si="1"/>
        <v>-0.28520000000000001</v>
      </c>
      <c r="N64" s="6">
        <f t="shared" si="9"/>
        <v>8.0767999999999773</v>
      </c>
      <c r="Q64">
        <v>-8.34</v>
      </c>
      <c r="R64" s="6">
        <f t="shared" si="14"/>
        <v>-1.6680000000000001</v>
      </c>
      <c r="S64" s="6">
        <f t="shared" si="10"/>
        <v>13.039999999999928</v>
      </c>
      <c r="V64">
        <v>-23.48</v>
      </c>
      <c r="W64" s="6">
        <f t="shared" si="15"/>
        <v>-1.5653333333333332</v>
      </c>
      <c r="X64" s="6">
        <f t="shared" si="11"/>
        <v>20.054666666666705</v>
      </c>
      <c r="AA64">
        <v>-18.84</v>
      </c>
      <c r="AB64" s="6">
        <f t="shared" si="16"/>
        <v>-1.8840000000000001</v>
      </c>
      <c r="AC64" s="6">
        <f t="shared" si="12"/>
        <v>16.291000000000029</v>
      </c>
      <c r="AF64">
        <v>-12.4</v>
      </c>
      <c r="AG64" s="6">
        <f t="shared" si="17"/>
        <v>-1.2400000000000002</v>
      </c>
      <c r="AH64" s="6">
        <f t="shared" si="13"/>
        <v>11.353000000000055</v>
      </c>
      <c r="AL64">
        <v>-0.93999999999999895</v>
      </c>
      <c r="AM64" cm="1">
        <f t="array" ref="AM64">INDEX($AL$2:$AL$233,ROWS($AL64:AL$233))</f>
        <v>-20.54</v>
      </c>
    </row>
    <row r="65" spans="2:39">
      <c r="B65">
        <v>-11.059999999999899</v>
      </c>
      <c r="C65" s="6">
        <f t="shared" si="6"/>
        <v>-2.2119999999999798</v>
      </c>
      <c r="D65" s="6">
        <f t="shared" si="7"/>
        <v>-12.139999999999963</v>
      </c>
      <c r="G65">
        <v>-11.4</v>
      </c>
      <c r="H65" s="6">
        <f t="shared" si="0"/>
        <v>-2.2800000000000002</v>
      </c>
      <c r="I65" s="6">
        <f t="shared" si="8"/>
        <v>-50.07800000000006</v>
      </c>
      <c r="L65">
        <v>-105.57</v>
      </c>
      <c r="M65" s="6">
        <f t="shared" si="1"/>
        <v>-2.1113999999999997</v>
      </c>
      <c r="N65" s="6">
        <f t="shared" si="9"/>
        <v>5.9653999999999776</v>
      </c>
      <c r="Q65">
        <v>-26.49</v>
      </c>
      <c r="R65" s="6">
        <f t="shared" si="14"/>
        <v>-5.298</v>
      </c>
      <c r="S65" s="6">
        <f t="shared" si="10"/>
        <v>7.7419999999999281</v>
      </c>
      <c r="V65">
        <v>-49.33</v>
      </c>
      <c r="W65" s="6">
        <f t="shared" si="15"/>
        <v>-3.2886666666666664</v>
      </c>
      <c r="X65" s="6">
        <f t="shared" si="11"/>
        <v>16.766000000000037</v>
      </c>
      <c r="AA65">
        <v>-44.03</v>
      </c>
      <c r="AB65" s="6">
        <f t="shared" si="16"/>
        <v>-4.4030000000000005</v>
      </c>
      <c r="AC65" s="6">
        <f t="shared" si="12"/>
        <v>11.888000000000028</v>
      </c>
      <c r="AF65">
        <v>-32.9299999999999</v>
      </c>
      <c r="AG65" s="6">
        <f t="shared" si="17"/>
        <v>-3.2929999999999904</v>
      </c>
      <c r="AH65" s="6">
        <f t="shared" si="13"/>
        <v>8.0600000000000644</v>
      </c>
      <c r="AL65">
        <v>49.199999999999903</v>
      </c>
      <c r="AM65" cm="1">
        <f t="array" ref="AM65">INDEX($AL$2:$AL$233,ROWS($AL65:AL$233))</f>
        <v>23.54</v>
      </c>
    </row>
    <row r="66" spans="2:39">
      <c r="B66">
        <v>11.58</v>
      </c>
      <c r="C66" s="6">
        <f t="shared" si="6"/>
        <v>2.3160000000000003</v>
      </c>
      <c r="D66" s="6">
        <f t="shared" si="7"/>
        <v>-9.8239999999999625</v>
      </c>
      <c r="G66">
        <v>-3.5699999999999901</v>
      </c>
      <c r="H66" s="6">
        <f t="shared" ref="H66:H129" si="18">G66*J$3</f>
        <v>-0.71399999999999808</v>
      </c>
      <c r="I66" s="6">
        <f t="shared" si="8"/>
        <v>-50.792000000000058</v>
      </c>
      <c r="L66">
        <v>-22.3599999999999</v>
      </c>
      <c r="M66" s="6">
        <f t="shared" ref="M66:M129" si="19">L66*O$3</f>
        <v>-0.44719999999999799</v>
      </c>
      <c r="N66" s="6">
        <f t="shared" si="9"/>
        <v>5.5181999999999798</v>
      </c>
      <c r="Q66">
        <v>-59.809999999999903</v>
      </c>
      <c r="R66" s="6">
        <f t="shared" ref="R66:R97" si="20">Q66*T$3</f>
        <v>-11.961999999999982</v>
      </c>
      <c r="S66" s="6">
        <f t="shared" si="10"/>
        <v>-4.2200000000000539</v>
      </c>
      <c r="V66">
        <v>-42.44</v>
      </c>
      <c r="W66" s="6">
        <f t="shared" ref="W66:W97" si="21">V66*Y$3</f>
        <v>-2.829333333333333</v>
      </c>
      <c r="X66" s="6">
        <f t="shared" si="11"/>
        <v>13.936666666666705</v>
      </c>
      <c r="AA66">
        <v>-44.01</v>
      </c>
      <c r="AB66" s="6">
        <f t="shared" ref="AB66:AB97" si="22">AA66*AD$3</f>
        <v>-4.4009999999999998</v>
      </c>
      <c r="AC66" s="6">
        <f t="shared" si="12"/>
        <v>7.4870000000000285</v>
      </c>
      <c r="AF66">
        <v>20.9</v>
      </c>
      <c r="AG66" s="6">
        <f t="shared" ref="AG66:AG97" si="23">AF66*AI$3</f>
        <v>2.09</v>
      </c>
      <c r="AH66" s="6">
        <f t="shared" si="13"/>
        <v>10.150000000000064</v>
      </c>
      <c r="AL66">
        <v>85.369999999999905</v>
      </c>
      <c r="AM66" cm="1">
        <f t="array" ref="AM66">INDEX($AL$2:$AL$233,ROWS($AL66:AL$233))</f>
        <v>-13.37</v>
      </c>
    </row>
    <row r="67" spans="2:39">
      <c r="B67">
        <v>-3.2699999999999898</v>
      </c>
      <c r="C67" s="6">
        <f t="shared" ref="C67:C130" si="24">B67*E$3</f>
        <v>-0.65399999999999803</v>
      </c>
      <c r="D67" s="6">
        <f t="shared" si="7"/>
        <v>-10.477999999999961</v>
      </c>
      <c r="G67">
        <v>2.78</v>
      </c>
      <c r="H67" s="6">
        <f t="shared" si="18"/>
        <v>0.55599999999999994</v>
      </c>
      <c r="I67" s="6">
        <f t="shared" si="8"/>
        <v>-50.236000000000061</v>
      </c>
      <c r="L67">
        <v>43.76</v>
      </c>
      <c r="M67" s="6">
        <f t="shared" si="19"/>
        <v>0.87519999999999998</v>
      </c>
      <c r="N67" s="6">
        <f t="shared" si="9"/>
        <v>6.3933999999999802</v>
      </c>
      <c r="Q67">
        <v>38.64</v>
      </c>
      <c r="R67" s="6">
        <f t="shared" si="20"/>
        <v>7.7280000000000006</v>
      </c>
      <c r="S67" s="6">
        <f t="shared" si="10"/>
        <v>3.5079999999999467</v>
      </c>
      <c r="V67">
        <v>34.880000000000003</v>
      </c>
      <c r="W67" s="6">
        <f t="shared" si="21"/>
        <v>2.3253333333333335</v>
      </c>
      <c r="X67" s="6">
        <f t="shared" si="11"/>
        <v>16.26200000000004</v>
      </c>
      <c r="AA67">
        <v>40.68</v>
      </c>
      <c r="AB67" s="6">
        <f t="shared" si="22"/>
        <v>4.0680000000000005</v>
      </c>
      <c r="AC67" s="6">
        <f t="shared" si="12"/>
        <v>11.555000000000028</v>
      </c>
      <c r="AF67">
        <v>5.42</v>
      </c>
      <c r="AG67" s="6">
        <f t="shared" si="23"/>
        <v>0.54200000000000004</v>
      </c>
      <c r="AH67" s="6">
        <f t="shared" si="13"/>
        <v>10.692000000000064</v>
      </c>
      <c r="AL67">
        <v>16.71</v>
      </c>
      <c r="AM67" cm="1">
        <f t="array" ref="AM67">INDEX($AL$2:$AL$233,ROWS($AL67:AL$233))</f>
        <v>-22.41</v>
      </c>
    </row>
    <row r="68" spans="2:39">
      <c r="B68">
        <v>-9.0299999999999994</v>
      </c>
      <c r="C68" s="6">
        <f t="shared" si="24"/>
        <v>-1.806</v>
      </c>
      <c r="D68" s="6">
        <f t="shared" ref="D68:D131" si="25">C68+D67</f>
        <v>-12.28399999999996</v>
      </c>
      <c r="G68">
        <v>-11.34</v>
      </c>
      <c r="H68" s="6">
        <f t="shared" si="18"/>
        <v>-2.2680000000000002</v>
      </c>
      <c r="I68" s="6">
        <f t="shared" ref="I68:I131" si="26">H68+I67</f>
        <v>-52.504000000000062</v>
      </c>
      <c r="L68">
        <v>11.309999999999899</v>
      </c>
      <c r="M68" s="6">
        <f t="shared" si="19"/>
        <v>0.22619999999999799</v>
      </c>
      <c r="N68" s="6">
        <f t="shared" ref="N68:N131" si="27">M68+N67</f>
        <v>6.6195999999999779</v>
      </c>
      <c r="Q68">
        <v>7.08</v>
      </c>
      <c r="R68" s="6">
        <f t="shared" si="20"/>
        <v>1.4160000000000001</v>
      </c>
      <c r="S68" s="6">
        <f t="shared" ref="S68:S131" si="28">R68+S67</f>
        <v>4.9239999999999471</v>
      </c>
      <c r="V68">
        <v>1.3699999999999899</v>
      </c>
      <c r="W68" s="6">
        <f t="shared" si="21"/>
        <v>9.1333333333332656E-2</v>
      </c>
      <c r="X68" s="6">
        <f t="shared" ref="X68:X131" si="29">W68+X67</f>
        <v>16.353333333333371</v>
      </c>
      <c r="AA68">
        <v>5.26</v>
      </c>
      <c r="AB68" s="6">
        <f t="shared" si="22"/>
        <v>0.52600000000000002</v>
      </c>
      <c r="AC68" s="6">
        <f t="shared" ref="AC68:AC131" si="30">AB68+AC67</f>
        <v>12.081000000000028</v>
      </c>
      <c r="AF68">
        <v>-14.8</v>
      </c>
      <c r="AG68" s="6">
        <f t="shared" si="23"/>
        <v>-1.4800000000000002</v>
      </c>
      <c r="AH68" s="6">
        <f t="shared" ref="AH68:AH131" si="31">AG68+AH67</f>
        <v>9.2120000000000637</v>
      </c>
      <c r="AL68">
        <v>-50.889999999999901</v>
      </c>
      <c r="AM68" cm="1">
        <f t="array" ref="AM68">INDEX($AL$2:$AL$233,ROWS($AL68:AL$233))</f>
        <v>-32.71</v>
      </c>
    </row>
    <row r="69" spans="2:39">
      <c r="B69">
        <v>-7.66</v>
      </c>
      <c r="C69" s="6">
        <f t="shared" si="24"/>
        <v>-1.532</v>
      </c>
      <c r="D69" s="6">
        <f t="shared" si="25"/>
        <v>-13.81599999999996</v>
      </c>
      <c r="G69">
        <v>2.54</v>
      </c>
      <c r="H69" s="6">
        <f t="shared" si="18"/>
        <v>0.50800000000000001</v>
      </c>
      <c r="I69" s="6">
        <f t="shared" si="26"/>
        <v>-51.996000000000059</v>
      </c>
      <c r="L69">
        <v>-141.759999999999</v>
      </c>
      <c r="M69" s="6">
        <f t="shared" si="19"/>
        <v>-2.83519999999998</v>
      </c>
      <c r="N69" s="6">
        <f t="shared" si="27"/>
        <v>3.784399999999998</v>
      </c>
      <c r="Q69">
        <v>-34.200000000000003</v>
      </c>
      <c r="R69" s="6">
        <f t="shared" si="20"/>
        <v>-6.8400000000000007</v>
      </c>
      <c r="S69" s="6">
        <f t="shared" si="28"/>
        <v>-1.9160000000000537</v>
      </c>
      <c r="V69">
        <v>-57.34</v>
      </c>
      <c r="W69" s="6">
        <f t="shared" si="21"/>
        <v>-3.8226666666666667</v>
      </c>
      <c r="X69" s="6">
        <f t="shared" si="29"/>
        <v>12.530666666666704</v>
      </c>
      <c r="AA69">
        <v>-45.88</v>
      </c>
      <c r="AB69" s="6">
        <f t="shared" si="22"/>
        <v>-4.5880000000000001</v>
      </c>
      <c r="AC69" s="6">
        <f t="shared" si="30"/>
        <v>7.4930000000000279</v>
      </c>
      <c r="AF69">
        <v>-11.65</v>
      </c>
      <c r="AG69" s="6">
        <f t="shared" si="23"/>
        <v>-1.165</v>
      </c>
      <c r="AH69" s="6">
        <f t="shared" si="31"/>
        <v>8.0470000000000645</v>
      </c>
      <c r="AL69">
        <v>37.61</v>
      </c>
      <c r="AM69" cm="1">
        <f t="array" ref="AM69">INDEX($AL$2:$AL$233,ROWS($AL69:AL$233))</f>
        <v>55.269999999999897</v>
      </c>
    </row>
    <row r="70" spans="2:39">
      <c r="B70">
        <v>6.22</v>
      </c>
      <c r="C70" s="6">
        <f t="shared" si="24"/>
        <v>1.244</v>
      </c>
      <c r="D70" s="6">
        <f t="shared" si="25"/>
        <v>-12.57199999999996</v>
      </c>
      <c r="G70">
        <v>-4.03</v>
      </c>
      <c r="H70" s="6">
        <f t="shared" si="18"/>
        <v>-0.80600000000000005</v>
      </c>
      <c r="I70" s="6">
        <f t="shared" si="26"/>
        <v>-52.802000000000056</v>
      </c>
      <c r="L70">
        <v>67.079999999999899</v>
      </c>
      <c r="M70" s="6">
        <f t="shared" si="19"/>
        <v>1.3415999999999979</v>
      </c>
      <c r="N70" s="6">
        <f t="shared" si="27"/>
        <v>5.1259999999999959</v>
      </c>
      <c r="Q70">
        <v>44.41</v>
      </c>
      <c r="R70" s="6">
        <f t="shared" si="20"/>
        <v>8.8819999999999997</v>
      </c>
      <c r="S70" s="6">
        <f t="shared" si="28"/>
        <v>6.965999999999946</v>
      </c>
      <c r="V70">
        <v>50.03</v>
      </c>
      <c r="W70" s="6">
        <f t="shared" si="21"/>
        <v>3.3353333333333333</v>
      </c>
      <c r="X70" s="6">
        <f t="shared" si="29"/>
        <v>15.866000000000037</v>
      </c>
      <c r="AA70">
        <v>47.89</v>
      </c>
      <c r="AB70" s="6">
        <f t="shared" si="22"/>
        <v>4.7890000000000006</v>
      </c>
      <c r="AC70" s="6">
        <f t="shared" si="30"/>
        <v>12.282000000000028</v>
      </c>
      <c r="AF70">
        <v>15.43</v>
      </c>
      <c r="AG70" s="6">
        <f t="shared" si="23"/>
        <v>1.5430000000000001</v>
      </c>
      <c r="AH70" s="6">
        <f t="shared" si="31"/>
        <v>9.5900000000000638</v>
      </c>
      <c r="AL70">
        <v>-1.79</v>
      </c>
      <c r="AM70" cm="1">
        <f t="array" ref="AM70">INDEX($AL$2:$AL$233,ROWS($AL70:AL$233))</f>
        <v>37.08</v>
      </c>
    </row>
    <row r="71" spans="2:39">
      <c r="B71">
        <v>-1.01</v>
      </c>
      <c r="C71" s="6">
        <f t="shared" si="24"/>
        <v>-0.20200000000000001</v>
      </c>
      <c r="D71" s="6">
        <f t="shared" si="25"/>
        <v>-12.77399999999996</v>
      </c>
      <c r="G71">
        <v>0.63</v>
      </c>
      <c r="H71" s="6">
        <f t="shared" si="18"/>
        <v>0.126</v>
      </c>
      <c r="I71" s="6">
        <f t="shared" si="26"/>
        <v>-52.676000000000059</v>
      </c>
      <c r="L71">
        <v>-12.1</v>
      </c>
      <c r="M71" s="6">
        <f t="shared" si="19"/>
        <v>-0.24199999999999999</v>
      </c>
      <c r="N71" s="6">
        <f t="shared" si="27"/>
        <v>4.8839999999999959</v>
      </c>
      <c r="Q71">
        <v>-1.78999999999999</v>
      </c>
      <c r="R71" s="6">
        <f t="shared" si="20"/>
        <v>-0.35799999999999804</v>
      </c>
      <c r="S71" s="6">
        <f t="shared" si="28"/>
        <v>6.6079999999999481</v>
      </c>
      <c r="V71">
        <v>-8.4799999999999898</v>
      </c>
      <c r="W71" s="6">
        <f t="shared" si="21"/>
        <v>-0.56533333333333269</v>
      </c>
      <c r="X71" s="6">
        <f t="shared" si="29"/>
        <v>15.300666666666704</v>
      </c>
      <c r="AA71">
        <v>-6.2499999999999902</v>
      </c>
      <c r="AB71" s="6">
        <f t="shared" si="22"/>
        <v>-0.62499999999999911</v>
      </c>
      <c r="AC71" s="6">
        <f t="shared" si="30"/>
        <v>11.657000000000028</v>
      </c>
      <c r="AF71">
        <v>6.6299999999999901</v>
      </c>
      <c r="AG71" s="6">
        <f t="shared" si="23"/>
        <v>0.66299999999999903</v>
      </c>
      <c r="AH71" s="6">
        <f t="shared" si="31"/>
        <v>10.253000000000062</v>
      </c>
      <c r="AL71">
        <v>28.16</v>
      </c>
      <c r="AM71" cm="1">
        <f t="array" ref="AM71">INDEX($AL$2:$AL$233,ROWS($AL71:AL$233))</f>
        <v>-80.47</v>
      </c>
    </row>
    <row r="72" spans="2:39">
      <c r="B72">
        <v>5.9099999999999904</v>
      </c>
      <c r="C72" s="6">
        <f t="shared" si="24"/>
        <v>1.1819999999999982</v>
      </c>
      <c r="D72" s="6">
        <f t="shared" si="25"/>
        <v>-11.591999999999961</v>
      </c>
      <c r="G72">
        <v>-6.52</v>
      </c>
      <c r="H72" s="6">
        <f t="shared" si="18"/>
        <v>-1.304</v>
      </c>
      <c r="I72" s="6">
        <f t="shared" si="26"/>
        <v>-53.980000000000061</v>
      </c>
      <c r="L72">
        <v>-57.919999999999902</v>
      </c>
      <c r="M72" s="6">
        <f t="shared" si="19"/>
        <v>-1.1583999999999981</v>
      </c>
      <c r="N72" s="6">
        <f t="shared" si="27"/>
        <v>3.7255999999999978</v>
      </c>
      <c r="Q72">
        <v>-9.07</v>
      </c>
      <c r="R72" s="6">
        <f t="shared" si="20"/>
        <v>-1.8140000000000001</v>
      </c>
      <c r="S72" s="6">
        <f t="shared" si="28"/>
        <v>4.7939999999999481</v>
      </c>
      <c r="V72">
        <v>-12.4199999999999</v>
      </c>
      <c r="W72" s="6">
        <f t="shared" si="21"/>
        <v>-0.8279999999999933</v>
      </c>
      <c r="X72" s="6">
        <f t="shared" si="29"/>
        <v>14.47266666666671</v>
      </c>
      <c r="AA72">
        <v>-14.62</v>
      </c>
      <c r="AB72" s="6">
        <f t="shared" si="22"/>
        <v>-1.462</v>
      </c>
      <c r="AC72" s="6">
        <f t="shared" si="30"/>
        <v>10.195000000000029</v>
      </c>
      <c r="AF72">
        <v>-14.0899999999999</v>
      </c>
      <c r="AG72" s="6">
        <f t="shared" si="23"/>
        <v>-1.40899999999999</v>
      </c>
      <c r="AH72" s="6">
        <f t="shared" si="31"/>
        <v>8.8440000000000722</v>
      </c>
      <c r="AL72">
        <v>-4.6199999999999903</v>
      </c>
      <c r="AM72" cm="1">
        <f t="array" ref="AM72">INDEX($AL$2:$AL$233,ROWS($AL72:AL$233))</f>
        <v>67.650000000000006</v>
      </c>
    </row>
    <row r="73" spans="2:39">
      <c r="B73">
        <v>-0.62</v>
      </c>
      <c r="C73" s="6">
        <f t="shared" si="24"/>
        <v>-0.124</v>
      </c>
      <c r="D73" s="6">
        <f t="shared" si="25"/>
        <v>-11.715999999999962</v>
      </c>
      <c r="G73">
        <v>-8.11</v>
      </c>
      <c r="H73" s="6">
        <f t="shared" si="18"/>
        <v>-1.6219999999999999</v>
      </c>
      <c r="I73" s="6">
        <f t="shared" si="26"/>
        <v>-55.602000000000061</v>
      </c>
      <c r="L73">
        <v>-72.119999999999905</v>
      </c>
      <c r="M73" s="6">
        <f t="shared" si="19"/>
        <v>-1.4423999999999981</v>
      </c>
      <c r="N73" s="6">
        <f t="shared" si="27"/>
        <v>2.2831999999999999</v>
      </c>
      <c r="Q73">
        <v>-7.77</v>
      </c>
      <c r="R73" s="6">
        <f t="shared" si="20"/>
        <v>-1.554</v>
      </c>
      <c r="S73" s="6">
        <f t="shared" si="28"/>
        <v>3.2399999999999478</v>
      </c>
      <c r="V73">
        <v>-25.47</v>
      </c>
      <c r="W73" s="6">
        <f t="shared" si="21"/>
        <v>-1.698</v>
      </c>
      <c r="X73" s="6">
        <f t="shared" si="29"/>
        <v>12.774666666666709</v>
      </c>
      <c r="AA73">
        <v>-11.14</v>
      </c>
      <c r="AB73" s="6">
        <f t="shared" si="22"/>
        <v>-1.1140000000000001</v>
      </c>
      <c r="AC73" s="6">
        <f t="shared" si="30"/>
        <v>9.0810000000000279</v>
      </c>
      <c r="AF73">
        <v>-13.799999999999899</v>
      </c>
      <c r="AG73" s="6">
        <f t="shared" si="23"/>
        <v>-1.3799999999999901</v>
      </c>
      <c r="AH73" s="6">
        <f t="shared" si="31"/>
        <v>7.4640000000000821</v>
      </c>
      <c r="AL73">
        <v>19.249999999999901</v>
      </c>
      <c r="AM73" cm="1">
        <f t="array" ref="AM73">INDEX($AL$2:$AL$233,ROWS($AL73:AL$233))</f>
        <v>43.12</v>
      </c>
    </row>
    <row r="74" spans="2:39">
      <c r="B74">
        <v>6.79</v>
      </c>
      <c r="C74" s="6">
        <f t="shared" si="24"/>
        <v>1.3580000000000001</v>
      </c>
      <c r="D74" s="6">
        <f t="shared" si="25"/>
        <v>-10.357999999999961</v>
      </c>
      <c r="G74">
        <v>2.48</v>
      </c>
      <c r="H74" s="6">
        <f t="shared" si="18"/>
        <v>0.496</v>
      </c>
      <c r="I74" s="6">
        <f t="shared" si="26"/>
        <v>-55.106000000000058</v>
      </c>
      <c r="L74">
        <v>99.25</v>
      </c>
      <c r="M74" s="6">
        <f t="shared" si="19"/>
        <v>1.9850000000000001</v>
      </c>
      <c r="N74" s="6">
        <f t="shared" si="27"/>
        <v>4.2682000000000002</v>
      </c>
      <c r="Q74">
        <v>7.8</v>
      </c>
      <c r="R74" s="6">
        <f t="shared" si="20"/>
        <v>1.56</v>
      </c>
      <c r="S74" s="6">
        <f t="shared" si="28"/>
        <v>4.7999999999999474</v>
      </c>
      <c r="V74">
        <v>26.569999999999901</v>
      </c>
      <c r="W74" s="6">
        <f t="shared" si="21"/>
        <v>1.7713333333333268</v>
      </c>
      <c r="X74" s="6">
        <f t="shared" si="29"/>
        <v>14.546000000000037</v>
      </c>
      <c r="AA74">
        <v>20.419999999999899</v>
      </c>
      <c r="AB74" s="6">
        <f t="shared" si="22"/>
        <v>2.04199999999999</v>
      </c>
      <c r="AC74" s="6">
        <f t="shared" si="30"/>
        <v>11.123000000000019</v>
      </c>
      <c r="AF74">
        <v>11.45</v>
      </c>
      <c r="AG74" s="6">
        <f t="shared" si="23"/>
        <v>1.145</v>
      </c>
      <c r="AH74" s="6">
        <f t="shared" si="31"/>
        <v>8.6090000000000817</v>
      </c>
      <c r="AL74">
        <v>21.35</v>
      </c>
      <c r="AM74" cm="1">
        <f t="array" ref="AM74">INDEX($AL$2:$AL$233,ROWS($AL74:AL$233))</f>
        <v>29.869999999999902</v>
      </c>
    </row>
    <row r="75" spans="2:39">
      <c r="B75">
        <v>1.65</v>
      </c>
      <c r="C75" s="6">
        <f t="shared" si="24"/>
        <v>0.33</v>
      </c>
      <c r="D75" s="6">
        <f t="shared" si="25"/>
        <v>-10.027999999999961</v>
      </c>
      <c r="G75">
        <v>-6.15</v>
      </c>
      <c r="H75" s="6">
        <f t="shared" si="18"/>
        <v>-1.2300000000000002</v>
      </c>
      <c r="I75" s="6">
        <f t="shared" si="26"/>
        <v>-56.336000000000055</v>
      </c>
      <c r="L75">
        <v>58.88</v>
      </c>
      <c r="M75" s="6">
        <f t="shared" si="19"/>
        <v>1.1776</v>
      </c>
      <c r="N75" s="6">
        <f t="shared" si="27"/>
        <v>5.4458000000000002</v>
      </c>
      <c r="Q75">
        <v>12.549999999999899</v>
      </c>
      <c r="R75" s="6">
        <f t="shared" si="20"/>
        <v>2.5099999999999802</v>
      </c>
      <c r="S75" s="6">
        <f t="shared" si="28"/>
        <v>7.3099999999999277</v>
      </c>
      <c r="V75">
        <v>19.189999999999898</v>
      </c>
      <c r="W75" s="6">
        <f t="shared" si="21"/>
        <v>1.2793333333333266</v>
      </c>
      <c r="X75" s="6">
        <f t="shared" si="29"/>
        <v>15.825333333333363</v>
      </c>
      <c r="AA75">
        <v>17.049999999999901</v>
      </c>
      <c r="AB75" s="6">
        <f t="shared" si="22"/>
        <v>1.7049999999999903</v>
      </c>
      <c r="AC75" s="6">
        <f t="shared" si="30"/>
        <v>12.82800000000001</v>
      </c>
      <c r="AF75">
        <v>7.73</v>
      </c>
      <c r="AG75" s="6">
        <f t="shared" si="23"/>
        <v>0.77300000000000013</v>
      </c>
      <c r="AH75" s="6">
        <f t="shared" si="31"/>
        <v>9.3820000000000814</v>
      </c>
      <c r="AL75">
        <v>83.36</v>
      </c>
      <c r="AM75" cm="1">
        <f t="array" ref="AM75">INDEX($AL$2:$AL$233,ROWS($AL75:AL$233))</f>
        <v>-1.0999999999999901</v>
      </c>
    </row>
    <row r="76" spans="2:39">
      <c r="B76">
        <v>9.69</v>
      </c>
      <c r="C76" s="6">
        <f t="shared" si="24"/>
        <v>1.9379999999999999</v>
      </c>
      <c r="D76" s="6">
        <f t="shared" si="25"/>
        <v>-8.0899999999999608</v>
      </c>
      <c r="G76">
        <v>-5.07</v>
      </c>
      <c r="H76" s="6">
        <f t="shared" si="18"/>
        <v>-1.014</v>
      </c>
      <c r="I76" s="6">
        <f t="shared" si="26"/>
        <v>-57.350000000000058</v>
      </c>
      <c r="L76">
        <v>87.94</v>
      </c>
      <c r="M76" s="6">
        <f t="shared" si="19"/>
        <v>1.7587999999999999</v>
      </c>
      <c r="N76" s="6">
        <f t="shared" si="27"/>
        <v>7.2046000000000001</v>
      </c>
      <c r="Q76">
        <v>18.46</v>
      </c>
      <c r="R76" s="6">
        <f t="shared" si="20"/>
        <v>3.6920000000000002</v>
      </c>
      <c r="S76" s="6">
        <f t="shared" si="28"/>
        <v>11.001999999999928</v>
      </c>
      <c r="V76">
        <v>31.64</v>
      </c>
      <c r="W76" s="6">
        <f t="shared" si="21"/>
        <v>2.1093333333333333</v>
      </c>
      <c r="X76" s="6">
        <f t="shared" si="29"/>
        <v>17.934666666666697</v>
      </c>
      <c r="AA76">
        <v>26.61</v>
      </c>
      <c r="AB76" s="6">
        <f t="shared" si="22"/>
        <v>2.661</v>
      </c>
      <c r="AC76" s="6">
        <f t="shared" si="30"/>
        <v>15.48900000000001</v>
      </c>
      <c r="AF76">
        <v>6.41</v>
      </c>
      <c r="AG76" s="6">
        <f t="shared" si="23"/>
        <v>0.64100000000000001</v>
      </c>
      <c r="AH76" s="6">
        <f t="shared" si="31"/>
        <v>10.023000000000081</v>
      </c>
      <c r="AL76">
        <v>30.48</v>
      </c>
      <c r="AM76" cm="1">
        <f t="array" ref="AM76">INDEX($AL$2:$AL$233,ROWS($AL76:AL$233))</f>
        <v>-62.21</v>
      </c>
    </row>
    <row r="77" spans="2:39">
      <c r="B77">
        <v>-1.68</v>
      </c>
      <c r="C77" s="6">
        <f t="shared" si="24"/>
        <v>-0.33600000000000002</v>
      </c>
      <c r="D77" s="6">
        <f t="shared" si="25"/>
        <v>-8.4259999999999611</v>
      </c>
      <c r="G77">
        <v>-13.7899999999999</v>
      </c>
      <c r="H77" s="6">
        <f t="shared" si="18"/>
        <v>-2.75799999999998</v>
      </c>
      <c r="I77" s="6">
        <f t="shared" si="26"/>
        <v>-60.10800000000004</v>
      </c>
      <c r="L77">
        <v>-23.16</v>
      </c>
      <c r="M77" s="6">
        <f t="shared" si="19"/>
        <v>-0.4632</v>
      </c>
      <c r="N77" s="6">
        <f t="shared" si="27"/>
        <v>6.7414000000000005</v>
      </c>
      <c r="Q77">
        <v>-12.36</v>
      </c>
      <c r="R77" s="6">
        <f t="shared" si="20"/>
        <v>-2.472</v>
      </c>
      <c r="S77" s="6">
        <f t="shared" si="28"/>
        <v>8.5299999999999283</v>
      </c>
      <c r="V77">
        <v>-22.58</v>
      </c>
      <c r="W77" s="6">
        <f t="shared" si="21"/>
        <v>-1.5053333333333332</v>
      </c>
      <c r="X77" s="6">
        <f t="shared" si="29"/>
        <v>16.429333333333364</v>
      </c>
      <c r="AA77">
        <v>-27.14</v>
      </c>
      <c r="AB77" s="6">
        <f t="shared" si="22"/>
        <v>-2.7140000000000004</v>
      </c>
      <c r="AC77" s="6">
        <f t="shared" si="30"/>
        <v>12.775000000000009</v>
      </c>
      <c r="AF77">
        <v>2.12</v>
      </c>
      <c r="AG77" s="6">
        <f t="shared" si="23"/>
        <v>0.21200000000000002</v>
      </c>
      <c r="AH77" s="6">
        <f t="shared" si="31"/>
        <v>10.235000000000081</v>
      </c>
      <c r="AL77">
        <v>16.819999999999901</v>
      </c>
      <c r="AM77" cm="1">
        <f t="array" ref="AM77">INDEX($AL$2:$AL$233,ROWS($AL77:AL$233))</f>
        <v>51.86</v>
      </c>
    </row>
    <row r="78" spans="2:39">
      <c r="B78">
        <v>18.7</v>
      </c>
      <c r="C78" s="6">
        <f t="shared" si="24"/>
        <v>3.74</v>
      </c>
      <c r="D78" s="6">
        <f t="shared" si="25"/>
        <v>-4.6859999999999609</v>
      </c>
      <c r="G78">
        <v>5.38</v>
      </c>
      <c r="H78" s="6">
        <f t="shared" si="18"/>
        <v>1.0760000000000001</v>
      </c>
      <c r="I78" s="6">
        <f t="shared" si="26"/>
        <v>-59.032000000000039</v>
      </c>
      <c r="L78">
        <v>131.84</v>
      </c>
      <c r="M78" s="6">
        <f t="shared" si="19"/>
        <v>2.6368</v>
      </c>
      <c r="N78" s="6">
        <f t="shared" si="27"/>
        <v>9.3781999999999996</v>
      </c>
      <c r="Q78">
        <v>18.829999999999998</v>
      </c>
      <c r="R78" s="6">
        <f t="shared" si="20"/>
        <v>3.766</v>
      </c>
      <c r="S78" s="6">
        <f t="shared" si="28"/>
        <v>12.295999999999928</v>
      </c>
      <c r="V78">
        <v>46.02</v>
      </c>
      <c r="W78" s="6">
        <f t="shared" si="21"/>
        <v>3.0680000000000001</v>
      </c>
      <c r="X78" s="6">
        <f t="shared" si="29"/>
        <v>19.497333333333366</v>
      </c>
      <c r="AA78">
        <v>25.85</v>
      </c>
      <c r="AB78" s="6">
        <f t="shared" si="22"/>
        <v>2.5850000000000004</v>
      </c>
      <c r="AC78" s="6">
        <f t="shared" si="30"/>
        <v>15.36000000000001</v>
      </c>
      <c r="AF78">
        <v>40.07</v>
      </c>
      <c r="AG78" s="6">
        <f t="shared" si="23"/>
        <v>4.0070000000000006</v>
      </c>
      <c r="AH78" s="6">
        <f t="shared" si="31"/>
        <v>14.242000000000083</v>
      </c>
      <c r="AL78">
        <v>43.529999999999902</v>
      </c>
      <c r="AM78" cm="1">
        <f t="array" ref="AM78">INDEX($AL$2:$AL$233,ROWS($AL78:AL$233))</f>
        <v>-47.32</v>
      </c>
    </row>
    <row r="79" spans="2:39">
      <c r="B79">
        <v>2.81</v>
      </c>
      <c r="C79" s="6">
        <f t="shared" si="24"/>
        <v>0.56200000000000006</v>
      </c>
      <c r="D79" s="6">
        <f t="shared" si="25"/>
        <v>-4.1239999999999606</v>
      </c>
      <c r="G79">
        <v>11.21</v>
      </c>
      <c r="H79" s="6">
        <f t="shared" si="18"/>
        <v>2.2420000000000004</v>
      </c>
      <c r="I79" s="6">
        <f t="shared" si="26"/>
        <v>-56.790000000000042</v>
      </c>
      <c r="L79">
        <v>34.9</v>
      </c>
      <c r="M79" s="6">
        <f t="shared" si="19"/>
        <v>0.69799999999999995</v>
      </c>
      <c r="N79" s="6">
        <f t="shared" si="27"/>
        <v>10.0762</v>
      </c>
      <c r="Q79">
        <v>6.83</v>
      </c>
      <c r="R79" s="6">
        <f t="shared" si="20"/>
        <v>1.3660000000000001</v>
      </c>
      <c r="S79" s="6">
        <f t="shared" si="28"/>
        <v>13.661999999999928</v>
      </c>
      <c r="V79">
        <v>13.96</v>
      </c>
      <c r="W79" s="6">
        <f t="shared" si="21"/>
        <v>0.93066666666666675</v>
      </c>
      <c r="X79" s="6">
        <f t="shared" si="29"/>
        <v>20.428000000000033</v>
      </c>
      <c r="AA79">
        <v>12.96</v>
      </c>
      <c r="AB79" s="6">
        <f t="shared" si="22"/>
        <v>1.2960000000000003</v>
      </c>
      <c r="AC79" s="6">
        <f t="shared" si="30"/>
        <v>16.656000000000009</v>
      </c>
      <c r="AF79">
        <v>12.69</v>
      </c>
      <c r="AG79" s="6">
        <f t="shared" si="23"/>
        <v>1.2690000000000001</v>
      </c>
      <c r="AH79" s="6">
        <f t="shared" si="31"/>
        <v>15.511000000000083</v>
      </c>
      <c r="AL79">
        <v>6.7</v>
      </c>
      <c r="AM79" cm="1">
        <f t="array" ref="AM79">INDEX($AL$2:$AL$233,ROWS($AL79:AL$233))</f>
        <v>-31.419999999999899</v>
      </c>
    </row>
    <row r="80" spans="2:39">
      <c r="B80">
        <v>15.29</v>
      </c>
      <c r="C80" s="6">
        <f t="shared" si="24"/>
        <v>3.0579999999999998</v>
      </c>
      <c r="D80" s="6">
        <f t="shared" si="25"/>
        <v>-1.0659999999999608</v>
      </c>
      <c r="G80">
        <v>17.05</v>
      </c>
      <c r="H80" s="6">
        <f t="shared" si="18"/>
        <v>3.41</v>
      </c>
      <c r="I80" s="6">
        <f t="shared" si="26"/>
        <v>-53.380000000000038</v>
      </c>
      <c r="L80">
        <v>72.319999999999993</v>
      </c>
      <c r="M80" s="6">
        <f t="shared" si="19"/>
        <v>1.4463999999999999</v>
      </c>
      <c r="N80" s="6">
        <f t="shared" si="27"/>
        <v>11.522600000000001</v>
      </c>
      <c r="Q80">
        <v>17.059999999999999</v>
      </c>
      <c r="R80" s="6">
        <f t="shared" si="20"/>
        <v>3.4119999999999999</v>
      </c>
      <c r="S80" s="6">
        <f t="shared" si="28"/>
        <v>17.073999999999927</v>
      </c>
      <c r="V80">
        <v>42.04</v>
      </c>
      <c r="W80" s="6">
        <f t="shared" si="21"/>
        <v>2.8026666666666666</v>
      </c>
      <c r="X80" s="6">
        <f t="shared" si="29"/>
        <v>23.2306666666667</v>
      </c>
      <c r="AA80">
        <v>28.13</v>
      </c>
      <c r="AB80" s="6">
        <f t="shared" si="22"/>
        <v>2.8130000000000002</v>
      </c>
      <c r="AC80" s="6">
        <f t="shared" si="30"/>
        <v>19.469000000000008</v>
      </c>
      <c r="AF80">
        <v>-5.65</v>
      </c>
      <c r="AG80" s="6">
        <f t="shared" si="23"/>
        <v>-0.56500000000000006</v>
      </c>
      <c r="AH80" s="6">
        <f t="shared" si="31"/>
        <v>14.946000000000083</v>
      </c>
      <c r="AL80">
        <v>11.81</v>
      </c>
      <c r="AM80" cm="1">
        <f t="array" ref="AM80">INDEX($AL$2:$AL$233,ROWS($AL80:AL$233))</f>
        <v>-51.48</v>
      </c>
    </row>
    <row r="81" spans="2:39">
      <c r="B81">
        <v>5.9799999999999898</v>
      </c>
      <c r="C81" s="6">
        <f t="shared" si="24"/>
        <v>1.195999999999998</v>
      </c>
      <c r="D81" s="6">
        <f t="shared" si="25"/>
        <v>0.1300000000000372</v>
      </c>
      <c r="G81">
        <v>-4.28</v>
      </c>
      <c r="H81" s="6">
        <f t="shared" si="18"/>
        <v>-0.85600000000000009</v>
      </c>
      <c r="I81" s="6">
        <f t="shared" si="26"/>
        <v>-54.23600000000004</v>
      </c>
      <c r="L81">
        <v>-28.34</v>
      </c>
      <c r="M81" s="6">
        <f t="shared" si="19"/>
        <v>-0.56679999999999997</v>
      </c>
      <c r="N81" s="6">
        <f t="shared" si="27"/>
        <v>10.9558</v>
      </c>
      <c r="Q81">
        <v>-3.96</v>
      </c>
      <c r="R81" s="6">
        <f t="shared" si="20"/>
        <v>-0.79200000000000004</v>
      </c>
      <c r="S81" s="6">
        <f t="shared" si="28"/>
        <v>16.281999999999925</v>
      </c>
      <c r="V81">
        <v>-20.260000000000002</v>
      </c>
      <c r="W81" s="6">
        <f t="shared" si="21"/>
        <v>-1.3506666666666667</v>
      </c>
      <c r="X81" s="6">
        <f t="shared" si="29"/>
        <v>21.880000000000035</v>
      </c>
      <c r="AA81">
        <v>-8.2299999999999898</v>
      </c>
      <c r="AB81" s="6">
        <f t="shared" si="22"/>
        <v>-0.82299999999999907</v>
      </c>
      <c r="AC81" s="6">
        <f t="shared" si="30"/>
        <v>18.646000000000008</v>
      </c>
      <c r="AF81">
        <v>4.3499999999999996</v>
      </c>
      <c r="AG81" s="6">
        <f t="shared" si="23"/>
        <v>0.435</v>
      </c>
      <c r="AH81" s="6">
        <f t="shared" si="31"/>
        <v>15.381000000000084</v>
      </c>
      <c r="AL81">
        <v>13.51</v>
      </c>
      <c r="AM81" cm="1">
        <f t="array" ref="AM81">INDEX($AL$2:$AL$233,ROWS($AL81:AL$233))</f>
        <v>-7.71</v>
      </c>
    </row>
    <row r="82" spans="2:39">
      <c r="B82">
        <v>9.1999999999999993</v>
      </c>
      <c r="C82" s="6">
        <f t="shared" si="24"/>
        <v>1.8399999999999999</v>
      </c>
      <c r="D82" s="6">
        <f t="shared" si="25"/>
        <v>1.9700000000000371</v>
      </c>
      <c r="G82">
        <v>22.66</v>
      </c>
      <c r="H82" s="6">
        <f t="shared" si="18"/>
        <v>4.532</v>
      </c>
      <c r="I82" s="6">
        <f t="shared" si="26"/>
        <v>-49.704000000000036</v>
      </c>
      <c r="L82">
        <v>129.38999999999999</v>
      </c>
      <c r="M82" s="6">
        <f t="shared" si="19"/>
        <v>2.5877999999999997</v>
      </c>
      <c r="N82" s="6">
        <f t="shared" si="27"/>
        <v>13.5436</v>
      </c>
      <c r="Q82">
        <v>15.3</v>
      </c>
      <c r="R82" s="6">
        <f t="shared" si="20"/>
        <v>3.0600000000000005</v>
      </c>
      <c r="S82" s="6">
        <f t="shared" si="28"/>
        <v>19.341999999999928</v>
      </c>
      <c r="V82">
        <v>42.029999999999902</v>
      </c>
      <c r="W82" s="6">
        <f t="shared" si="21"/>
        <v>2.8019999999999934</v>
      </c>
      <c r="X82" s="6">
        <f t="shared" si="29"/>
        <v>24.682000000000027</v>
      </c>
      <c r="AA82">
        <v>24.34</v>
      </c>
      <c r="AB82" s="6">
        <f t="shared" si="22"/>
        <v>2.4340000000000002</v>
      </c>
      <c r="AC82" s="6">
        <f t="shared" si="30"/>
        <v>21.080000000000009</v>
      </c>
      <c r="AF82">
        <v>19.399999999999999</v>
      </c>
      <c r="AG82" s="6">
        <f t="shared" si="23"/>
        <v>1.94</v>
      </c>
      <c r="AH82" s="6">
        <f t="shared" si="31"/>
        <v>17.321000000000083</v>
      </c>
      <c r="AL82">
        <v>-3.3899999999999899</v>
      </c>
      <c r="AM82" cm="1">
        <f t="array" ref="AM82">INDEX($AL$2:$AL$233,ROWS($AL82:AL$233))</f>
        <v>-24.3</v>
      </c>
    </row>
    <row r="83" spans="2:39">
      <c r="B83">
        <v>-0.309999999999999</v>
      </c>
      <c r="C83" s="6">
        <f t="shared" si="24"/>
        <v>-6.1999999999999805E-2</v>
      </c>
      <c r="D83" s="6">
        <f t="shared" si="25"/>
        <v>1.9080000000000372</v>
      </c>
      <c r="G83">
        <v>-0.68</v>
      </c>
      <c r="H83" s="6">
        <f t="shared" si="18"/>
        <v>-0.13600000000000001</v>
      </c>
      <c r="I83" s="6">
        <f t="shared" si="26"/>
        <v>-49.840000000000039</v>
      </c>
      <c r="L83">
        <v>47.66</v>
      </c>
      <c r="M83" s="6">
        <f t="shared" si="19"/>
        <v>0.95319999999999994</v>
      </c>
      <c r="N83" s="6">
        <f t="shared" si="27"/>
        <v>14.4968</v>
      </c>
      <c r="Q83">
        <v>0.52999999999999903</v>
      </c>
      <c r="R83" s="6">
        <f t="shared" si="20"/>
        <v>0.10599999999999982</v>
      </c>
      <c r="S83" s="6">
        <f t="shared" si="28"/>
        <v>19.447999999999926</v>
      </c>
      <c r="V83">
        <v>-3.86</v>
      </c>
      <c r="W83" s="6">
        <f t="shared" si="21"/>
        <v>-0.2573333333333333</v>
      </c>
      <c r="X83" s="6">
        <f t="shared" si="29"/>
        <v>24.424666666666695</v>
      </c>
      <c r="AA83">
        <v>1.26</v>
      </c>
      <c r="AB83" s="6">
        <f t="shared" si="22"/>
        <v>0.126</v>
      </c>
      <c r="AC83" s="6">
        <f t="shared" si="30"/>
        <v>21.20600000000001</v>
      </c>
      <c r="AF83">
        <v>27.16</v>
      </c>
      <c r="AG83" s="6">
        <f t="shared" si="23"/>
        <v>2.7160000000000002</v>
      </c>
      <c r="AH83" s="6">
        <f t="shared" si="31"/>
        <v>20.037000000000084</v>
      </c>
      <c r="AL83">
        <v>16.479999999999901</v>
      </c>
      <c r="AM83" cm="1">
        <f t="array" ref="AM83">INDEX($AL$2:$AL$233,ROWS($AL83:AL$233))</f>
        <v>37.96</v>
      </c>
    </row>
    <row r="84" spans="2:39">
      <c r="B84">
        <v>-1.57</v>
      </c>
      <c r="C84" s="6">
        <f t="shared" si="24"/>
        <v>-0.31400000000000006</v>
      </c>
      <c r="D84" s="6">
        <f t="shared" si="25"/>
        <v>1.5940000000000372</v>
      </c>
      <c r="G84">
        <v>3.13</v>
      </c>
      <c r="H84" s="6">
        <f t="shared" si="18"/>
        <v>0.626</v>
      </c>
      <c r="I84" s="6">
        <f t="shared" si="26"/>
        <v>-49.214000000000041</v>
      </c>
      <c r="L84">
        <v>29.37</v>
      </c>
      <c r="M84" s="6">
        <f t="shared" si="19"/>
        <v>0.58740000000000003</v>
      </c>
      <c r="N84" s="6">
        <f t="shared" si="27"/>
        <v>15.084200000000001</v>
      </c>
      <c r="Q84">
        <v>-3.13</v>
      </c>
      <c r="R84" s="6">
        <f t="shared" si="20"/>
        <v>-0.626</v>
      </c>
      <c r="S84" s="6">
        <f t="shared" si="28"/>
        <v>18.821999999999925</v>
      </c>
      <c r="V84">
        <v>-9.0299999999999994</v>
      </c>
      <c r="W84" s="6">
        <f t="shared" si="21"/>
        <v>-0.60199999999999998</v>
      </c>
      <c r="X84" s="6">
        <f t="shared" si="29"/>
        <v>23.822666666666695</v>
      </c>
      <c r="AA84">
        <v>-1.51</v>
      </c>
      <c r="AB84" s="6">
        <f t="shared" si="22"/>
        <v>-0.15100000000000002</v>
      </c>
      <c r="AC84" s="6">
        <f t="shared" si="30"/>
        <v>21.05500000000001</v>
      </c>
      <c r="AF84">
        <v>6.5399999999999903</v>
      </c>
      <c r="AG84" s="6">
        <f t="shared" si="23"/>
        <v>0.65399999999999903</v>
      </c>
      <c r="AH84" s="6">
        <f t="shared" si="31"/>
        <v>20.691000000000084</v>
      </c>
      <c r="AL84">
        <v>38.01</v>
      </c>
      <c r="AM84" cm="1">
        <f t="array" ref="AM84">INDEX($AL$2:$AL$233,ROWS($AL84:AL$233))</f>
        <v>19.509999999999899</v>
      </c>
    </row>
    <row r="85" spans="2:39">
      <c r="B85">
        <v>11.98</v>
      </c>
      <c r="C85" s="6">
        <f t="shared" si="24"/>
        <v>2.3960000000000004</v>
      </c>
      <c r="D85" s="6">
        <f t="shared" si="25"/>
        <v>3.9900000000000375</v>
      </c>
      <c r="G85">
        <v>16.89</v>
      </c>
      <c r="H85" s="6">
        <f t="shared" si="18"/>
        <v>3.3780000000000001</v>
      </c>
      <c r="I85" s="6">
        <f t="shared" si="26"/>
        <v>-45.836000000000041</v>
      </c>
      <c r="L85">
        <v>101.8</v>
      </c>
      <c r="M85" s="6">
        <f t="shared" si="19"/>
        <v>2.036</v>
      </c>
      <c r="N85" s="6">
        <f t="shared" si="27"/>
        <v>17.120200000000001</v>
      </c>
      <c r="Q85">
        <v>1.7999999999999901</v>
      </c>
      <c r="R85" s="6">
        <f t="shared" si="20"/>
        <v>0.35999999999999804</v>
      </c>
      <c r="S85" s="6">
        <f t="shared" si="28"/>
        <v>19.181999999999924</v>
      </c>
      <c r="V85">
        <v>18.849999999999898</v>
      </c>
      <c r="W85" s="6">
        <f t="shared" si="21"/>
        <v>1.2566666666666599</v>
      </c>
      <c r="X85" s="6">
        <f t="shared" si="29"/>
        <v>25.079333333333356</v>
      </c>
      <c r="AA85">
        <v>6.5</v>
      </c>
      <c r="AB85" s="6">
        <f t="shared" si="22"/>
        <v>0.65</v>
      </c>
      <c r="AC85" s="6">
        <f t="shared" si="30"/>
        <v>21.705000000000009</v>
      </c>
      <c r="AF85">
        <v>23.409999999999901</v>
      </c>
      <c r="AG85" s="6">
        <f t="shared" si="23"/>
        <v>2.34099999999999</v>
      </c>
      <c r="AH85" s="6">
        <f t="shared" si="31"/>
        <v>23.032000000000075</v>
      </c>
      <c r="AL85">
        <v>-2.54</v>
      </c>
      <c r="AM85" cm="1">
        <f t="array" ref="AM85">INDEX($AL$2:$AL$233,ROWS($AL85:AL$233))</f>
        <v>10.02</v>
      </c>
    </row>
    <row r="86" spans="2:39">
      <c r="B86">
        <v>-14.219999999999899</v>
      </c>
      <c r="C86" s="6">
        <f t="shared" si="24"/>
        <v>-2.8439999999999799</v>
      </c>
      <c r="D86" s="6">
        <f t="shared" si="25"/>
        <v>1.1460000000000576</v>
      </c>
      <c r="G86">
        <v>11.95</v>
      </c>
      <c r="H86" s="6">
        <f t="shared" si="18"/>
        <v>2.39</v>
      </c>
      <c r="I86" s="6">
        <f t="shared" si="26"/>
        <v>-43.446000000000041</v>
      </c>
      <c r="L86">
        <v>-51.2899999999999</v>
      </c>
      <c r="M86" s="6">
        <f t="shared" si="19"/>
        <v>-1.025799999999998</v>
      </c>
      <c r="N86" s="6">
        <f t="shared" si="27"/>
        <v>16.094400000000004</v>
      </c>
      <c r="Q86">
        <v>16.419999999999899</v>
      </c>
      <c r="R86" s="6">
        <f t="shared" si="20"/>
        <v>3.2839999999999798</v>
      </c>
      <c r="S86" s="6">
        <f t="shared" si="28"/>
        <v>22.465999999999905</v>
      </c>
      <c r="V86">
        <v>13.44</v>
      </c>
      <c r="W86" s="6">
        <f t="shared" si="21"/>
        <v>0.89599999999999991</v>
      </c>
      <c r="X86" s="6">
        <f t="shared" si="29"/>
        <v>25.975333333333356</v>
      </c>
      <c r="AA86">
        <v>15.819999999999901</v>
      </c>
      <c r="AB86" s="6">
        <f t="shared" si="22"/>
        <v>1.5819999999999901</v>
      </c>
      <c r="AC86" s="6">
        <f t="shared" si="30"/>
        <v>23.286999999999999</v>
      </c>
      <c r="AF86">
        <v>-15.67</v>
      </c>
      <c r="AG86" s="6">
        <f t="shared" si="23"/>
        <v>-1.5670000000000002</v>
      </c>
      <c r="AH86" s="6">
        <f t="shared" si="31"/>
        <v>21.465000000000074</v>
      </c>
      <c r="AL86">
        <v>70.77</v>
      </c>
      <c r="AM86" cm="1">
        <f t="array" ref="AM86">INDEX($AL$2:$AL$233,ROWS($AL86:AL$233))</f>
        <v>18.100000000000001</v>
      </c>
    </row>
    <row r="87" spans="2:39">
      <c r="B87">
        <v>15.1</v>
      </c>
      <c r="C87" s="6">
        <f t="shared" si="24"/>
        <v>3.02</v>
      </c>
      <c r="D87" s="6">
        <f t="shared" si="25"/>
        <v>4.1660000000000572</v>
      </c>
      <c r="G87">
        <v>-1.34</v>
      </c>
      <c r="H87" s="6">
        <f t="shared" si="18"/>
        <v>-0.26800000000000002</v>
      </c>
      <c r="I87" s="6">
        <f t="shared" si="26"/>
        <v>-43.714000000000041</v>
      </c>
      <c r="L87">
        <v>146.89999999999901</v>
      </c>
      <c r="M87" s="6">
        <f t="shared" si="19"/>
        <v>2.9379999999999802</v>
      </c>
      <c r="N87" s="6">
        <f t="shared" si="27"/>
        <v>19.032399999999985</v>
      </c>
      <c r="Q87">
        <v>19.03</v>
      </c>
      <c r="R87" s="6">
        <f t="shared" si="20"/>
        <v>3.8060000000000005</v>
      </c>
      <c r="S87" s="6">
        <f t="shared" si="28"/>
        <v>26.271999999999906</v>
      </c>
      <c r="V87">
        <v>46.48</v>
      </c>
      <c r="W87" s="6">
        <f t="shared" si="21"/>
        <v>3.0986666666666665</v>
      </c>
      <c r="X87" s="6">
        <f t="shared" si="29"/>
        <v>29.074000000000023</v>
      </c>
      <c r="AA87">
        <v>32</v>
      </c>
      <c r="AB87" s="6">
        <f t="shared" si="22"/>
        <v>3.2</v>
      </c>
      <c r="AC87" s="6">
        <f t="shared" si="30"/>
        <v>26.486999999999998</v>
      </c>
      <c r="AF87">
        <v>15.41</v>
      </c>
      <c r="AG87" s="6">
        <f t="shared" si="23"/>
        <v>1.5410000000000001</v>
      </c>
      <c r="AH87" s="6">
        <f t="shared" si="31"/>
        <v>23.006000000000075</v>
      </c>
      <c r="AL87">
        <v>41.54</v>
      </c>
      <c r="AM87" cm="1">
        <f t="array" ref="AM87">INDEX($AL$2:$AL$233,ROWS($AL87:AL$233))</f>
        <v>51.769999999999897</v>
      </c>
    </row>
    <row r="88" spans="2:39">
      <c r="B88">
        <v>9.15</v>
      </c>
      <c r="C88" s="6">
        <f t="shared" si="24"/>
        <v>1.83</v>
      </c>
      <c r="D88" s="6">
        <f t="shared" si="25"/>
        <v>5.9960000000000573</v>
      </c>
      <c r="G88">
        <v>21.189999999999898</v>
      </c>
      <c r="H88" s="6">
        <f t="shared" si="18"/>
        <v>4.23799999999998</v>
      </c>
      <c r="I88" s="6">
        <f t="shared" si="26"/>
        <v>-39.476000000000063</v>
      </c>
      <c r="L88">
        <v>39.74</v>
      </c>
      <c r="M88" s="6">
        <f t="shared" si="19"/>
        <v>0.79480000000000006</v>
      </c>
      <c r="N88" s="6">
        <f t="shared" si="27"/>
        <v>19.827199999999984</v>
      </c>
      <c r="Q88">
        <v>-4.2799999999999896</v>
      </c>
      <c r="R88" s="6">
        <f t="shared" si="20"/>
        <v>-0.85599999999999798</v>
      </c>
      <c r="S88" s="6">
        <f t="shared" si="28"/>
        <v>25.415999999999908</v>
      </c>
      <c r="V88">
        <v>15.1</v>
      </c>
      <c r="W88" s="6">
        <f t="shared" si="21"/>
        <v>1.0066666666666666</v>
      </c>
      <c r="X88" s="6">
        <f t="shared" si="29"/>
        <v>30.080666666666691</v>
      </c>
      <c r="AA88">
        <v>3.3</v>
      </c>
      <c r="AB88" s="6">
        <f t="shared" si="22"/>
        <v>0.33</v>
      </c>
      <c r="AC88" s="6">
        <f t="shared" si="30"/>
        <v>26.816999999999997</v>
      </c>
      <c r="AF88">
        <v>0.71</v>
      </c>
      <c r="AG88" s="6">
        <f t="shared" si="23"/>
        <v>7.0999999999999994E-2</v>
      </c>
      <c r="AH88" s="6">
        <f t="shared" si="31"/>
        <v>23.077000000000076</v>
      </c>
      <c r="AL88">
        <v>41.53</v>
      </c>
      <c r="AM88" cm="1">
        <f t="array" ref="AM88">INDEX($AL$2:$AL$233,ROWS($AL88:AL$233))</f>
        <v>-18.66</v>
      </c>
    </row>
    <row r="89" spans="2:39">
      <c r="B89">
        <v>-6.83</v>
      </c>
      <c r="C89" s="6">
        <f t="shared" si="24"/>
        <v>-1.3660000000000001</v>
      </c>
      <c r="D89" s="6">
        <f t="shared" si="25"/>
        <v>4.6300000000000576</v>
      </c>
      <c r="G89">
        <v>19.8</v>
      </c>
      <c r="H89" s="6">
        <f t="shared" si="18"/>
        <v>3.9600000000000004</v>
      </c>
      <c r="I89" s="6">
        <f t="shared" si="26"/>
        <v>-35.516000000000062</v>
      </c>
      <c r="L89">
        <v>47.66</v>
      </c>
      <c r="M89" s="6">
        <f t="shared" si="19"/>
        <v>0.95319999999999994</v>
      </c>
      <c r="N89" s="6">
        <f t="shared" si="27"/>
        <v>20.780399999999982</v>
      </c>
      <c r="Q89">
        <v>6.46999999999999</v>
      </c>
      <c r="R89" s="6">
        <f t="shared" si="20"/>
        <v>1.293999999999998</v>
      </c>
      <c r="S89" s="6">
        <f t="shared" si="28"/>
        <v>26.709999999999905</v>
      </c>
      <c r="V89">
        <v>19.909999999999901</v>
      </c>
      <c r="W89" s="6">
        <f t="shared" si="21"/>
        <v>1.3273333333333266</v>
      </c>
      <c r="X89" s="6">
        <f t="shared" si="29"/>
        <v>31.408000000000015</v>
      </c>
      <c r="AA89">
        <v>17.2699999999999</v>
      </c>
      <c r="AB89" s="6">
        <f t="shared" si="22"/>
        <v>1.7269999999999901</v>
      </c>
      <c r="AC89" s="6">
        <f t="shared" si="30"/>
        <v>28.543999999999986</v>
      </c>
      <c r="AF89">
        <v>13.82</v>
      </c>
      <c r="AG89" s="6">
        <f t="shared" si="23"/>
        <v>1.3820000000000001</v>
      </c>
      <c r="AH89" s="6">
        <f t="shared" si="31"/>
        <v>24.459000000000078</v>
      </c>
      <c r="AL89">
        <v>23.59</v>
      </c>
      <c r="AM89" cm="1">
        <f t="array" ref="AM89">INDEX($AL$2:$AL$233,ROWS($AL89:AL$233))</f>
        <v>-19.579999999999998</v>
      </c>
    </row>
    <row r="90" spans="2:39">
      <c r="B90">
        <v>-16.84</v>
      </c>
      <c r="C90" s="6">
        <f t="shared" si="24"/>
        <v>-3.3680000000000003</v>
      </c>
      <c r="D90" s="6">
        <f t="shared" si="25"/>
        <v>1.2620000000000573</v>
      </c>
      <c r="G90">
        <v>-16.149999999999999</v>
      </c>
      <c r="H90" s="6">
        <f t="shared" si="18"/>
        <v>-3.23</v>
      </c>
      <c r="I90" s="6">
        <f t="shared" si="26"/>
        <v>-38.746000000000059</v>
      </c>
      <c r="L90">
        <v>17.45</v>
      </c>
      <c r="M90" s="6">
        <f t="shared" si="19"/>
        <v>0.34899999999999998</v>
      </c>
      <c r="N90" s="6">
        <f t="shared" si="27"/>
        <v>21.129399999999983</v>
      </c>
      <c r="Q90">
        <v>8.18</v>
      </c>
      <c r="R90" s="6">
        <f t="shared" si="20"/>
        <v>1.6360000000000001</v>
      </c>
      <c r="S90" s="6">
        <f t="shared" si="28"/>
        <v>28.345999999999904</v>
      </c>
      <c r="V90">
        <v>17.559999999999999</v>
      </c>
      <c r="W90" s="6">
        <f t="shared" si="21"/>
        <v>1.1706666666666665</v>
      </c>
      <c r="X90" s="6">
        <f t="shared" si="29"/>
        <v>32.578666666666685</v>
      </c>
      <c r="AA90">
        <v>13.059999999999899</v>
      </c>
      <c r="AB90" s="6">
        <f t="shared" si="22"/>
        <v>1.3059999999999901</v>
      </c>
      <c r="AC90" s="6">
        <f t="shared" si="30"/>
        <v>29.849999999999977</v>
      </c>
      <c r="AF90">
        <v>1.99</v>
      </c>
      <c r="AG90" s="6">
        <f t="shared" si="23"/>
        <v>0.19900000000000001</v>
      </c>
      <c r="AH90" s="6">
        <f t="shared" si="31"/>
        <v>24.658000000000079</v>
      </c>
      <c r="AL90">
        <v>-2.76</v>
      </c>
      <c r="AM90" cm="1">
        <f t="array" ref="AM90">INDEX($AL$2:$AL$233,ROWS($AL90:AL$233))</f>
        <v>4.41</v>
      </c>
    </row>
    <row r="91" spans="2:39">
      <c r="B91">
        <v>3.35</v>
      </c>
      <c r="C91" s="6">
        <f t="shared" si="24"/>
        <v>0.67</v>
      </c>
      <c r="D91" s="6">
        <f t="shared" si="25"/>
        <v>1.9320000000000572</v>
      </c>
      <c r="G91">
        <v>22.06</v>
      </c>
      <c r="H91" s="6">
        <f t="shared" si="18"/>
        <v>4.4119999999999999</v>
      </c>
      <c r="I91" s="6">
        <f t="shared" si="26"/>
        <v>-34.33400000000006</v>
      </c>
      <c r="L91">
        <v>23.15</v>
      </c>
      <c r="M91" s="6">
        <f t="shared" si="19"/>
        <v>0.46299999999999997</v>
      </c>
      <c r="N91" s="6">
        <f t="shared" si="27"/>
        <v>21.592399999999984</v>
      </c>
      <c r="Q91">
        <v>-7.85</v>
      </c>
      <c r="R91" s="6">
        <f t="shared" si="20"/>
        <v>-1.57</v>
      </c>
      <c r="S91" s="6">
        <f t="shared" si="28"/>
        <v>26.775999999999904</v>
      </c>
      <c r="V91">
        <v>-2.5699999999999901</v>
      </c>
      <c r="W91" s="6">
        <f t="shared" si="21"/>
        <v>-0.17133333333333267</v>
      </c>
      <c r="X91" s="6">
        <f t="shared" si="29"/>
        <v>32.407333333333355</v>
      </c>
      <c r="AA91">
        <v>-2.4999999999999898</v>
      </c>
      <c r="AB91" s="6">
        <f t="shared" si="22"/>
        <v>-0.249999999999999</v>
      </c>
      <c r="AC91" s="6">
        <f t="shared" si="30"/>
        <v>29.599999999999977</v>
      </c>
      <c r="AF91">
        <v>43.16</v>
      </c>
      <c r="AG91" s="6">
        <f t="shared" si="23"/>
        <v>4.3159999999999998</v>
      </c>
      <c r="AH91" s="6">
        <f t="shared" si="31"/>
        <v>28.974000000000078</v>
      </c>
      <c r="AL91">
        <v>-5.95</v>
      </c>
      <c r="AM91" cm="1">
        <f t="array" ref="AM91">INDEX($AL$2:$AL$233,ROWS($AL91:AL$233))</f>
        <v>-63.819999999999901</v>
      </c>
    </row>
    <row r="92" spans="2:39">
      <c r="B92">
        <v>3.44</v>
      </c>
      <c r="C92" s="6">
        <f t="shared" si="24"/>
        <v>0.68800000000000006</v>
      </c>
      <c r="D92" s="6">
        <f t="shared" si="25"/>
        <v>2.6200000000000574</v>
      </c>
      <c r="G92">
        <v>-10.61</v>
      </c>
      <c r="H92" s="6">
        <f t="shared" si="18"/>
        <v>-2.1219999999999999</v>
      </c>
      <c r="I92" s="6">
        <f t="shared" si="26"/>
        <v>-36.45600000000006</v>
      </c>
      <c r="L92">
        <v>-38.200000000000003</v>
      </c>
      <c r="M92" s="6">
        <f t="shared" si="19"/>
        <v>-0.76400000000000012</v>
      </c>
      <c r="N92" s="6">
        <f t="shared" si="27"/>
        <v>20.828399999999984</v>
      </c>
      <c r="Q92">
        <v>-1.1299999999999999</v>
      </c>
      <c r="R92" s="6">
        <f t="shared" si="20"/>
        <v>-0.22599999999999998</v>
      </c>
      <c r="S92" s="6">
        <f t="shared" si="28"/>
        <v>26.549999999999905</v>
      </c>
      <c r="V92">
        <v>-6.2299999999999898</v>
      </c>
      <c r="W92" s="6">
        <f t="shared" si="21"/>
        <v>-0.41533333333333267</v>
      </c>
      <c r="X92" s="6">
        <f t="shared" si="29"/>
        <v>31.992000000000022</v>
      </c>
      <c r="AA92">
        <v>-13.92</v>
      </c>
      <c r="AB92" s="6">
        <f t="shared" si="22"/>
        <v>-1.3920000000000001</v>
      </c>
      <c r="AC92" s="6">
        <f t="shared" si="30"/>
        <v>28.207999999999977</v>
      </c>
      <c r="AF92">
        <v>-5.18</v>
      </c>
      <c r="AG92" s="6">
        <f t="shared" si="23"/>
        <v>-0.51800000000000002</v>
      </c>
      <c r="AH92" s="6">
        <f t="shared" si="31"/>
        <v>28.456000000000078</v>
      </c>
      <c r="AL92">
        <v>-13.979999999999899</v>
      </c>
      <c r="AM92" cm="1">
        <f t="array" ref="AM92">INDEX($AL$2:$AL$233,ROWS($AL92:AL$233))</f>
        <v>20.919999999999899</v>
      </c>
    </row>
    <row r="93" spans="2:39">
      <c r="B93">
        <v>4.5199999999999996</v>
      </c>
      <c r="C93" s="6">
        <f t="shared" si="24"/>
        <v>0.90399999999999991</v>
      </c>
      <c r="D93" s="6">
        <f t="shared" si="25"/>
        <v>3.5240000000000573</v>
      </c>
      <c r="G93">
        <v>-12.01</v>
      </c>
      <c r="H93" s="6">
        <f t="shared" si="18"/>
        <v>-2.4020000000000001</v>
      </c>
      <c r="I93" s="6">
        <f t="shared" si="26"/>
        <v>-38.858000000000061</v>
      </c>
      <c r="L93">
        <v>16.799999999999901</v>
      </c>
      <c r="M93" s="6">
        <f t="shared" si="19"/>
        <v>0.33599999999999802</v>
      </c>
      <c r="N93" s="6">
        <f t="shared" si="27"/>
        <v>21.164399999999983</v>
      </c>
      <c r="Q93">
        <v>2.44</v>
      </c>
      <c r="R93" s="6">
        <f t="shared" si="20"/>
        <v>0.48799999999999999</v>
      </c>
      <c r="S93" s="6">
        <f t="shared" si="28"/>
        <v>27.037999999999904</v>
      </c>
      <c r="V93">
        <v>2.77999999999999</v>
      </c>
      <c r="W93" s="6">
        <f t="shared" si="21"/>
        <v>0.18533333333333266</v>
      </c>
      <c r="X93" s="6">
        <f t="shared" si="29"/>
        <v>32.177333333333358</v>
      </c>
      <c r="AA93">
        <v>-2.46999999999999</v>
      </c>
      <c r="AB93" s="6">
        <f t="shared" si="22"/>
        <v>-0.246999999999999</v>
      </c>
      <c r="AC93" s="6">
        <f t="shared" si="30"/>
        <v>27.960999999999977</v>
      </c>
      <c r="AF93">
        <v>-7.37</v>
      </c>
      <c r="AG93" s="6">
        <f t="shared" si="23"/>
        <v>-0.7370000000000001</v>
      </c>
      <c r="AH93" s="6">
        <f t="shared" si="31"/>
        <v>27.719000000000079</v>
      </c>
      <c r="AL93">
        <v>41.139999999999901</v>
      </c>
      <c r="AM93" cm="1">
        <f t="array" ref="AM93">INDEX($AL$2:$AL$233,ROWS($AL93:AL$233))</f>
        <v>4.0999999999999996</v>
      </c>
    </row>
    <row r="94" spans="2:39">
      <c r="B94">
        <v>4.2699999999999996</v>
      </c>
      <c r="C94" s="6">
        <f t="shared" si="24"/>
        <v>0.85399999999999998</v>
      </c>
      <c r="D94" s="6">
        <f t="shared" si="25"/>
        <v>4.378000000000057</v>
      </c>
      <c r="G94">
        <v>37.78</v>
      </c>
      <c r="H94" s="6">
        <f t="shared" si="18"/>
        <v>7.5560000000000009</v>
      </c>
      <c r="I94" s="6">
        <f t="shared" si="26"/>
        <v>-31.30200000000006</v>
      </c>
      <c r="L94">
        <v>-31.22</v>
      </c>
      <c r="M94" s="6">
        <f t="shared" si="19"/>
        <v>-0.62439999999999996</v>
      </c>
      <c r="N94" s="6">
        <f t="shared" si="27"/>
        <v>20.539999999999981</v>
      </c>
      <c r="Q94">
        <v>-1.03</v>
      </c>
      <c r="R94" s="6">
        <f t="shared" si="20"/>
        <v>-0.20600000000000002</v>
      </c>
      <c r="S94" s="6">
        <f t="shared" si="28"/>
        <v>26.831999999999905</v>
      </c>
      <c r="V94">
        <v>-5.1399999999999899</v>
      </c>
      <c r="W94" s="6">
        <f t="shared" si="21"/>
        <v>-0.34266666666666601</v>
      </c>
      <c r="X94" s="6">
        <f t="shared" si="29"/>
        <v>31.834666666666692</v>
      </c>
      <c r="AA94">
        <v>-3.57</v>
      </c>
      <c r="AB94" s="6">
        <f t="shared" si="22"/>
        <v>-0.35699999999999998</v>
      </c>
      <c r="AC94" s="6">
        <f t="shared" si="30"/>
        <v>27.603999999999978</v>
      </c>
      <c r="AF94">
        <v>-11.49</v>
      </c>
      <c r="AG94" s="6">
        <f t="shared" si="23"/>
        <v>-1.149</v>
      </c>
      <c r="AH94" s="6">
        <f t="shared" si="31"/>
        <v>26.570000000000078</v>
      </c>
      <c r="AL94">
        <v>-15.739999999999901</v>
      </c>
      <c r="AM94" cm="1">
        <f t="array" ref="AM94">INDEX($AL$2:$AL$233,ROWS($AL94:AL$233))</f>
        <v>-4.8899999999999997</v>
      </c>
    </row>
    <row r="95" spans="2:39">
      <c r="B95">
        <v>-2.06</v>
      </c>
      <c r="C95" s="6">
        <f t="shared" si="24"/>
        <v>-0.41200000000000003</v>
      </c>
      <c r="D95" s="6">
        <f t="shared" si="25"/>
        <v>3.966000000000057</v>
      </c>
      <c r="G95">
        <v>1.4299999999999899</v>
      </c>
      <c r="H95" s="6">
        <f t="shared" si="18"/>
        <v>0.28599999999999798</v>
      </c>
      <c r="I95" s="6">
        <f t="shared" si="26"/>
        <v>-31.016000000000062</v>
      </c>
      <c r="L95">
        <v>10.48</v>
      </c>
      <c r="M95" s="6">
        <f t="shared" si="19"/>
        <v>0.20960000000000001</v>
      </c>
      <c r="N95" s="6">
        <f t="shared" si="27"/>
        <v>20.74959999999998</v>
      </c>
      <c r="Q95">
        <v>6.6499999999999897</v>
      </c>
      <c r="R95" s="6">
        <f t="shared" si="20"/>
        <v>1.3299999999999981</v>
      </c>
      <c r="S95" s="6">
        <f t="shared" si="28"/>
        <v>28.161999999999903</v>
      </c>
      <c r="V95">
        <v>20.27</v>
      </c>
      <c r="W95" s="6">
        <f t="shared" si="21"/>
        <v>1.3513333333333333</v>
      </c>
      <c r="X95" s="6">
        <f t="shared" si="29"/>
        <v>33.186000000000028</v>
      </c>
      <c r="AA95">
        <v>14.91</v>
      </c>
      <c r="AB95" s="6">
        <f t="shared" si="22"/>
        <v>1.4910000000000001</v>
      </c>
      <c r="AC95" s="6">
        <f t="shared" si="30"/>
        <v>29.094999999999978</v>
      </c>
      <c r="AF95">
        <v>-6.65</v>
      </c>
      <c r="AG95" s="6">
        <f t="shared" si="23"/>
        <v>-0.66500000000000004</v>
      </c>
      <c r="AH95" s="6">
        <f t="shared" si="31"/>
        <v>25.905000000000079</v>
      </c>
      <c r="AL95">
        <v>6.12</v>
      </c>
      <c r="AM95" cm="1">
        <f t="array" ref="AM95">INDEX($AL$2:$AL$233,ROWS($AL95:AL$233))</f>
        <v>25.06</v>
      </c>
    </row>
    <row r="96" spans="2:39">
      <c r="B96">
        <v>6.38</v>
      </c>
      <c r="C96" s="6">
        <f t="shared" si="24"/>
        <v>1.276</v>
      </c>
      <c r="D96" s="6">
        <f t="shared" si="25"/>
        <v>5.2420000000000568</v>
      </c>
      <c r="G96">
        <v>-0.12</v>
      </c>
      <c r="H96" s="6">
        <f t="shared" si="18"/>
        <v>-2.4E-2</v>
      </c>
      <c r="I96" s="6">
        <f t="shared" si="26"/>
        <v>-31.040000000000063</v>
      </c>
      <c r="L96">
        <v>78.149999999999906</v>
      </c>
      <c r="M96" s="6">
        <f t="shared" si="19"/>
        <v>1.5629999999999982</v>
      </c>
      <c r="N96" s="6">
        <f t="shared" si="27"/>
        <v>22.312599999999978</v>
      </c>
      <c r="Q96">
        <v>0.17999999999999899</v>
      </c>
      <c r="R96" s="6">
        <f t="shared" si="20"/>
        <v>3.5999999999999803E-2</v>
      </c>
      <c r="S96" s="6">
        <f t="shared" si="28"/>
        <v>28.197999999999904</v>
      </c>
      <c r="V96">
        <v>13.559999999999899</v>
      </c>
      <c r="W96" s="6">
        <f t="shared" si="21"/>
        <v>0.90399999999999325</v>
      </c>
      <c r="X96" s="6">
        <f t="shared" si="29"/>
        <v>34.090000000000025</v>
      </c>
      <c r="AA96">
        <v>11.51</v>
      </c>
      <c r="AB96" s="6">
        <f t="shared" si="22"/>
        <v>1.151</v>
      </c>
      <c r="AC96" s="6">
        <f t="shared" si="30"/>
        <v>30.245999999999977</v>
      </c>
      <c r="AF96">
        <v>6.67</v>
      </c>
      <c r="AG96" s="6">
        <f t="shared" si="23"/>
        <v>0.66700000000000004</v>
      </c>
      <c r="AH96" s="6">
        <f t="shared" si="31"/>
        <v>26.572000000000081</v>
      </c>
      <c r="AL96">
        <v>0.22</v>
      </c>
      <c r="AM96" cm="1">
        <f t="array" ref="AM96">INDEX($AL$2:$AL$233,ROWS($AL96:AL$233))</f>
        <v>-40.36</v>
      </c>
    </row>
    <row r="97" spans="2:39">
      <c r="B97">
        <v>28.689999999999898</v>
      </c>
      <c r="C97" s="6">
        <f t="shared" si="24"/>
        <v>5.73799999999998</v>
      </c>
      <c r="D97" s="6">
        <f t="shared" si="25"/>
        <v>10.980000000000036</v>
      </c>
      <c r="G97">
        <v>2.1800000000000002</v>
      </c>
      <c r="H97" s="6">
        <f t="shared" si="18"/>
        <v>0.43600000000000005</v>
      </c>
      <c r="I97" s="6">
        <f t="shared" si="26"/>
        <v>-30.604000000000063</v>
      </c>
      <c r="L97">
        <v>114.799999999999</v>
      </c>
      <c r="M97" s="6">
        <f t="shared" si="19"/>
        <v>2.2959999999999803</v>
      </c>
      <c r="N97" s="6">
        <f t="shared" si="27"/>
        <v>24.60859999999996</v>
      </c>
      <c r="Q97">
        <v>10.649999999999901</v>
      </c>
      <c r="R97" s="6">
        <f t="shared" si="20"/>
        <v>2.1299999999999804</v>
      </c>
      <c r="S97" s="6">
        <f t="shared" si="28"/>
        <v>30.327999999999886</v>
      </c>
      <c r="V97">
        <v>25.479999999999901</v>
      </c>
      <c r="W97" s="6">
        <f t="shared" si="21"/>
        <v>1.6986666666666601</v>
      </c>
      <c r="X97" s="6">
        <f t="shared" si="29"/>
        <v>35.788666666666686</v>
      </c>
      <c r="AA97">
        <v>17.600000000000001</v>
      </c>
      <c r="AB97" s="6">
        <f t="shared" si="22"/>
        <v>1.7600000000000002</v>
      </c>
      <c r="AC97" s="6">
        <f t="shared" si="30"/>
        <v>32.005999999999979</v>
      </c>
      <c r="AF97">
        <v>27.9</v>
      </c>
      <c r="AG97" s="6">
        <f t="shared" si="23"/>
        <v>2.79</v>
      </c>
      <c r="AH97" s="6">
        <f t="shared" si="31"/>
        <v>29.36200000000008</v>
      </c>
      <c r="AL97">
        <v>12.18</v>
      </c>
      <c r="AM97" cm="1">
        <f t="array" ref="AM97">INDEX($AL$2:$AL$233,ROWS($AL97:AL$233))</f>
        <v>-47.61</v>
      </c>
    </row>
    <row r="98" spans="2:39">
      <c r="B98">
        <v>2</v>
      </c>
      <c r="C98" s="6">
        <f t="shared" si="24"/>
        <v>0.4</v>
      </c>
      <c r="D98" s="6">
        <f t="shared" si="25"/>
        <v>11.380000000000036</v>
      </c>
      <c r="G98">
        <v>8.9099999999999895</v>
      </c>
      <c r="H98" s="6">
        <f t="shared" si="18"/>
        <v>1.781999999999998</v>
      </c>
      <c r="I98" s="6">
        <f t="shared" si="26"/>
        <v>-28.822000000000067</v>
      </c>
      <c r="L98">
        <v>73.88</v>
      </c>
      <c r="M98" s="6">
        <f t="shared" si="19"/>
        <v>1.4776</v>
      </c>
      <c r="N98" s="6">
        <f t="shared" si="27"/>
        <v>26.086199999999959</v>
      </c>
      <c r="Q98">
        <v>9.18</v>
      </c>
      <c r="R98" s="6">
        <f t="shared" ref="R98:R129" si="32">Q98*T$3</f>
        <v>1.8360000000000001</v>
      </c>
      <c r="S98" s="6">
        <f t="shared" si="28"/>
        <v>32.163999999999888</v>
      </c>
      <c r="V98">
        <v>24.95</v>
      </c>
      <c r="W98" s="6">
        <f t="shared" ref="W98:W129" si="33">V98*Y$3</f>
        <v>1.6633333333333333</v>
      </c>
      <c r="X98" s="6">
        <f t="shared" si="29"/>
        <v>37.452000000000019</v>
      </c>
      <c r="AA98">
        <v>21.619999999999902</v>
      </c>
      <c r="AB98" s="6">
        <f t="shared" ref="AB98:AB129" si="34">AA98*AD$3</f>
        <v>2.1619999999999902</v>
      </c>
      <c r="AC98" s="6">
        <f t="shared" si="30"/>
        <v>34.167999999999971</v>
      </c>
      <c r="AF98">
        <v>22.1</v>
      </c>
      <c r="AG98" s="6">
        <f t="shared" ref="AG98:AG129" si="35">AF98*AI$3</f>
        <v>2.2100000000000004</v>
      </c>
      <c r="AH98" s="6">
        <f t="shared" si="31"/>
        <v>31.572000000000081</v>
      </c>
      <c r="AL98">
        <v>-7.18</v>
      </c>
      <c r="AM98" cm="1">
        <f t="array" ref="AM98">INDEX($AL$2:$AL$233,ROWS($AL98:AL$233))</f>
        <v>26.389999999999901</v>
      </c>
    </row>
    <row r="99" spans="2:39">
      <c r="B99">
        <v>-14.32</v>
      </c>
      <c r="C99" s="6">
        <f t="shared" si="24"/>
        <v>-2.8640000000000003</v>
      </c>
      <c r="D99" s="6">
        <f t="shared" si="25"/>
        <v>8.5160000000000355</v>
      </c>
      <c r="G99">
        <v>6.3299999999999903</v>
      </c>
      <c r="H99" s="6">
        <f t="shared" si="18"/>
        <v>1.2659999999999982</v>
      </c>
      <c r="I99" s="6">
        <f t="shared" si="26"/>
        <v>-27.556000000000068</v>
      </c>
      <c r="L99">
        <v>-73.849999999999994</v>
      </c>
      <c r="M99" s="6">
        <f t="shared" si="19"/>
        <v>-1.4769999999999999</v>
      </c>
      <c r="N99" s="6">
        <f t="shared" si="27"/>
        <v>24.609199999999959</v>
      </c>
      <c r="Q99">
        <v>0.02</v>
      </c>
      <c r="R99" s="6">
        <f t="shared" si="32"/>
        <v>4.0000000000000001E-3</v>
      </c>
      <c r="S99" s="6">
        <f t="shared" si="28"/>
        <v>32.167999999999886</v>
      </c>
      <c r="V99">
        <v>-3.6699999999999902</v>
      </c>
      <c r="W99" s="6">
        <f t="shared" si="33"/>
        <v>-0.24466666666666601</v>
      </c>
      <c r="X99" s="6">
        <f t="shared" si="29"/>
        <v>37.207333333333352</v>
      </c>
      <c r="AA99">
        <v>1.45</v>
      </c>
      <c r="AB99" s="6">
        <f t="shared" si="34"/>
        <v>0.14499999999999999</v>
      </c>
      <c r="AC99" s="6">
        <f t="shared" si="30"/>
        <v>34.312999999999974</v>
      </c>
      <c r="AF99">
        <v>-21.869999999999902</v>
      </c>
      <c r="AG99" s="6">
        <f t="shared" si="35"/>
        <v>-2.1869999999999901</v>
      </c>
      <c r="AH99" s="6">
        <f t="shared" si="31"/>
        <v>29.38500000000009</v>
      </c>
      <c r="AL99">
        <v>2.5499999999999901</v>
      </c>
      <c r="AM99" cm="1">
        <f t="array" ref="AM99">INDEX($AL$2:$AL$233,ROWS($AL99:AL$233))</f>
        <v>-30.57</v>
      </c>
    </row>
    <row r="100" spans="2:39">
      <c r="B100">
        <v>-2.41</v>
      </c>
      <c r="C100" s="6">
        <f t="shared" si="24"/>
        <v>-0.48200000000000004</v>
      </c>
      <c r="D100" s="6">
        <f t="shared" si="25"/>
        <v>8.0340000000000362</v>
      </c>
      <c r="G100">
        <v>23.29</v>
      </c>
      <c r="H100" s="6">
        <f t="shared" si="18"/>
        <v>4.6580000000000004</v>
      </c>
      <c r="I100" s="6">
        <f t="shared" si="26"/>
        <v>-22.898000000000067</v>
      </c>
      <c r="L100">
        <v>6.75999999999999</v>
      </c>
      <c r="M100" s="6">
        <f t="shared" si="19"/>
        <v>0.13519999999999979</v>
      </c>
      <c r="N100" s="6">
        <f t="shared" si="27"/>
        <v>24.74439999999996</v>
      </c>
      <c r="Q100">
        <v>5.27</v>
      </c>
      <c r="R100" s="6">
        <f t="shared" si="32"/>
        <v>1.054</v>
      </c>
      <c r="S100" s="6">
        <f t="shared" si="28"/>
        <v>33.221999999999888</v>
      </c>
      <c r="V100">
        <v>2.98999999999999</v>
      </c>
      <c r="W100" s="6">
        <f t="shared" si="33"/>
        <v>0.19933333333333267</v>
      </c>
      <c r="X100" s="6">
        <f t="shared" si="29"/>
        <v>37.406666666666688</v>
      </c>
      <c r="AA100">
        <v>2.1899999999999902</v>
      </c>
      <c r="AB100" s="6">
        <f t="shared" si="34"/>
        <v>0.21899999999999903</v>
      </c>
      <c r="AC100" s="6">
        <f t="shared" si="30"/>
        <v>34.531999999999975</v>
      </c>
      <c r="AF100">
        <v>-7.24</v>
      </c>
      <c r="AG100" s="6">
        <f t="shared" si="35"/>
        <v>-0.72400000000000009</v>
      </c>
      <c r="AH100" s="6">
        <f t="shared" si="31"/>
        <v>28.66100000000009</v>
      </c>
      <c r="AL100">
        <v>-44.92</v>
      </c>
      <c r="AM100" cm="1">
        <f t="array" ref="AM100">INDEX($AL$2:$AL$233,ROWS($AL100:AL$233))</f>
        <v>40.92</v>
      </c>
    </row>
    <row r="101" spans="2:39">
      <c r="B101">
        <v>-5.56</v>
      </c>
      <c r="C101" s="6">
        <f t="shared" si="24"/>
        <v>-1.1119999999999999</v>
      </c>
      <c r="D101" s="6">
        <f t="shared" si="25"/>
        <v>6.9220000000000361</v>
      </c>
      <c r="G101">
        <v>12.739999999999901</v>
      </c>
      <c r="H101" s="6">
        <f t="shared" si="18"/>
        <v>2.5479999999999805</v>
      </c>
      <c r="I101" s="6">
        <f t="shared" si="26"/>
        <v>-20.350000000000087</v>
      </c>
      <c r="L101">
        <v>-19.84</v>
      </c>
      <c r="M101" s="6">
        <f t="shared" si="19"/>
        <v>-0.39679999999999999</v>
      </c>
      <c r="N101" s="6">
        <f t="shared" si="27"/>
        <v>24.347599999999961</v>
      </c>
      <c r="Q101">
        <v>8.3800000000000008</v>
      </c>
      <c r="R101" s="6">
        <f t="shared" si="32"/>
        <v>1.6760000000000002</v>
      </c>
      <c r="S101" s="6">
        <f t="shared" si="28"/>
        <v>34.89799999999989</v>
      </c>
      <c r="V101">
        <v>12.72</v>
      </c>
      <c r="W101" s="6">
        <f t="shared" si="33"/>
        <v>0.84799999999999998</v>
      </c>
      <c r="X101" s="6">
        <f t="shared" si="29"/>
        <v>38.254666666666687</v>
      </c>
      <c r="AA101">
        <v>10.889999999999899</v>
      </c>
      <c r="AB101" s="6">
        <f t="shared" si="34"/>
        <v>1.08899999999999</v>
      </c>
      <c r="AC101" s="6">
        <f t="shared" si="30"/>
        <v>35.620999999999967</v>
      </c>
      <c r="AF101">
        <v>9.58</v>
      </c>
      <c r="AG101" s="6">
        <f t="shared" si="35"/>
        <v>0.95800000000000007</v>
      </c>
      <c r="AH101" s="6">
        <f t="shared" si="31"/>
        <v>29.619000000000089</v>
      </c>
      <c r="AL101">
        <v>32.479999999999997</v>
      </c>
      <c r="AM101" cm="1">
        <f t="array" ref="AM101">INDEX($AL$2:$AL$233,ROWS($AL101:AL$233))</f>
        <v>48.88</v>
      </c>
    </row>
    <row r="102" spans="2:39">
      <c r="B102">
        <v>-5.66</v>
      </c>
      <c r="C102" s="6">
        <f t="shared" si="24"/>
        <v>-1.1320000000000001</v>
      </c>
      <c r="D102" s="6">
        <f t="shared" si="25"/>
        <v>5.7900000000000365</v>
      </c>
      <c r="G102">
        <v>-19.799999999999901</v>
      </c>
      <c r="H102" s="6">
        <f t="shared" si="18"/>
        <v>-3.9599999999999804</v>
      </c>
      <c r="I102" s="6">
        <f t="shared" si="26"/>
        <v>-24.310000000000066</v>
      </c>
      <c r="L102">
        <v>50.78</v>
      </c>
      <c r="M102" s="6">
        <f t="shared" si="19"/>
        <v>1.0156000000000001</v>
      </c>
      <c r="N102" s="6">
        <f t="shared" si="27"/>
        <v>25.36319999999996</v>
      </c>
      <c r="Q102">
        <v>18.439999999999898</v>
      </c>
      <c r="R102" s="6">
        <f t="shared" si="32"/>
        <v>3.6879999999999797</v>
      </c>
      <c r="S102" s="6">
        <f t="shared" si="28"/>
        <v>38.585999999999871</v>
      </c>
      <c r="V102">
        <v>31.21</v>
      </c>
      <c r="W102" s="6">
        <f t="shared" si="33"/>
        <v>2.0806666666666667</v>
      </c>
      <c r="X102" s="6">
        <f t="shared" si="29"/>
        <v>40.335333333333352</v>
      </c>
      <c r="AA102">
        <v>20.18</v>
      </c>
      <c r="AB102" s="6">
        <f t="shared" si="34"/>
        <v>2.0180000000000002</v>
      </c>
      <c r="AC102" s="6">
        <f t="shared" si="30"/>
        <v>37.638999999999967</v>
      </c>
      <c r="AF102">
        <v>2.2200000000000002</v>
      </c>
      <c r="AG102" s="6">
        <f t="shared" si="35"/>
        <v>0.22200000000000003</v>
      </c>
      <c r="AH102" s="6">
        <f t="shared" si="31"/>
        <v>29.84100000000009</v>
      </c>
      <c r="AL102">
        <v>-14.399999999999901</v>
      </c>
      <c r="AM102" cm="1">
        <f t="array" ref="AM102">INDEX($AL$2:$AL$233,ROWS($AL102:AL$233))</f>
        <v>-4.78</v>
      </c>
    </row>
    <row r="103" spans="2:39">
      <c r="B103">
        <v>-2.4</v>
      </c>
      <c r="C103" s="6">
        <f t="shared" si="24"/>
        <v>-0.48</v>
      </c>
      <c r="D103" s="6">
        <f t="shared" si="25"/>
        <v>5.310000000000036</v>
      </c>
      <c r="G103">
        <v>-10.23</v>
      </c>
      <c r="H103" s="6">
        <f t="shared" si="18"/>
        <v>-2.0460000000000003</v>
      </c>
      <c r="I103" s="6">
        <f t="shared" si="26"/>
        <v>-26.356000000000066</v>
      </c>
      <c r="L103">
        <v>-21.52</v>
      </c>
      <c r="M103" s="6">
        <f t="shared" si="19"/>
        <v>-0.4304</v>
      </c>
      <c r="N103" s="6">
        <f t="shared" si="27"/>
        <v>24.932799999999961</v>
      </c>
      <c r="Q103">
        <v>-10.199999999999999</v>
      </c>
      <c r="R103" s="6">
        <f t="shared" si="32"/>
        <v>-2.04</v>
      </c>
      <c r="S103" s="6">
        <f t="shared" si="28"/>
        <v>36.545999999999871</v>
      </c>
      <c r="V103">
        <v>-21.81</v>
      </c>
      <c r="W103" s="6">
        <f t="shared" si="33"/>
        <v>-1.454</v>
      </c>
      <c r="X103" s="6">
        <f t="shared" si="29"/>
        <v>38.881333333333352</v>
      </c>
      <c r="AA103">
        <v>-13.84</v>
      </c>
      <c r="AB103" s="6">
        <f t="shared" si="34"/>
        <v>-1.3840000000000001</v>
      </c>
      <c r="AC103" s="6">
        <f t="shared" si="30"/>
        <v>36.254999999999967</v>
      </c>
      <c r="AF103">
        <v>-5.76</v>
      </c>
      <c r="AG103" s="6">
        <f t="shared" si="35"/>
        <v>-0.57599999999999996</v>
      </c>
      <c r="AH103" s="6">
        <f t="shared" si="31"/>
        <v>29.265000000000089</v>
      </c>
      <c r="AL103">
        <v>2.29</v>
      </c>
      <c r="AM103" cm="1">
        <f t="array" ref="AM103">INDEX($AL$2:$AL$233,ROWS($AL103:AL$233))</f>
        <v>29.6299999999999</v>
      </c>
    </row>
    <row r="104" spans="2:39">
      <c r="B104">
        <v>-12.75</v>
      </c>
      <c r="C104" s="6">
        <f t="shared" si="24"/>
        <v>-2.5500000000000003</v>
      </c>
      <c r="D104" s="6">
        <f t="shared" si="25"/>
        <v>2.7600000000000358</v>
      </c>
      <c r="G104">
        <v>-1.6199999999999899</v>
      </c>
      <c r="H104" s="6">
        <f t="shared" si="18"/>
        <v>-0.32399999999999801</v>
      </c>
      <c r="I104" s="6">
        <f t="shared" si="26"/>
        <v>-26.680000000000064</v>
      </c>
      <c r="L104">
        <v>-115.03</v>
      </c>
      <c r="M104" s="6">
        <f t="shared" si="19"/>
        <v>-2.3006000000000002</v>
      </c>
      <c r="N104" s="6">
        <f t="shared" si="27"/>
        <v>22.632199999999962</v>
      </c>
      <c r="Q104">
        <v>-6.66</v>
      </c>
      <c r="R104" s="6">
        <f t="shared" si="32"/>
        <v>-1.3320000000000001</v>
      </c>
      <c r="S104" s="6">
        <f t="shared" si="28"/>
        <v>35.213999999999871</v>
      </c>
      <c r="V104">
        <v>-31.05</v>
      </c>
      <c r="W104" s="6">
        <f t="shared" si="33"/>
        <v>-2.0699999999999998</v>
      </c>
      <c r="X104" s="6">
        <f t="shared" si="29"/>
        <v>36.811333333333351</v>
      </c>
      <c r="AA104">
        <v>-18.489999999999899</v>
      </c>
      <c r="AB104" s="6">
        <f t="shared" si="34"/>
        <v>-1.84899999999999</v>
      </c>
      <c r="AC104" s="6">
        <f t="shared" si="30"/>
        <v>34.405999999999977</v>
      </c>
      <c r="AF104">
        <v>-30.77</v>
      </c>
      <c r="AG104" s="6">
        <f t="shared" si="35"/>
        <v>-3.077</v>
      </c>
      <c r="AH104" s="6">
        <f t="shared" si="31"/>
        <v>26.188000000000088</v>
      </c>
      <c r="AL104">
        <v>-23.229999999999901</v>
      </c>
      <c r="AM104" cm="1">
        <f t="array" ref="AM104">INDEX($AL$2:$AL$233,ROWS($AL104:AL$233))</f>
        <v>-9.41</v>
      </c>
    </row>
    <row r="105" spans="2:39">
      <c r="B105">
        <v>5.2899999999999903</v>
      </c>
      <c r="C105" s="6">
        <f t="shared" si="24"/>
        <v>1.0579999999999981</v>
      </c>
      <c r="D105" s="6">
        <f t="shared" si="25"/>
        <v>3.8180000000000338</v>
      </c>
      <c r="G105">
        <v>-14.8799999999999</v>
      </c>
      <c r="H105" s="6">
        <f t="shared" si="18"/>
        <v>-2.97599999999998</v>
      </c>
      <c r="I105" s="6">
        <f t="shared" si="26"/>
        <v>-29.656000000000045</v>
      </c>
      <c r="L105">
        <v>62.13</v>
      </c>
      <c r="M105" s="6">
        <f t="shared" si="19"/>
        <v>1.2426000000000001</v>
      </c>
      <c r="N105" s="6">
        <f t="shared" si="27"/>
        <v>23.874799999999961</v>
      </c>
      <c r="Q105">
        <v>5.66</v>
      </c>
      <c r="R105" s="6">
        <f t="shared" si="32"/>
        <v>1.1320000000000001</v>
      </c>
      <c r="S105" s="6">
        <f t="shared" si="28"/>
        <v>36.345999999999869</v>
      </c>
      <c r="V105">
        <v>23.399999999999899</v>
      </c>
      <c r="W105" s="6">
        <f t="shared" si="33"/>
        <v>1.5599999999999932</v>
      </c>
      <c r="X105" s="6">
        <f t="shared" si="29"/>
        <v>38.371333333333347</v>
      </c>
      <c r="AA105">
        <v>14.2899999999999</v>
      </c>
      <c r="AB105" s="6">
        <f t="shared" si="34"/>
        <v>1.4289999999999901</v>
      </c>
      <c r="AC105" s="6">
        <f t="shared" si="30"/>
        <v>35.834999999999965</v>
      </c>
      <c r="AF105">
        <v>41.94</v>
      </c>
      <c r="AG105" s="6">
        <f t="shared" si="35"/>
        <v>4.194</v>
      </c>
      <c r="AH105" s="6">
        <f t="shared" si="31"/>
        <v>30.382000000000087</v>
      </c>
      <c r="AL105">
        <v>-57.35</v>
      </c>
      <c r="AM105" cm="1">
        <f t="array" ref="AM105">INDEX($AL$2:$AL$233,ROWS($AL105:AL$233))</f>
        <v>27.03</v>
      </c>
    </row>
    <row r="106" spans="2:39">
      <c r="B106">
        <v>7.15</v>
      </c>
      <c r="C106" s="6">
        <f t="shared" si="24"/>
        <v>1.4300000000000002</v>
      </c>
      <c r="D106" s="6">
        <f t="shared" si="25"/>
        <v>5.248000000000034</v>
      </c>
      <c r="G106">
        <v>11.68</v>
      </c>
      <c r="H106" s="6">
        <f t="shared" si="18"/>
        <v>2.3359999999999999</v>
      </c>
      <c r="I106" s="6">
        <f t="shared" si="26"/>
        <v>-27.320000000000046</v>
      </c>
      <c r="L106">
        <v>88.66</v>
      </c>
      <c r="M106" s="6">
        <f t="shared" si="19"/>
        <v>1.7731999999999999</v>
      </c>
      <c r="N106" s="6">
        <f t="shared" si="27"/>
        <v>25.647999999999961</v>
      </c>
      <c r="Q106">
        <v>14.24</v>
      </c>
      <c r="R106" s="6">
        <f t="shared" si="32"/>
        <v>2.8480000000000003</v>
      </c>
      <c r="S106" s="6">
        <f t="shared" si="28"/>
        <v>39.193999999999868</v>
      </c>
      <c r="V106">
        <v>26.75</v>
      </c>
      <c r="W106" s="6">
        <f t="shared" si="33"/>
        <v>1.7833333333333332</v>
      </c>
      <c r="X106" s="6">
        <f t="shared" si="29"/>
        <v>40.154666666666678</v>
      </c>
      <c r="AA106">
        <v>25.3</v>
      </c>
      <c r="AB106" s="6">
        <f t="shared" si="34"/>
        <v>2.5300000000000002</v>
      </c>
      <c r="AC106" s="6">
        <f t="shared" si="30"/>
        <v>38.364999999999966</v>
      </c>
      <c r="AF106">
        <v>32.53</v>
      </c>
      <c r="AG106" s="6">
        <f t="shared" si="35"/>
        <v>3.2530000000000001</v>
      </c>
      <c r="AH106" s="6">
        <f t="shared" si="31"/>
        <v>33.63500000000009</v>
      </c>
      <c r="AL106">
        <v>-17.77</v>
      </c>
      <c r="AM106" cm="1">
        <f t="array" ref="AM106">INDEX($AL$2:$AL$233,ROWS($AL106:AL$233))</f>
        <v>-14.719999999999899</v>
      </c>
    </row>
    <row r="107" spans="2:39">
      <c r="B107">
        <v>10.68</v>
      </c>
      <c r="C107" s="6">
        <f t="shared" si="24"/>
        <v>2.1360000000000001</v>
      </c>
      <c r="D107" s="6">
        <f t="shared" si="25"/>
        <v>7.3840000000000341</v>
      </c>
      <c r="G107">
        <v>-6.54</v>
      </c>
      <c r="H107" s="6">
        <f t="shared" si="18"/>
        <v>-1.3080000000000001</v>
      </c>
      <c r="I107" s="6">
        <f t="shared" si="26"/>
        <v>-28.628000000000046</v>
      </c>
      <c r="L107">
        <v>118.3</v>
      </c>
      <c r="M107" s="6">
        <f t="shared" si="19"/>
        <v>2.3660000000000001</v>
      </c>
      <c r="N107" s="6">
        <f t="shared" si="27"/>
        <v>28.01399999999996</v>
      </c>
      <c r="Q107">
        <v>15.889999999999899</v>
      </c>
      <c r="R107" s="6">
        <f t="shared" si="32"/>
        <v>3.17799999999998</v>
      </c>
      <c r="S107" s="6">
        <f t="shared" si="28"/>
        <v>42.371999999999851</v>
      </c>
      <c r="V107">
        <v>37.549999999999997</v>
      </c>
      <c r="W107" s="6">
        <f t="shared" si="33"/>
        <v>2.503333333333333</v>
      </c>
      <c r="X107" s="6">
        <f t="shared" si="29"/>
        <v>42.658000000000008</v>
      </c>
      <c r="AA107">
        <v>28.94</v>
      </c>
      <c r="AB107" s="6">
        <f t="shared" si="34"/>
        <v>2.8940000000000001</v>
      </c>
      <c r="AC107" s="6">
        <f t="shared" si="30"/>
        <v>41.258999999999965</v>
      </c>
      <c r="AF107">
        <v>20.48</v>
      </c>
      <c r="AG107" s="6">
        <f t="shared" si="35"/>
        <v>2.048</v>
      </c>
      <c r="AH107" s="6">
        <f t="shared" si="31"/>
        <v>35.683000000000092</v>
      </c>
      <c r="AL107">
        <v>-16.069999999999901</v>
      </c>
      <c r="AM107" cm="1">
        <f t="array" ref="AM107">INDEX($AL$2:$AL$233,ROWS($AL107:AL$233))</f>
        <v>20.209999999999901</v>
      </c>
    </row>
    <row r="108" spans="2:39">
      <c r="B108">
        <v>1.53</v>
      </c>
      <c r="C108" s="6">
        <f t="shared" si="24"/>
        <v>0.30600000000000005</v>
      </c>
      <c r="D108" s="6">
        <f t="shared" si="25"/>
        <v>7.6900000000000341</v>
      </c>
      <c r="G108">
        <v>-14.82</v>
      </c>
      <c r="H108" s="6">
        <f t="shared" si="18"/>
        <v>-2.9640000000000004</v>
      </c>
      <c r="I108" s="6">
        <f t="shared" si="26"/>
        <v>-31.592000000000048</v>
      </c>
      <c r="L108">
        <v>5.1399999999999899</v>
      </c>
      <c r="M108" s="6">
        <f t="shared" si="19"/>
        <v>0.10279999999999979</v>
      </c>
      <c r="N108" s="6">
        <f t="shared" si="27"/>
        <v>28.116799999999959</v>
      </c>
      <c r="Q108">
        <v>-0.56000000000000005</v>
      </c>
      <c r="R108" s="6">
        <f t="shared" si="32"/>
        <v>-0.11200000000000002</v>
      </c>
      <c r="S108" s="6">
        <f t="shared" si="28"/>
        <v>42.259999999999849</v>
      </c>
      <c r="V108">
        <v>-8.8000000000000007</v>
      </c>
      <c r="W108" s="6">
        <f t="shared" si="33"/>
        <v>-0.58666666666666667</v>
      </c>
      <c r="X108" s="6">
        <f t="shared" si="29"/>
        <v>42.071333333333342</v>
      </c>
      <c r="AA108">
        <v>-4.33</v>
      </c>
      <c r="AB108" s="6">
        <f t="shared" si="34"/>
        <v>-0.43300000000000005</v>
      </c>
      <c r="AC108" s="6">
        <f t="shared" si="30"/>
        <v>40.825999999999965</v>
      </c>
      <c r="AF108">
        <v>14.12</v>
      </c>
      <c r="AG108" s="6">
        <f t="shared" si="35"/>
        <v>1.4119999999999999</v>
      </c>
      <c r="AH108" s="6">
        <f t="shared" si="31"/>
        <v>37.095000000000091</v>
      </c>
      <c r="AL108">
        <v>21.47</v>
      </c>
      <c r="AM108" cm="1">
        <f t="array" ref="AM108">INDEX($AL$2:$AL$233,ROWS($AL108:AL$233))</f>
        <v>15.1</v>
      </c>
    </row>
    <row r="109" spans="2:39">
      <c r="B109">
        <v>29.31</v>
      </c>
      <c r="C109" s="6">
        <f t="shared" si="24"/>
        <v>5.8620000000000001</v>
      </c>
      <c r="D109" s="6">
        <f t="shared" si="25"/>
        <v>13.552000000000035</v>
      </c>
      <c r="G109">
        <v>10.59</v>
      </c>
      <c r="H109" s="6">
        <f t="shared" si="18"/>
        <v>2.1179999999999999</v>
      </c>
      <c r="I109" s="6">
        <f t="shared" si="26"/>
        <v>-29.47400000000005</v>
      </c>
      <c r="L109">
        <v>152.26</v>
      </c>
      <c r="M109" s="6">
        <f t="shared" si="19"/>
        <v>3.0451999999999999</v>
      </c>
      <c r="N109" s="6">
        <f t="shared" si="27"/>
        <v>31.16199999999996</v>
      </c>
      <c r="Q109">
        <v>18.739999999999998</v>
      </c>
      <c r="R109" s="6">
        <f t="shared" si="32"/>
        <v>3.7479999999999998</v>
      </c>
      <c r="S109" s="6">
        <f t="shared" si="28"/>
        <v>46.007999999999846</v>
      </c>
      <c r="V109">
        <v>52.51</v>
      </c>
      <c r="W109" s="6">
        <f t="shared" si="33"/>
        <v>3.5006666666666666</v>
      </c>
      <c r="X109" s="6">
        <f t="shared" si="29"/>
        <v>45.57200000000001</v>
      </c>
      <c r="AA109">
        <v>31.689999999999898</v>
      </c>
      <c r="AB109" s="6">
        <f t="shared" si="34"/>
        <v>3.1689999999999898</v>
      </c>
      <c r="AC109" s="6">
        <f t="shared" si="30"/>
        <v>43.994999999999955</v>
      </c>
      <c r="AF109">
        <v>20.67</v>
      </c>
      <c r="AG109" s="6">
        <f t="shared" si="35"/>
        <v>2.0670000000000002</v>
      </c>
      <c r="AH109" s="6">
        <f t="shared" si="31"/>
        <v>39.162000000000091</v>
      </c>
      <c r="AL109">
        <v>-40.4</v>
      </c>
      <c r="AM109" cm="1">
        <f t="array" ref="AM109">INDEX($AL$2:$AL$233,ROWS($AL109:AL$233))</f>
        <v>37.64</v>
      </c>
    </row>
    <row r="110" spans="2:39">
      <c r="B110">
        <v>14.79</v>
      </c>
      <c r="C110" s="6">
        <f t="shared" si="24"/>
        <v>2.9580000000000002</v>
      </c>
      <c r="D110" s="6">
        <f t="shared" si="25"/>
        <v>16.510000000000034</v>
      </c>
      <c r="G110">
        <v>9.68</v>
      </c>
      <c r="H110" s="6">
        <f t="shared" si="18"/>
        <v>1.9359999999999999</v>
      </c>
      <c r="I110" s="6">
        <f t="shared" si="26"/>
        <v>-27.53800000000005</v>
      </c>
      <c r="L110">
        <v>157.13</v>
      </c>
      <c r="M110" s="6">
        <f t="shared" si="19"/>
        <v>3.1425999999999998</v>
      </c>
      <c r="N110" s="6">
        <f t="shared" si="27"/>
        <v>34.304599999999958</v>
      </c>
      <c r="Q110">
        <v>19.93</v>
      </c>
      <c r="R110" s="6">
        <f t="shared" si="32"/>
        <v>3.9860000000000002</v>
      </c>
      <c r="S110" s="6">
        <f t="shared" si="28"/>
        <v>49.993999999999843</v>
      </c>
      <c r="V110">
        <v>40.33</v>
      </c>
      <c r="W110" s="6">
        <f t="shared" si="33"/>
        <v>2.6886666666666663</v>
      </c>
      <c r="X110" s="6">
        <f t="shared" si="29"/>
        <v>48.26066666666668</v>
      </c>
      <c r="AA110">
        <v>32.700000000000003</v>
      </c>
      <c r="AB110" s="6">
        <f t="shared" si="34"/>
        <v>3.2700000000000005</v>
      </c>
      <c r="AC110" s="6">
        <f t="shared" si="30"/>
        <v>47.264999999999958</v>
      </c>
      <c r="AF110">
        <v>11.62</v>
      </c>
      <c r="AG110" s="6">
        <f t="shared" si="35"/>
        <v>1.1619999999999999</v>
      </c>
      <c r="AH110" s="6">
        <f t="shared" si="31"/>
        <v>40.32400000000009</v>
      </c>
      <c r="AL110">
        <v>62.38</v>
      </c>
      <c r="AM110" cm="1">
        <f t="array" ref="AM110">INDEX($AL$2:$AL$233,ROWS($AL110:AL$233))</f>
        <v>40.75</v>
      </c>
    </row>
    <row r="111" spans="2:39">
      <c r="B111">
        <v>17.82</v>
      </c>
      <c r="C111" s="6">
        <f t="shared" si="24"/>
        <v>3.5640000000000001</v>
      </c>
      <c r="D111" s="6">
        <f t="shared" si="25"/>
        <v>20.074000000000034</v>
      </c>
      <c r="G111">
        <v>13.05</v>
      </c>
      <c r="H111" s="6">
        <f t="shared" si="18"/>
        <v>2.6100000000000003</v>
      </c>
      <c r="I111" s="6">
        <f t="shared" si="26"/>
        <v>-24.928000000000051</v>
      </c>
      <c r="L111">
        <v>127.18</v>
      </c>
      <c r="M111" s="6">
        <f t="shared" si="19"/>
        <v>2.5436000000000001</v>
      </c>
      <c r="N111" s="6">
        <f t="shared" si="27"/>
        <v>36.848199999999956</v>
      </c>
      <c r="Q111">
        <v>10.299999999999899</v>
      </c>
      <c r="R111" s="6">
        <f t="shared" si="32"/>
        <v>2.0599999999999801</v>
      </c>
      <c r="S111" s="6">
        <f t="shared" si="28"/>
        <v>52.053999999999824</v>
      </c>
      <c r="V111">
        <v>25.65</v>
      </c>
      <c r="W111" s="6">
        <f t="shared" si="33"/>
        <v>1.71</v>
      </c>
      <c r="X111" s="6">
        <f t="shared" si="29"/>
        <v>49.970666666666681</v>
      </c>
      <c r="AA111">
        <v>19.28</v>
      </c>
      <c r="AB111" s="6">
        <f t="shared" si="34"/>
        <v>1.9280000000000002</v>
      </c>
      <c r="AC111" s="6">
        <f t="shared" si="30"/>
        <v>49.192999999999955</v>
      </c>
      <c r="AF111">
        <v>9.8699999999999992</v>
      </c>
      <c r="AG111" s="6">
        <f t="shared" si="35"/>
        <v>0.98699999999999999</v>
      </c>
      <c r="AH111" s="6">
        <f t="shared" si="31"/>
        <v>41.311000000000092</v>
      </c>
      <c r="AL111">
        <v>-38.15</v>
      </c>
      <c r="AM111" cm="1">
        <f t="array" ref="AM111">INDEX($AL$2:$AL$233,ROWS($AL111:AL$233))</f>
        <v>-40.340000000000003</v>
      </c>
    </row>
    <row r="112" spans="2:39">
      <c r="B112">
        <v>-1.8599999999999901</v>
      </c>
      <c r="C112" s="6">
        <f t="shared" si="24"/>
        <v>-0.37199999999999805</v>
      </c>
      <c r="D112" s="6">
        <f t="shared" si="25"/>
        <v>19.702000000000037</v>
      </c>
      <c r="G112">
        <v>10.51</v>
      </c>
      <c r="H112" s="6">
        <f t="shared" si="18"/>
        <v>2.1019999999999999</v>
      </c>
      <c r="I112" s="6">
        <f t="shared" si="26"/>
        <v>-22.82600000000005</v>
      </c>
      <c r="L112">
        <v>-23.1299999999999</v>
      </c>
      <c r="M112" s="6">
        <f t="shared" si="19"/>
        <v>-0.46259999999999801</v>
      </c>
      <c r="N112" s="6">
        <f t="shared" si="27"/>
        <v>36.385599999999961</v>
      </c>
      <c r="Q112">
        <v>8.65</v>
      </c>
      <c r="R112" s="6">
        <f t="shared" si="32"/>
        <v>1.7300000000000002</v>
      </c>
      <c r="S112" s="6">
        <f t="shared" si="28"/>
        <v>53.783999999999821</v>
      </c>
      <c r="V112">
        <v>9.5500000000000007</v>
      </c>
      <c r="W112" s="6">
        <f t="shared" si="33"/>
        <v>0.63666666666666671</v>
      </c>
      <c r="X112" s="6">
        <f t="shared" si="29"/>
        <v>50.607333333333344</v>
      </c>
      <c r="AA112">
        <v>7.8</v>
      </c>
      <c r="AB112" s="6">
        <f t="shared" si="34"/>
        <v>0.78</v>
      </c>
      <c r="AC112" s="6">
        <f t="shared" si="30"/>
        <v>49.972999999999956</v>
      </c>
      <c r="AF112">
        <v>-5.33</v>
      </c>
      <c r="AG112" s="6">
        <f t="shared" si="35"/>
        <v>-0.53300000000000003</v>
      </c>
      <c r="AH112" s="6">
        <f t="shared" si="31"/>
        <v>40.778000000000091</v>
      </c>
      <c r="AL112">
        <v>32.89</v>
      </c>
      <c r="AM112" cm="1">
        <f t="array" ref="AM112">INDEX($AL$2:$AL$233,ROWS($AL112:AL$233))</f>
        <v>78.23</v>
      </c>
    </row>
    <row r="113" spans="2:39">
      <c r="B113">
        <v>23.23</v>
      </c>
      <c r="C113" s="6">
        <f t="shared" si="24"/>
        <v>4.6459999999999999</v>
      </c>
      <c r="D113" s="6">
        <f t="shared" si="25"/>
        <v>24.348000000000038</v>
      </c>
      <c r="G113">
        <v>28.86</v>
      </c>
      <c r="H113" s="6">
        <f t="shared" si="18"/>
        <v>5.7720000000000002</v>
      </c>
      <c r="I113" s="6">
        <f t="shared" si="26"/>
        <v>-17.054000000000052</v>
      </c>
      <c r="L113">
        <v>129.26</v>
      </c>
      <c r="M113" s="6">
        <f t="shared" si="19"/>
        <v>2.5851999999999999</v>
      </c>
      <c r="N113" s="6">
        <f t="shared" si="27"/>
        <v>38.970799999999961</v>
      </c>
      <c r="Q113">
        <v>10.78</v>
      </c>
      <c r="R113" s="6">
        <f t="shared" si="32"/>
        <v>2.1560000000000001</v>
      </c>
      <c r="S113" s="6">
        <f t="shared" si="28"/>
        <v>55.93999999999982</v>
      </c>
      <c r="V113">
        <v>28.36</v>
      </c>
      <c r="W113" s="6">
        <f t="shared" si="33"/>
        <v>1.8906666666666665</v>
      </c>
      <c r="X113" s="6">
        <f t="shared" si="29"/>
        <v>52.498000000000012</v>
      </c>
      <c r="AA113">
        <v>17.889999999999901</v>
      </c>
      <c r="AB113" s="6">
        <f t="shared" si="34"/>
        <v>1.7889999999999902</v>
      </c>
      <c r="AC113" s="6">
        <f t="shared" si="30"/>
        <v>51.761999999999944</v>
      </c>
      <c r="AF113">
        <v>23.33</v>
      </c>
      <c r="AG113" s="6">
        <f t="shared" si="35"/>
        <v>2.3329999999999997</v>
      </c>
      <c r="AH113" s="6">
        <f t="shared" si="31"/>
        <v>43.111000000000089</v>
      </c>
      <c r="AL113">
        <v>46.13</v>
      </c>
      <c r="AM113" cm="1">
        <f t="array" ref="AM113">INDEX($AL$2:$AL$233,ROWS($AL113:AL$233))</f>
        <v>-6.5</v>
      </c>
    </row>
    <row r="114" spans="2:39">
      <c r="B114">
        <v>-2.17</v>
      </c>
      <c r="C114" s="6">
        <f t="shared" si="24"/>
        <v>-0.434</v>
      </c>
      <c r="D114" s="6">
        <f t="shared" si="25"/>
        <v>23.914000000000037</v>
      </c>
      <c r="G114">
        <v>20.89</v>
      </c>
      <c r="H114" s="6">
        <f t="shared" si="18"/>
        <v>4.1779999999999999</v>
      </c>
      <c r="I114" s="6">
        <f t="shared" si="26"/>
        <v>-12.876000000000051</v>
      </c>
      <c r="L114">
        <v>13.55</v>
      </c>
      <c r="M114" s="6">
        <f t="shared" si="19"/>
        <v>0.27100000000000002</v>
      </c>
      <c r="N114" s="6">
        <f t="shared" si="27"/>
        <v>39.241799999999962</v>
      </c>
      <c r="Q114">
        <v>20.29</v>
      </c>
      <c r="R114" s="6">
        <f t="shared" si="32"/>
        <v>4.0579999999999998</v>
      </c>
      <c r="S114" s="6">
        <f t="shared" si="28"/>
        <v>59.99799999999982</v>
      </c>
      <c r="V114">
        <v>25.96</v>
      </c>
      <c r="W114" s="6">
        <f t="shared" si="33"/>
        <v>1.7306666666666668</v>
      </c>
      <c r="X114" s="6">
        <f t="shared" si="29"/>
        <v>54.228666666666676</v>
      </c>
      <c r="AA114">
        <v>20.5</v>
      </c>
      <c r="AB114" s="6">
        <f t="shared" si="34"/>
        <v>2.0500000000000003</v>
      </c>
      <c r="AC114" s="6">
        <f t="shared" si="30"/>
        <v>53.811999999999941</v>
      </c>
      <c r="AF114">
        <v>-1.37</v>
      </c>
      <c r="AG114" s="6">
        <f t="shared" si="35"/>
        <v>-0.13700000000000001</v>
      </c>
      <c r="AH114" s="6">
        <f t="shared" si="31"/>
        <v>42.974000000000089</v>
      </c>
      <c r="AL114">
        <v>44.66</v>
      </c>
      <c r="AM114" cm="1">
        <f t="array" ref="AM114">INDEX($AL$2:$AL$233,ROWS($AL114:AL$233))</f>
        <v>25.2699999999999</v>
      </c>
    </row>
    <row r="115" spans="2:39">
      <c r="B115">
        <v>15.92</v>
      </c>
      <c r="C115" s="6">
        <f t="shared" si="24"/>
        <v>3.1840000000000002</v>
      </c>
      <c r="D115" s="6">
        <f t="shared" si="25"/>
        <v>27.098000000000038</v>
      </c>
      <c r="G115">
        <v>36.159999999999997</v>
      </c>
      <c r="H115" s="6">
        <f t="shared" si="18"/>
        <v>7.2319999999999993</v>
      </c>
      <c r="I115" s="6">
        <f t="shared" si="26"/>
        <v>-5.6440000000000516</v>
      </c>
      <c r="L115">
        <v>49.889999999999901</v>
      </c>
      <c r="M115" s="6">
        <f t="shared" si="19"/>
        <v>0.99779999999999802</v>
      </c>
      <c r="N115" s="6">
        <f t="shared" si="27"/>
        <v>40.23959999999996</v>
      </c>
      <c r="Q115">
        <v>-2.46</v>
      </c>
      <c r="R115" s="6">
        <f t="shared" si="32"/>
        <v>-0.49199999999999999</v>
      </c>
      <c r="S115" s="6">
        <f t="shared" si="28"/>
        <v>59.505999999999823</v>
      </c>
      <c r="V115">
        <v>20.12</v>
      </c>
      <c r="W115" s="6">
        <f t="shared" si="33"/>
        <v>1.3413333333333335</v>
      </c>
      <c r="X115" s="6">
        <f t="shared" si="29"/>
        <v>55.570000000000007</v>
      </c>
      <c r="AA115">
        <v>7.4499999999999904</v>
      </c>
      <c r="AB115" s="6">
        <f t="shared" si="34"/>
        <v>0.74499999999999911</v>
      </c>
      <c r="AC115" s="6">
        <f t="shared" si="30"/>
        <v>54.556999999999938</v>
      </c>
      <c r="AF115">
        <v>-16.169999999999899</v>
      </c>
      <c r="AG115" s="6">
        <f t="shared" si="35"/>
        <v>-1.61699999999999</v>
      </c>
      <c r="AH115" s="6">
        <f t="shared" si="31"/>
        <v>41.357000000000099</v>
      </c>
      <c r="AL115">
        <v>22.93</v>
      </c>
      <c r="AM115" cm="1">
        <f t="array" ref="AM115">INDEX($AL$2:$AL$233,ROWS($AL115:AL$233))</f>
        <v>-1.75</v>
      </c>
    </row>
    <row r="116" spans="2:39">
      <c r="B116">
        <v>5.1799999999999899</v>
      </c>
      <c r="C116" s="6">
        <f t="shared" si="24"/>
        <v>1.035999999999998</v>
      </c>
      <c r="D116" s="6">
        <f t="shared" si="25"/>
        <v>28.134000000000036</v>
      </c>
      <c r="G116">
        <v>1.5699999999999901</v>
      </c>
      <c r="H116" s="6">
        <f t="shared" si="18"/>
        <v>0.31399999999999806</v>
      </c>
      <c r="I116" s="6">
        <f t="shared" si="26"/>
        <v>-5.3300000000000534</v>
      </c>
      <c r="L116">
        <v>-5.72</v>
      </c>
      <c r="M116" s="6">
        <f t="shared" si="19"/>
        <v>-0.1144</v>
      </c>
      <c r="N116" s="6">
        <f t="shared" si="27"/>
        <v>40.125199999999957</v>
      </c>
      <c r="Q116">
        <v>-4.26</v>
      </c>
      <c r="R116" s="6">
        <f t="shared" si="32"/>
        <v>-0.85199999999999998</v>
      </c>
      <c r="S116" s="6">
        <f t="shared" si="28"/>
        <v>58.653999999999826</v>
      </c>
      <c r="V116">
        <v>-10.45</v>
      </c>
      <c r="W116" s="6">
        <f t="shared" si="33"/>
        <v>-0.69666666666666666</v>
      </c>
      <c r="X116" s="6">
        <f t="shared" si="29"/>
        <v>54.873333333333342</v>
      </c>
      <c r="AA116">
        <v>-14.47</v>
      </c>
      <c r="AB116" s="6">
        <f t="shared" si="34"/>
        <v>-1.4470000000000001</v>
      </c>
      <c r="AC116" s="6">
        <f t="shared" si="30"/>
        <v>53.109999999999935</v>
      </c>
      <c r="AF116">
        <v>-16.059999999999999</v>
      </c>
      <c r="AG116" s="6">
        <f t="shared" si="35"/>
        <v>-1.6059999999999999</v>
      </c>
      <c r="AH116" s="6">
        <f t="shared" si="31"/>
        <v>39.751000000000097</v>
      </c>
      <c r="AL116">
        <v>18.779999999999902</v>
      </c>
      <c r="AM116" cm="1">
        <f t="array" ref="AM116">INDEX($AL$2:$AL$233,ROWS($AL116:AL$233))</f>
        <v>-1.23</v>
      </c>
    </row>
    <row r="117" spans="2:39">
      <c r="B117">
        <v>-5.34</v>
      </c>
      <c r="C117" s="6">
        <f t="shared" si="24"/>
        <v>-1.0680000000000001</v>
      </c>
      <c r="D117" s="6">
        <f t="shared" si="25"/>
        <v>27.066000000000034</v>
      </c>
      <c r="G117">
        <v>28.76</v>
      </c>
      <c r="H117" s="6">
        <f t="shared" si="18"/>
        <v>5.7520000000000007</v>
      </c>
      <c r="I117" s="6">
        <f t="shared" si="26"/>
        <v>0.42199999999994731</v>
      </c>
      <c r="L117">
        <v>-43.31</v>
      </c>
      <c r="M117" s="6">
        <f t="shared" si="19"/>
        <v>-0.86620000000000008</v>
      </c>
      <c r="N117" s="6">
        <f t="shared" si="27"/>
        <v>39.258999999999958</v>
      </c>
      <c r="Q117">
        <v>-9.96999999999999</v>
      </c>
      <c r="R117" s="6">
        <f t="shared" si="32"/>
        <v>-1.993999999999998</v>
      </c>
      <c r="S117" s="6">
        <f t="shared" si="28"/>
        <v>56.659999999999826</v>
      </c>
      <c r="V117">
        <v>-21.159999999999901</v>
      </c>
      <c r="W117" s="6">
        <f t="shared" si="33"/>
        <v>-1.4106666666666601</v>
      </c>
      <c r="X117" s="6">
        <f t="shared" si="29"/>
        <v>53.462666666666685</v>
      </c>
      <c r="AA117">
        <v>-20.1999999999999</v>
      </c>
      <c r="AB117" s="6">
        <f t="shared" si="34"/>
        <v>-2.0199999999999902</v>
      </c>
      <c r="AC117" s="6">
        <f t="shared" si="30"/>
        <v>51.089999999999947</v>
      </c>
      <c r="AF117">
        <v>-9.9600000000000009</v>
      </c>
      <c r="AG117" s="6">
        <f t="shared" si="35"/>
        <v>-0.99600000000000011</v>
      </c>
      <c r="AH117" s="6">
        <f t="shared" si="31"/>
        <v>38.755000000000095</v>
      </c>
      <c r="AL117">
        <v>16.59</v>
      </c>
      <c r="AM117" cm="1">
        <f t="array" ref="AM117">INDEX($AL$2:$AL$233,ROWS($AL117:AL$233))</f>
        <v>83.6</v>
      </c>
    </row>
    <row r="118" spans="2:39">
      <c r="B118">
        <v>22.7</v>
      </c>
      <c r="C118" s="6">
        <f t="shared" si="24"/>
        <v>4.54</v>
      </c>
      <c r="D118" s="6">
        <f t="shared" si="25"/>
        <v>31.606000000000034</v>
      </c>
      <c r="G118">
        <v>8.56</v>
      </c>
      <c r="H118" s="6">
        <f t="shared" si="18"/>
        <v>1.7120000000000002</v>
      </c>
      <c r="I118" s="6">
        <f t="shared" si="26"/>
        <v>2.1339999999999475</v>
      </c>
      <c r="L118">
        <v>151.82</v>
      </c>
      <c r="M118" s="6">
        <f t="shared" si="19"/>
        <v>3.0364</v>
      </c>
      <c r="N118" s="6">
        <f t="shared" si="27"/>
        <v>42.295399999999958</v>
      </c>
      <c r="Q118">
        <v>14.48</v>
      </c>
      <c r="R118" s="6">
        <f t="shared" si="32"/>
        <v>2.8960000000000004</v>
      </c>
      <c r="S118" s="6">
        <f t="shared" si="28"/>
        <v>59.555999999999827</v>
      </c>
      <c r="V118">
        <v>57.25</v>
      </c>
      <c r="W118" s="6">
        <f t="shared" si="33"/>
        <v>3.8166666666666664</v>
      </c>
      <c r="X118" s="6">
        <f t="shared" si="29"/>
        <v>57.279333333333355</v>
      </c>
      <c r="AA118">
        <v>36.65</v>
      </c>
      <c r="AB118" s="6">
        <f t="shared" si="34"/>
        <v>3.665</v>
      </c>
      <c r="AC118" s="6">
        <f t="shared" si="30"/>
        <v>54.754999999999946</v>
      </c>
      <c r="AF118">
        <v>42.74</v>
      </c>
      <c r="AG118" s="6">
        <f t="shared" si="35"/>
        <v>4.274</v>
      </c>
      <c r="AH118" s="6">
        <f t="shared" si="31"/>
        <v>43.029000000000096</v>
      </c>
      <c r="AL118">
        <v>83.6</v>
      </c>
      <c r="AM118" cm="1">
        <f t="array" ref="AM118">INDEX($AL$2:$AL$233,ROWS($AL118:AL$233))</f>
        <v>16.59</v>
      </c>
    </row>
    <row r="119" spans="2:39">
      <c r="B119">
        <v>15.68</v>
      </c>
      <c r="C119" s="6">
        <f t="shared" si="24"/>
        <v>3.1360000000000001</v>
      </c>
      <c r="D119" s="6">
        <f t="shared" si="25"/>
        <v>34.742000000000033</v>
      </c>
      <c r="G119">
        <v>2.93</v>
      </c>
      <c r="H119" s="6">
        <f t="shared" si="18"/>
        <v>0.58600000000000008</v>
      </c>
      <c r="I119" s="6">
        <f t="shared" si="26"/>
        <v>2.7199999999999473</v>
      </c>
      <c r="L119">
        <v>42.5</v>
      </c>
      <c r="M119" s="6">
        <f t="shared" si="19"/>
        <v>0.85</v>
      </c>
      <c r="N119" s="6">
        <f t="shared" si="27"/>
        <v>43.14539999999996</v>
      </c>
      <c r="Q119">
        <v>9.74</v>
      </c>
      <c r="R119" s="6">
        <f t="shared" si="32"/>
        <v>1.9480000000000002</v>
      </c>
      <c r="S119" s="6">
        <f t="shared" si="28"/>
        <v>61.503999999999827</v>
      </c>
      <c r="V119">
        <v>-9.93</v>
      </c>
      <c r="W119" s="6">
        <f t="shared" si="33"/>
        <v>-0.66199999999999992</v>
      </c>
      <c r="X119" s="6">
        <f t="shared" si="29"/>
        <v>56.617333333333356</v>
      </c>
      <c r="AA119">
        <v>-0.440000000000001</v>
      </c>
      <c r="AB119" s="6">
        <f t="shared" si="34"/>
        <v>-4.4000000000000102E-2</v>
      </c>
      <c r="AC119" s="6">
        <f t="shared" si="30"/>
        <v>54.710999999999949</v>
      </c>
      <c r="AF119">
        <v>-4.3199999999999896</v>
      </c>
      <c r="AG119" s="6">
        <f t="shared" si="35"/>
        <v>-0.431999999999999</v>
      </c>
      <c r="AH119" s="6">
        <f t="shared" si="31"/>
        <v>42.597000000000094</v>
      </c>
      <c r="AL119">
        <v>-1.23</v>
      </c>
      <c r="AM119" cm="1">
        <f t="array" ref="AM119">INDEX($AL$2:$AL$233,ROWS($AL119:AL$233))</f>
        <v>18.779999999999902</v>
      </c>
    </row>
    <row r="120" spans="2:39">
      <c r="B120">
        <v>21.6799999999999</v>
      </c>
      <c r="C120" s="6">
        <f t="shared" si="24"/>
        <v>4.3359999999999799</v>
      </c>
      <c r="D120" s="6">
        <f t="shared" si="25"/>
        <v>39.07800000000001</v>
      </c>
      <c r="G120">
        <v>1.5</v>
      </c>
      <c r="H120" s="6">
        <f t="shared" si="18"/>
        <v>0.30000000000000004</v>
      </c>
      <c r="I120" s="6">
        <f t="shared" si="26"/>
        <v>3.0199999999999472</v>
      </c>
      <c r="L120">
        <v>88.229999999999905</v>
      </c>
      <c r="M120" s="6">
        <f t="shared" si="19"/>
        <v>1.7645999999999982</v>
      </c>
      <c r="N120" s="6">
        <f t="shared" si="27"/>
        <v>44.909999999999961</v>
      </c>
      <c r="Q120">
        <v>8.99999999999994E-2</v>
      </c>
      <c r="R120" s="6">
        <f t="shared" si="32"/>
        <v>1.7999999999999881E-2</v>
      </c>
      <c r="S120" s="6">
        <f t="shared" si="28"/>
        <v>61.521999999999828</v>
      </c>
      <c r="V120">
        <v>15.43</v>
      </c>
      <c r="W120" s="6">
        <f t="shared" si="33"/>
        <v>1.0286666666666666</v>
      </c>
      <c r="X120" s="6">
        <f t="shared" si="29"/>
        <v>57.646000000000022</v>
      </c>
      <c r="AA120">
        <v>10.84</v>
      </c>
      <c r="AB120" s="6">
        <f t="shared" si="34"/>
        <v>1.0840000000000001</v>
      </c>
      <c r="AC120" s="6">
        <f t="shared" si="30"/>
        <v>55.794999999999952</v>
      </c>
      <c r="AF120">
        <v>27.759999999999899</v>
      </c>
      <c r="AG120" s="6">
        <f t="shared" si="35"/>
        <v>2.77599999999999</v>
      </c>
      <c r="AH120" s="6">
        <f t="shared" si="31"/>
        <v>45.373000000000083</v>
      </c>
      <c r="AL120">
        <v>-1.75</v>
      </c>
      <c r="AM120" cm="1">
        <f t="array" ref="AM120">INDEX($AL$2:$AL$233,ROWS($AL120:AL$233))</f>
        <v>22.93</v>
      </c>
    </row>
    <row r="121" spans="2:39">
      <c r="B121">
        <v>-4.01</v>
      </c>
      <c r="C121" s="6">
        <f t="shared" si="24"/>
        <v>-0.80200000000000005</v>
      </c>
      <c r="D121" s="6">
        <f t="shared" si="25"/>
        <v>38.27600000000001</v>
      </c>
      <c r="G121">
        <v>-15.49</v>
      </c>
      <c r="H121" s="6">
        <f t="shared" si="18"/>
        <v>-3.0980000000000003</v>
      </c>
      <c r="I121" s="6">
        <f t="shared" si="26"/>
        <v>-7.8000000000053138E-2</v>
      </c>
      <c r="L121">
        <v>32.21</v>
      </c>
      <c r="M121" s="6">
        <f t="shared" si="19"/>
        <v>0.64419999999999999</v>
      </c>
      <c r="N121" s="6">
        <f t="shared" si="27"/>
        <v>45.554199999999959</v>
      </c>
      <c r="Q121">
        <v>10.5899999999999</v>
      </c>
      <c r="R121" s="6">
        <f t="shared" si="32"/>
        <v>2.1179999999999803</v>
      </c>
      <c r="S121" s="6">
        <f t="shared" si="28"/>
        <v>63.639999999999809</v>
      </c>
      <c r="V121">
        <v>11.03</v>
      </c>
      <c r="W121" s="6">
        <f t="shared" si="33"/>
        <v>0.73533333333333328</v>
      </c>
      <c r="X121" s="6">
        <f t="shared" si="29"/>
        <v>58.381333333333359</v>
      </c>
      <c r="AA121">
        <v>7.3999999999999897</v>
      </c>
      <c r="AB121" s="6">
        <f t="shared" si="34"/>
        <v>0.73999999999999899</v>
      </c>
      <c r="AC121" s="6">
        <f t="shared" si="30"/>
        <v>56.534999999999954</v>
      </c>
      <c r="AF121">
        <v>6.19</v>
      </c>
      <c r="AG121" s="6">
        <f t="shared" si="35"/>
        <v>0.61900000000000011</v>
      </c>
      <c r="AH121" s="6">
        <f t="shared" si="31"/>
        <v>45.992000000000083</v>
      </c>
      <c r="AL121">
        <v>25.2699999999999</v>
      </c>
      <c r="AM121" cm="1">
        <f t="array" ref="AM121">INDEX($AL$2:$AL$233,ROWS($AL121:AL$233))</f>
        <v>44.66</v>
      </c>
    </row>
    <row r="122" spans="2:39">
      <c r="B122">
        <v>8.42</v>
      </c>
      <c r="C122" s="6">
        <f t="shared" si="24"/>
        <v>1.6840000000000002</v>
      </c>
      <c r="D122" s="6">
        <f t="shared" si="25"/>
        <v>39.960000000000008</v>
      </c>
      <c r="G122">
        <v>2.2400000000000002</v>
      </c>
      <c r="H122" s="6">
        <f t="shared" si="18"/>
        <v>0.44800000000000006</v>
      </c>
      <c r="I122" s="6">
        <f t="shared" si="26"/>
        <v>0.36999999999994693</v>
      </c>
      <c r="L122">
        <v>10.749999999999901</v>
      </c>
      <c r="M122" s="6">
        <f t="shared" si="19"/>
        <v>0.21499999999999803</v>
      </c>
      <c r="N122" s="6">
        <f t="shared" si="27"/>
        <v>45.769199999999955</v>
      </c>
      <c r="Q122">
        <v>3.18</v>
      </c>
      <c r="R122" s="6">
        <f t="shared" si="32"/>
        <v>0.63600000000000012</v>
      </c>
      <c r="S122" s="6">
        <f t="shared" si="28"/>
        <v>64.275999999999812</v>
      </c>
      <c r="V122">
        <v>1.5499999999999901</v>
      </c>
      <c r="W122" s="6">
        <f t="shared" si="33"/>
        <v>0.10333333333333267</v>
      </c>
      <c r="X122" s="6">
        <f t="shared" si="29"/>
        <v>58.484666666666691</v>
      </c>
      <c r="AA122">
        <v>3.0599999999999898</v>
      </c>
      <c r="AB122" s="6">
        <f t="shared" si="34"/>
        <v>0.305999999999999</v>
      </c>
      <c r="AC122" s="6">
        <f t="shared" si="30"/>
        <v>56.840999999999951</v>
      </c>
      <c r="AF122">
        <v>-2.37</v>
      </c>
      <c r="AG122" s="6">
        <f t="shared" si="35"/>
        <v>-0.23700000000000002</v>
      </c>
      <c r="AH122" s="6">
        <f t="shared" si="31"/>
        <v>45.755000000000081</v>
      </c>
      <c r="AL122">
        <v>-6.5</v>
      </c>
      <c r="AM122" cm="1">
        <f t="array" ref="AM122">INDEX($AL$2:$AL$233,ROWS($AL122:AL$233))</f>
        <v>46.13</v>
      </c>
    </row>
    <row r="123" spans="2:39">
      <c r="B123">
        <v>18.09</v>
      </c>
      <c r="C123" s="6">
        <f t="shared" si="24"/>
        <v>3.6180000000000003</v>
      </c>
      <c r="D123" s="6">
        <f t="shared" si="25"/>
        <v>43.57800000000001</v>
      </c>
      <c r="G123">
        <v>28.24</v>
      </c>
      <c r="H123" s="6">
        <f t="shared" si="18"/>
        <v>5.6479999999999997</v>
      </c>
      <c r="I123" s="6">
        <f t="shared" si="26"/>
        <v>6.0179999999999465</v>
      </c>
      <c r="L123">
        <v>52.869999999999898</v>
      </c>
      <c r="M123" s="6">
        <f t="shared" si="19"/>
        <v>1.0573999999999979</v>
      </c>
      <c r="N123" s="6">
        <f t="shared" si="27"/>
        <v>46.826599999999956</v>
      </c>
      <c r="Q123">
        <v>12.57</v>
      </c>
      <c r="R123" s="6">
        <f t="shared" si="32"/>
        <v>2.5140000000000002</v>
      </c>
      <c r="S123" s="6">
        <f t="shared" si="28"/>
        <v>66.789999999999807</v>
      </c>
      <c r="V123">
        <v>14.49</v>
      </c>
      <c r="W123" s="6">
        <f t="shared" si="33"/>
        <v>0.96599999999999997</v>
      </c>
      <c r="X123" s="6">
        <f t="shared" si="29"/>
        <v>59.450666666666692</v>
      </c>
      <c r="AA123">
        <v>7.43</v>
      </c>
      <c r="AB123" s="6">
        <f t="shared" si="34"/>
        <v>0.74299999999999999</v>
      </c>
      <c r="AC123" s="6">
        <f t="shared" si="30"/>
        <v>57.583999999999953</v>
      </c>
      <c r="AF123">
        <v>20.599999999999898</v>
      </c>
      <c r="AG123" s="6">
        <f t="shared" si="35"/>
        <v>2.0599999999999898</v>
      </c>
      <c r="AH123" s="6">
        <f t="shared" si="31"/>
        <v>47.815000000000069</v>
      </c>
      <c r="AL123">
        <v>78.23</v>
      </c>
      <c r="AM123" cm="1">
        <f t="array" ref="AM123">INDEX($AL$2:$AL$233,ROWS($AL123:AL$233))</f>
        <v>32.89</v>
      </c>
    </row>
    <row r="124" spans="2:39">
      <c r="B124">
        <v>-15.5</v>
      </c>
      <c r="C124" s="6">
        <f t="shared" si="24"/>
        <v>-3.1</v>
      </c>
      <c r="D124" s="6">
        <f t="shared" si="25"/>
        <v>40.478000000000009</v>
      </c>
      <c r="G124">
        <v>15.5299999999999</v>
      </c>
      <c r="H124" s="6">
        <f t="shared" si="18"/>
        <v>3.1059999999999803</v>
      </c>
      <c r="I124" s="6">
        <f t="shared" si="26"/>
        <v>9.1239999999999277</v>
      </c>
      <c r="L124">
        <v>-138.19999999999899</v>
      </c>
      <c r="M124" s="6">
        <f t="shared" si="19"/>
        <v>-2.7639999999999798</v>
      </c>
      <c r="N124" s="6">
        <f t="shared" si="27"/>
        <v>44.062599999999975</v>
      </c>
      <c r="Q124">
        <v>-7.75</v>
      </c>
      <c r="R124" s="6">
        <f t="shared" si="32"/>
        <v>-1.55</v>
      </c>
      <c r="S124" s="6">
        <f t="shared" si="28"/>
        <v>65.23999999999981</v>
      </c>
      <c r="V124">
        <v>-21.09</v>
      </c>
      <c r="W124" s="6">
        <f t="shared" si="33"/>
        <v>-1.4059999999999999</v>
      </c>
      <c r="X124" s="6">
        <f t="shared" si="29"/>
        <v>58.044666666666693</v>
      </c>
      <c r="AA124">
        <v>-12.7099999999999</v>
      </c>
      <c r="AB124" s="6">
        <f t="shared" si="34"/>
        <v>-1.2709999999999901</v>
      </c>
      <c r="AC124" s="6">
        <f t="shared" si="30"/>
        <v>56.31299999999996</v>
      </c>
      <c r="AF124">
        <v>-35.059999999999903</v>
      </c>
      <c r="AG124" s="6">
        <f t="shared" si="35"/>
        <v>-3.5059999999999905</v>
      </c>
      <c r="AH124" s="6">
        <f t="shared" si="31"/>
        <v>44.309000000000076</v>
      </c>
      <c r="AL124">
        <v>-40.340000000000003</v>
      </c>
      <c r="AM124" cm="1">
        <f t="array" ref="AM124">INDEX($AL$2:$AL$233,ROWS($AL124:AL$233))</f>
        <v>-38.15</v>
      </c>
    </row>
    <row r="125" spans="2:39">
      <c r="B125">
        <v>-12.1899999999999</v>
      </c>
      <c r="C125" s="6">
        <f t="shared" si="24"/>
        <v>-2.4379999999999802</v>
      </c>
      <c r="D125" s="6">
        <f t="shared" si="25"/>
        <v>38.040000000000028</v>
      </c>
      <c r="G125">
        <v>-10.67</v>
      </c>
      <c r="H125" s="6">
        <f t="shared" si="18"/>
        <v>-2.1339999999999999</v>
      </c>
      <c r="I125" s="6">
        <f t="shared" si="26"/>
        <v>6.9899999999999274</v>
      </c>
      <c r="L125">
        <v>51.21</v>
      </c>
      <c r="M125" s="6">
        <f t="shared" si="19"/>
        <v>1.0242</v>
      </c>
      <c r="N125" s="6">
        <f t="shared" si="27"/>
        <v>45.086799999999975</v>
      </c>
      <c r="Q125">
        <v>22.33</v>
      </c>
      <c r="R125" s="6">
        <f t="shared" si="32"/>
        <v>4.4660000000000002</v>
      </c>
      <c r="S125" s="6">
        <f t="shared" si="28"/>
        <v>69.705999999999804</v>
      </c>
      <c r="V125">
        <v>51.53</v>
      </c>
      <c r="W125" s="6">
        <f t="shared" si="33"/>
        <v>3.4353333333333333</v>
      </c>
      <c r="X125" s="6">
        <f t="shared" si="29"/>
        <v>61.480000000000025</v>
      </c>
      <c r="AA125">
        <v>39.71</v>
      </c>
      <c r="AB125" s="6">
        <f t="shared" si="34"/>
        <v>3.9710000000000001</v>
      </c>
      <c r="AC125" s="6">
        <f t="shared" si="30"/>
        <v>60.283999999999963</v>
      </c>
      <c r="AF125">
        <v>14.63</v>
      </c>
      <c r="AG125" s="6">
        <f t="shared" si="35"/>
        <v>1.4630000000000001</v>
      </c>
      <c r="AH125" s="6">
        <f t="shared" si="31"/>
        <v>45.772000000000077</v>
      </c>
      <c r="AL125">
        <v>40.75</v>
      </c>
      <c r="AM125" cm="1">
        <f t="array" ref="AM125">INDEX($AL$2:$AL$233,ROWS($AL125:AL$233))</f>
        <v>62.38</v>
      </c>
    </row>
    <row r="126" spans="2:39">
      <c r="B126">
        <v>7.6</v>
      </c>
      <c r="C126" s="6">
        <f t="shared" si="24"/>
        <v>1.52</v>
      </c>
      <c r="D126" s="6">
        <f t="shared" si="25"/>
        <v>39.560000000000031</v>
      </c>
      <c r="G126">
        <v>-8.91</v>
      </c>
      <c r="H126" s="6">
        <f t="shared" si="18"/>
        <v>-1.782</v>
      </c>
      <c r="I126" s="6">
        <f t="shared" si="26"/>
        <v>5.2079999999999274</v>
      </c>
      <c r="L126">
        <v>60.3</v>
      </c>
      <c r="M126" s="6">
        <f t="shared" si="19"/>
        <v>1.206</v>
      </c>
      <c r="N126" s="6">
        <f t="shared" si="27"/>
        <v>46.292799999999978</v>
      </c>
      <c r="Q126">
        <v>-6.32</v>
      </c>
      <c r="R126" s="6">
        <f t="shared" si="32"/>
        <v>-1.2640000000000002</v>
      </c>
      <c r="S126" s="6">
        <f t="shared" si="28"/>
        <v>68.441999999999808</v>
      </c>
      <c r="V126">
        <v>-0.93999999999999895</v>
      </c>
      <c r="W126" s="6">
        <f t="shared" si="33"/>
        <v>-6.2666666666666593E-2</v>
      </c>
      <c r="X126" s="6">
        <f t="shared" si="29"/>
        <v>61.41733333333336</v>
      </c>
      <c r="AA126">
        <v>-4.6999999999999904</v>
      </c>
      <c r="AB126" s="6">
        <f t="shared" si="34"/>
        <v>-0.46999999999999909</v>
      </c>
      <c r="AC126" s="6">
        <f t="shared" si="30"/>
        <v>59.813999999999965</v>
      </c>
      <c r="AF126">
        <v>14.05</v>
      </c>
      <c r="AG126" s="6">
        <f t="shared" si="35"/>
        <v>1.4050000000000002</v>
      </c>
      <c r="AH126" s="6">
        <f t="shared" si="31"/>
        <v>47.177000000000078</v>
      </c>
      <c r="AL126">
        <v>37.64</v>
      </c>
      <c r="AM126" cm="1">
        <f t="array" ref="AM126">INDEX($AL$2:$AL$233,ROWS($AL126:AL$233))</f>
        <v>-40.4</v>
      </c>
    </row>
    <row r="127" spans="2:39">
      <c r="B127">
        <v>5.33</v>
      </c>
      <c r="C127" s="6">
        <f t="shared" si="24"/>
        <v>1.0660000000000001</v>
      </c>
      <c r="D127" s="6">
        <f t="shared" si="25"/>
        <v>40.626000000000033</v>
      </c>
      <c r="G127">
        <v>-1.82</v>
      </c>
      <c r="H127" s="6">
        <f t="shared" si="18"/>
        <v>-0.36400000000000005</v>
      </c>
      <c r="I127" s="6">
        <f t="shared" si="26"/>
        <v>4.8439999999999275</v>
      </c>
      <c r="L127">
        <v>36.51</v>
      </c>
      <c r="M127" s="6">
        <f t="shared" si="19"/>
        <v>0.73019999999999996</v>
      </c>
      <c r="N127" s="6">
        <f t="shared" si="27"/>
        <v>47.022999999999982</v>
      </c>
      <c r="Q127">
        <v>3.53</v>
      </c>
      <c r="R127" s="6">
        <f t="shared" si="32"/>
        <v>0.70599999999999996</v>
      </c>
      <c r="S127" s="6">
        <f t="shared" si="28"/>
        <v>69.147999999999811</v>
      </c>
      <c r="V127">
        <v>3.15</v>
      </c>
      <c r="W127" s="6">
        <f t="shared" si="33"/>
        <v>0.21</v>
      </c>
      <c r="X127" s="6">
        <f t="shared" si="29"/>
        <v>61.627333333333361</v>
      </c>
      <c r="AA127">
        <v>7.19</v>
      </c>
      <c r="AB127" s="6">
        <f t="shared" si="34"/>
        <v>0.71900000000000008</v>
      </c>
      <c r="AC127" s="6">
        <f t="shared" si="30"/>
        <v>60.532999999999966</v>
      </c>
      <c r="AF127">
        <v>45.689999999999898</v>
      </c>
      <c r="AG127" s="6">
        <f t="shared" si="35"/>
        <v>4.5689999999999902</v>
      </c>
      <c r="AH127" s="6">
        <f t="shared" si="31"/>
        <v>51.746000000000066</v>
      </c>
      <c r="AL127">
        <v>15.1</v>
      </c>
      <c r="AM127" cm="1">
        <f t="array" ref="AM127">INDEX($AL$2:$AL$233,ROWS($AL127:AL$233))</f>
        <v>21.47</v>
      </c>
    </row>
    <row r="128" spans="2:39">
      <c r="B128">
        <v>2.84</v>
      </c>
      <c r="C128" s="6">
        <f t="shared" si="24"/>
        <v>0.56799999999999995</v>
      </c>
      <c r="D128" s="6">
        <f t="shared" si="25"/>
        <v>41.194000000000031</v>
      </c>
      <c r="G128">
        <v>-49.14</v>
      </c>
      <c r="H128" s="6">
        <f t="shared" si="18"/>
        <v>-9.8280000000000012</v>
      </c>
      <c r="I128" s="6">
        <f t="shared" si="26"/>
        <v>-4.9840000000000737</v>
      </c>
      <c r="L128">
        <v>7.73</v>
      </c>
      <c r="M128" s="6">
        <f t="shared" si="19"/>
        <v>0.15460000000000002</v>
      </c>
      <c r="N128" s="6">
        <f t="shared" si="27"/>
        <v>47.177599999999984</v>
      </c>
      <c r="Q128">
        <v>-2.27</v>
      </c>
      <c r="R128" s="6">
        <f t="shared" si="32"/>
        <v>-0.45400000000000001</v>
      </c>
      <c r="S128" s="6">
        <f t="shared" si="28"/>
        <v>68.693999999999818</v>
      </c>
      <c r="V128">
        <v>-9.9299999999999908</v>
      </c>
      <c r="W128" s="6">
        <f t="shared" si="33"/>
        <v>-0.66199999999999937</v>
      </c>
      <c r="X128" s="6">
        <f t="shared" si="29"/>
        <v>60.965333333333362</v>
      </c>
      <c r="AA128">
        <v>0.19</v>
      </c>
      <c r="AB128" s="6">
        <f t="shared" si="34"/>
        <v>1.9000000000000003E-2</v>
      </c>
      <c r="AC128" s="6">
        <f t="shared" si="30"/>
        <v>60.551999999999964</v>
      </c>
      <c r="AF128">
        <v>7.1</v>
      </c>
      <c r="AG128" s="6">
        <f t="shared" si="35"/>
        <v>0.71</v>
      </c>
      <c r="AH128" s="6">
        <f t="shared" si="31"/>
        <v>52.456000000000067</v>
      </c>
      <c r="AL128">
        <v>20.209999999999901</v>
      </c>
      <c r="AM128" cm="1">
        <f t="array" ref="AM128">INDEX($AL$2:$AL$233,ROWS($AL128:AL$233))</f>
        <v>-16.069999999999901</v>
      </c>
    </row>
    <row r="129" spans="2:39">
      <c r="B129">
        <v>11.34</v>
      </c>
      <c r="C129" s="6">
        <f t="shared" si="24"/>
        <v>2.2680000000000002</v>
      </c>
      <c r="D129" s="6">
        <f t="shared" si="25"/>
        <v>43.462000000000032</v>
      </c>
      <c r="G129">
        <v>-5.0399999999999903</v>
      </c>
      <c r="H129" s="6">
        <f t="shared" si="18"/>
        <v>-1.007999999999998</v>
      </c>
      <c r="I129" s="6">
        <f t="shared" si="26"/>
        <v>-5.9920000000000719</v>
      </c>
      <c r="L129">
        <v>-93.19</v>
      </c>
      <c r="M129" s="6">
        <f t="shared" si="19"/>
        <v>-1.8637999999999999</v>
      </c>
      <c r="N129" s="6">
        <f t="shared" si="27"/>
        <v>45.313799999999986</v>
      </c>
      <c r="Q129">
        <v>-12.68</v>
      </c>
      <c r="R129" s="6">
        <f t="shared" si="32"/>
        <v>-2.536</v>
      </c>
      <c r="S129" s="6">
        <f t="shared" si="28"/>
        <v>66.157999999999817</v>
      </c>
      <c r="V129">
        <v>-34.51</v>
      </c>
      <c r="W129" s="6">
        <f t="shared" si="33"/>
        <v>-2.3006666666666664</v>
      </c>
      <c r="X129" s="6">
        <f t="shared" si="29"/>
        <v>58.664666666666697</v>
      </c>
      <c r="AA129">
        <v>-28.08</v>
      </c>
      <c r="AB129" s="6">
        <f t="shared" si="34"/>
        <v>-2.8079999999999998</v>
      </c>
      <c r="AC129" s="6">
        <f t="shared" si="30"/>
        <v>57.743999999999964</v>
      </c>
      <c r="AF129">
        <v>-20.57</v>
      </c>
      <c r="AG129" s="6">
        <f t="shared" si="35"/>
        <v>-2.0569999999999999</v>
      </c>
      <c r="AH129" s="6">
        <f t="shared" si="31"/>
        <v>50.399000000000065</v>
      </c>
      <c r="AL129">
        <v>-14.719999999999899</v>
      </c>
      <c r="AM129" cm="1">
        <f t="array" ref="AM129">INDEX($AL$2:$AL$233,ROWS($AL129:AL$233))</f>
        <v>-17.77</v>
      </c>
    </row>
    <row r="130" spans="2:39">
      <c r="B130">
        <v>12.86</v>
      </c>
      <c r="C130" s="6">
        <f t="shared" si="24"/>
        <v>2.5720000000000001</v>
      </c>
      <c r="D130" s="6">
        <f t="shared" si="25"/>
        <v>46.034000000000034</v>
      </c>
      <c r="G130">
        <v>17.27</v>
      </c>
      <c r="H130" s="6">
        <f t="shared" ref="H130:H157" si="36">G130*J$3</f>
        <v>3.4540000000000002</v>
      </c>
      <c r="I130" s="6">
        <f t="shared" si="26"/>
        <v>-2.5380000000000718</v>
      </c>
      <c r="L130">
        <v>94.139999999999901</v>
      </c>
      <c r="M130" s="6">
        <f t="shared" ref="M130:M157" si="37">L130*O$3</f>
        <v>1.882799999999998</v>
      </c>
      <c r="N130" s="6">
        <f t="shared" si="27"/>
        <v>47.196599999999982</v>
      </c>
      <c r="Q130">
        <v>10.99</v>
      </c>
      <c r="R130" s="6">
        <f t="shared" ref="R130:R157" si="38">Q130*T$3</f>
        <v>2.198</v>
      </c>
      <c r="S130" s="6">
        <f t="shared" si="28"/>
        <v>68.35599999999981</v>
      </c>
      <c r="V130">
        <v>50.02</v>
      </c>
      <c r="W130" s="6">
        <f t="shared" ref="W130:W157" si="39">V130*Y$3</f>
        <v>3.3346666666666667</v>
      </c>
      <c r="X130" s="6">
        <f t="shared" si="29"/>
        <v>61.999333333333361</v>
      </c>
      <c r="AA130">
        <v>35.479999999999997</v>
      </c>
      <c r="AB130" s="6">
        <f t="shared" ref="AB130:AB157" si="40">AA130*AD$3</f>
        <v>3.548</v>
      </c>
      <c r="AC130" s="6">
        <f t="shared" si="30"/>
        <v>61.291999999999966</v>
      </c>
      <c r="AF130">
        <v>26.13</v>
      </c>
      <c r="AG130" s="6">
        <f t="shared" ref="AG130:AG157" si="41">AF130*AI$3</f>
        <v>2.613</v>
      </c>
      <c r="AH130" s="6">
        <f t="shared" si="31"/>
        <v>53.012000000000064</v>
      </c>
      <c r="AL130">
        <v>27.03</v>
      </c>
      <c r="AM130" cm="1">
        <f t="array" ref="AM130">INDEX($AL$2:$AL$233,ROWS($AL130:AL$233))</f>
        <v>-57.35</v>
      </c>
    </row>
    <row r="131" spans="2:39">
      <c r="B131">
        <v>3.81</v>
      </c>
      <c r="C131" s="6">
        <f t="shared" ref="C131:C157" si="42">B131*E$3</f>
        <v>0.76200000000000001</v>
      </c>
      <c r="D131" s="6">
        <f t="shared" si="25"/>
        <v>46.796000000000035</v>
      </c>
      <c r="G131">
        <v>16.149999999999999</v>
      </c>
      <c r="H131" s="6">
        <f t="shared" si="36"/>
        <v>3.23</v>
      </c>
      <c r="I131" s="6">
        <f t="shared" si="26"/>
        <v>0.69199999999992823</v>
      </c>
      <c r="L131">
        <v>22.959999999999901</v>
      </c>
      <c r="M131" s="6">
        <f t="shared" si="37"/>
        <v>0.45919999999999805</v>
      </c>
      <c r="N131" s="6">
        <f t="shared" si="27"/>
        <v>47.655799999999978</v>
      </c>
      <c r="Q131">
        <v>8.1999999999999993</v>
      </c>
      <c r="R131" s="6">
        <f t="shared" si="38"/>
        <v>1.64</v>
      </c>
      <c r="S131" s="6">
        <f t="shared" si="28"/>
        <v>69.99599999999981</v>
      </c>
      <c r="V131">
        <v>9.68</v>
      </c>
      <c r="W131" s="6">
        <f t="shared" si="39"/>
        <v>0.64533333333333331</v>
      </c>
      <c r="X131" s="6">
        <f t="shared" si="29"/>
        <v>62.644666666666694</v>
      </c>
      <c r="AA131">
        <v>9.2799999999999994</v>
      </c>
      <c r="AB131" s="6">
        <f t="shared" si="40"/>
        <v>0.92799999999999994</v>
      </c>
      <c r="AC131" s="6">
        <f t="shared" si="30"/>
        <v>62.219999999999963</v>
      </c>
      <c r="AF131">
        <v>4.4399999999999897</v>
      </c>
      <c r="AG131" s="6">
        <f t="shared" si="41"/>
        <v>0.44399999999999901</v>
      </c>
      <c r="AH131" s="6">
        <f t="shared" si="31"/>
        <v>53.45600000000006</v>
      </c>
      <c r="AL131">
        <v>-9.41</v>
      </c>
      <c r="AM131" cm="1">
        <f t="array" ref="AM131">INDEX($AL$2:$AL$233,ROWS($AL131:AL$233))</f>
        <v>-23.229999999999901</v>
      </c>
    </row>
    <row r="132" spans="2:39">
      <c r="B132">
        <v>-13.13</v>
      </c>
      <c r="C132" s="6">
        <f t="shared" si="42"/>
        <v>-2.6260000000000003</v>
      </c>
      <c r="D132" s="6">
        <f t="shared" ref="D132:D157" si="43">C132+D131</f>
        <v>44.170000000000037</v>
      </c>
      <c r="G132">
        <v>15.34</v>
      </c>
      <c r="H132" s="6">
        <f t="shared" si="36"/>
        <v>3.0680000000000001</v>
      </c>
      <c r="I132" s="6">
        <f t="shared" ref="I132:I157" si="44">H132+I131</f>
        <v>3.7599999999999283</v>
      </c>
      <c r="L132">
        <v>-87.239999999999895</v>
      </c>
      <c r="M132" s="6">
        <f t="shared" si="37"/>
        <v>-1.7447999999999979</v>
      </c>
      <c r="N132" s="6">
        <f t="shared" ref="N132:N157" si="45">M132+N131</f>
        <v>45.91099999999998</v>
      </c>
      <c r="Q132">
        <v>-4.8699999999999903</v>
      </c>
      <c r="R132" s="6">
        <f t="shared" si="38"/>
        <v>-0.97399999999999809</v>
      </c>
      <c r="S132" s="6">
        <f t="shared" ref="S132:S157" si="46">R132+S131</f>
        <v>69.021999999999807</v>
      </c>
      <c r="V132">
        <v>-15.09</v>
      </c>
      <c r="W132" s="6">
        <f t="shared" si="39"/>
        <v>-1.006</v>
      </c>
      <c r="X132" s="6">
        <f t="shared" ref="X132:X157" si="47">W132+X131</f>
        <v>61.638666666666694</v>
      </c>
      <c r="AA132">
        <v>-18.38</v>
      </c>
      <c r="AB132" s="6">
        <f t="shared" si="40"/>
        <v>-1.8380000000000001</v>
      </c>
      <c r="AC132" s="6">
        <f t="shared" ref="AC132:AC157" si="48">AB132+AC131</f>
        <v>60.381999999999962</v>
      </c>
      <c r="AF132">
        <v>-14.72</v>
      </c>
      <c r="AG132" s="6">
        <f t="shared" si="41"/>
        <v>-1.4720000000000002</v>
      </c>
      <c r="AH132" s="6">
        <f t="shared" ref="AH132:AH157" si="49">AG132+AH131</f>
        <v>51.984000000000059</v>
      </c>
      <c r="AL132">
        <v>29.6299999999999</v>
      </c>
      <c r="AM132" cm="1">
        <f t="array" ref="AM132">INDEX($AL$2:$AL$233,ROWS($AL132:AL$233))</f>
        <v>2.29</v>
      </c>
    </row>
    <row r="133" spans="2:39">
      <c r="B133">
        <v>-10.17</v>
      </c>
      <c r="C133" s="6">
        <f t="shared" si="42"/>
        <v>-2.0340000000000003</v>
      </c>
      <c r="D133" s="6">
        <f t="shared" si="43"/>
        <v>42.136000000000038</v>
      </c>
      <c r="G133">
        <v>12.76</v>
      </c>
      <c r="H133" s="6">
        <f t="shared" si="36"/>
        <v>2.552</v>
      </c>
      <c r="I133" s="6">
        <f t="shared" si="44"/>
        <v>6.3119999999999283</v>
      </c>
      <c r="L133">
        <v>109.849999999999</v>
      </c>
      <c r="M133" s="6">
        <f t="shared" si="37"/>
        <v>2.1969999999999801</v>
      </c>
      <c r="N133" s="6">
        <f t="shared" si="45"/>
        <v>48.107999999999961</v>
      </c>
      <c r="Q133">
        <v>18.440000000000001</v>
      </c>
      <c r="R133" s="6">
        <f t="shared" si="38"/>
        <v>3.6880000000000006</v>
      </c>
      <c r="S133" s="6">
        <f t="shared" si="46"/>
        <v>72.709999999999809</v>
      </c>
      <c r="V133">
        <v>40.270000000000003</v>
      </c>
      <c r="W133" s="6">
        <f t="shared" si="39"/>
        <v>2.6846666666666668</v>
      </c>
      <c r="X133" s="6">
        <f t="shared" si="47"/>
        <v>64.323333333333366</v>
      </c>
      <c r="AA133">
        <v>29.28</v>
      </c>
      <c r="AB133" s="6">
        <f t="shared" si="40"/>
        <v>2.9280000000000004</v>
      </c>
      <c r="AC133" s="6">
        <f t="shared" si="48"/>
        <v>63.30999999999996</v>
      </c>
      <c r="AF133">
        <v>29.75</v>
      </c>
      <c r="AG133" s="6">
        <f t="shared" si="41"/>
        <v>2.9750000000000001</v>
      </c>
      <c r="AH133" s="6">
        <f t="shared" si="49"/>
        <v>54.95900000000006</v>
      </c>
      <c r="AL133">
        <v>-4.78</v>
      </c>
      <c r="AM133" cm="1">
        <f t="array" ref="AM133">INDEX($AL$2:$AL$233,ROWS($AL133:AL$233))</f>
        <v>-14.399999999999901</v>
      </c>
    </row>
    <row r="134" spans="2:39">
      <c r="B134">
        <v>38.14</v>
      </c>
      <c r="C134" s="6">
        <f t="shared" si="42"/>
        <v>7.6280000000000001</v>
      </c>
      <c r="D134" s="6">
        <f t="shared" si="43"/>
        <v>49.764000000000038</v>
      </c>
      <c r="G134">
        <v>15.139999999999899</v>
      </c>
      <c r="H134" s="6">
        <f t="shared" si="36"/>
        <v>3.02799999999998</v>
      </c>
      <c r="I134" s="6">
        <f t="shared" si="44"/>
        <v>9.3399999999999075</v>
      </c>
      <c r="L134">
        <v>124.13999999999901</v>
      </c>
      <c r="M134" s="6">
        <f t="shared" si="37"/>
        <v>2.4827999999999801</v>
      </c>
      <c r="N134" s="6">
        <f t="shared" si="45"/>
        <v>50.590799999999945</v>
      </c>
      <c r="Q134">
        <v>7.63</v>
      </c>
      <c r="R134" s="6">
        <f t="shared" si="38"/>
        <v>1.526</v>
      </c>
      <c r="S134" s="6">
        <f t="shared" si="46"/>
        <v>74.235999999999805</v>
      </c>
      <c r="V134">
        <v>28.369999999999902</v>
      </c>
      <c r="W134" s="6">
        <f t="shared" si="39"/>
        <v>1.8913333333333266</v>
      </c>
      <c r="X134" s="6">
        <f t="shared" si="47"/>
        <v>66.214666666666687</v>
      </c>
      <c r="AA134">
        <v>14.41</v>
      </c>
      <c r="AB134" s="6">
        <f t="shared" si="40"/>
        <v>1.4410000000000001</v>
      </c>
      <c r="AC134" s="6">
        <f t="shared" si="48"/>
        <v>64.750999999999962</v>
      </c>
      <c r="AF134">
        <v>12.719999999999899</v>
      </c>
      <c r="AG134" s="6">
        <f t="shared" si="41"/>
        <v>1.27199999999999</v>
      </c>
      <c r="AH134" s="6">
        <f t="shared" si="49"/>
        <v>56.231000000000051</v>
      </c>
      <c r="AL134">
        <v>48.88</v>
      </c>
      <c r="AM134" cm="1">
        <f t="array" ref="AM134">INDEX($AL$2:$AL$233,ROWS($AL134:AL$233))</f>
        <v>32.479999999999997</v>
      </c>
    </row>
    <row r="135" spans="2:39">
      <c r="B135">
        <v>-2.8</v>
      </c>
      <c r="C135" s="6">
        <f t="shared" si="42"/>
        <v>-0.55999999999999994</v>
      </c>
      <c r="D135" s="6">
        <f t="shared" si="43"/>
        <v>49.204000000000036</v>
      </c>
      <c r="G135">
        <v>-10.26</v>
      </c>
      <c r="H135" s="6">
        <f t="shared" si="36"/>
        <v>-2.052</v>
      </c>
      <c r="I135" s="6">
        <f t="shared" si="44"/>
        <v>7.2879999999999079</v>
      </c>
      <c r="L135">
        <v>-113.909999999999</v>
      </c>
      <c r="M135" s="6">
        <f t="shared" si="37"/>
        <v>-2.27819999999998</v>
      </c>
      <c r="N135" s="6">
        <f t="shared" si="45"/>
        <v>48.312599999999968</v>
      </c>
      <c r="Q135">
        <v>-11.49</v>
      </c>
      <c r="R135" s="6">
        <f t="shared" si="38"/>
        <v>-2.298</v>
      </c>
      <c r="S135" s="6">
        <f t="shared" si="46"/>
        <v>71.937999999999803</v>
      </c>
      <c r="V135">
        <v>-49.97</v>
      </c>
      <c r="W135" s="6">
        <f t="shared" si="39"/>
        <v>-3.3313333333333333</v>
      </c>
      <c r="X135" s="6">
        <f t="shared" si="47"/>
        <v>62.883333333333354</v>
      </c>
      <c r="AA135">
        <v>-34.61</v>
      </c>
      <c r="AB135" s="6">
        <f t="shared" si="40"/>
        <v>-3.4610000000000003</v>
      </c>
      <c r="AC135" s="6">
        <f t="shared" si="48"/>
        <v>61.289999999999964</v>
      </c>
      <c r="AF135">
        <v>-36.489999999999903</v>
      </c>
      <c r="AG135" s="6">
        <f t="shared" si="41"/>
        <v>-3.6489999999999903</v>
      </c>
      <c r="AH135" s="6">
        <f t="shared" si="49"/>
        <v>52.582000000000065</v>
      </c>
      <c r="AL135">
        <v>40.92</v>
      </c>
      <c r="AM135" cm="1">
        <f t="array" ref="AM135">INDEX($AL$2:$AL$233,ROWS($AL135:AL$233))</f>
        <v>-44.92</v>
      </c>
    </row>
    <row r="136" spans="2:39">
      <c r="B136">
        <v>-1.54</v>
      </c>
      <c r="C136" s="6">
        <f t="shared" si="42"/>
        <v>-0.30800000000000005</v>
      </c>
      <c r="D136" s="6">
        <f t="shared" si="43"/>
        <v>48.896000000000036</v>
      </c>
      <c r="G136">
        <v>-40.14</v>
      </c>
      <c r="H136" s="6">
        <f t="shared" si="36"/>
        <v>-8.0280000000000005</v>
      </c>
      <c r="I136" s="6">
        <f t="shared" si="44"/>
        <v>-0.74000000000009258</v>
      </c>
      <c r="L136">
        <v>179.66</v>
      </c>
      <c r="M136" s="6">
        <f t="shared" si="37"/>
        <v>3.5931999999999999</v>
      </c>
      <c r="N136" s="6">
        <f t="shared" si="45"/>
        <v>51.905799999999971</v>
      </c>
      <c r="Q136">
        <v>24.77</v>
      </c>
      <c r="R136" s="6">
        <f t="shared" si="38"/>
        <v>4.9540000000000006</v>
      </c>
      <c r="S136" s="6">
        <f t="shared" si="46"/>
        <v>76.891999999999797</v>
      </c>
      <c r="V136">
        <v>74.759999999999906</v>
      </c>
      <c r="W136" s="6">
        <f t="shared" si="39"/>
        <v>4.9839999999999938</v>
      </c>
      <c r="X136" s="6">
        <f t="shared" si="47"/>
        <v>67.867333333333349</v>
      </c>
      <c r="AA136">
        <v>53.76</v>
      </c>
      <c r="AB136" s="6">
        <f t="shared" si="40"/>
        <v>5.3760000000000003</v>
      </c>
      <c r="AC136" s="6">
        <f t="shared" si="48"/>
        <v>66.665999999999968</v>
      </c>
      <c r="AF136">
        <v>39.94</v>
      </c>
      <c r="AG136" s="6">
        <f t="shared" si="41"/>
        <v>3.9939999999999998</v>
      </c>
      <c r="AH136" s="6">
        <f t="shared" si="49"/>
        <v>56.576000000000064</v>
      </c>
      <c r="AL136">
        <v>-30.57</v>
      </c>
      <c r="AM136" cm="1">
        <f t="array" ref="AM136">INDEX($AL$2:$AL$233,ROWS($AL136:AL$233))</f>
        <v>2.5499999999999901</v>
      </c>
    </row>
    <row r="137" spans="2:39">
      <c r="B137">
        <v>-6.13</v>
      </c>
      <c r="C137" s="6">
        <f t="shared" si="42"/>
        <v>-1.226</v>
      </c>
      <c r="D137" s="6">
        <f t="shared" si="43"/>
        <v>47.670000000000037</v>
      </c>
      <c r="G137">
        <v>26.69</v>
      </c>
      <c r="H137" s="6">
        <f t="shared" si="36"/>
        <v>5.338000000000001</v>
      </c>
      <c r="I137" s="6">
        <f t="shared" si="44"/>
        <v>4.5979999999999084</v>
      </c>
      <c r="L137">
        <v>92.58</v>
      </c>
      <c r="M137" s="6">
        <f t="shared" si="37"/>
        <v>1.8515999999999999</v>
      </c>
      <c r="N137" s="6">
        <f t="shared" si="45"/>
        <v>53.757399999999969</v>
      </c>
      <c r="Q137">
        <v>23.419999999999899</v>
      </c>
      <c r="R137" s="6">
        <f t="shared" si="38"/>
        <v>4.6839999999999797</v>
      </c>
      <c r="S137" s="6">
        <f t="shared" si="46"/>
        <v>81.57599999999978</v>
      </c>
      <c r="V137">
        <v>45.61</v>
      </c>
      <c r="W137" s="6">
        <f t="shared" si="39"/>
        <v>3.0406666666666666</v>
      </c>
      <c r="X137" s="6">
        <f t="shared" si="47"/>
        <v>70.908000000000015</v>
      </c>
      <c r="AA137">
        <v>37.450000000000003</v>
      </c>
      <c r="AB137" s="6">
        <f t="shared" si="40"/>
        <v>3.7450000000000006</v>
      </c>
      <c r="AC137" s="6">
        <f t="shared" si="48"/>
        <v>70.410999999999973</v>
      </c>
      <c r="AF137">
        <v>30.66</v>
      </c>
      <c r="AG137" s="6">
        <f t="shared" si="41"/>
        <v>3.0660000000000003</v>
      </c>
      <c r="AH137" s="6">
        <f t="shared" si="49"/>
        <v>59.642000000000067</v>
      </c>
      <c r="AL137">
        <v>26.389999999999901</v>
      </c>
      <c r="AM137" cm="1">
        <f t="array" ref="AM137">INDEX($AL$2:$AL$233,ROWS($AL137:AL$233))</f>
        <v>-7.18</v>
      </c>
    </row>
    <row r="138" spans="2:39">
      <c r="B138">
        <v>-10.43</v>
      </c>
      <c r="C138" s="6">
        <f t="shared" si="42"/>
        <v>-2.0859999999999999</v>
      </c>
      <c r="D138" s="6">
        <f t="shared" si="43"/>
        <v>45.584000000000039</v>
      </c>
      <c r="G138">
        <v>21.509999999999899</v>
      </c>
      <c r="H138" s="6">
        <f t="shared" si="36"/>
        <v>4.3019999999999801</v>
      </c>
      <c r="I138" s="6">
        <f t="shared" si="44"/>
        <v>8.8999999999998884</v>
      </c>
      <c r="L138">
        <v>-35.949999999999903</v>
      </c>
      <c r="M138" s="6">
        <f t="shared" si="37"/>
        <v>-0.71899999999999809</v>
      </c>
      <c r="N138" s="6">
        <f t="shared" si="45"/>
        <v>53.038399999999967</v>
      </c>
      <c r="Q138">
        <v>-1.04</v>
      </c>
      <c r="R138" s="6">
        <f t="shared" si="38"/>
        <v>-0.20800000000000002</v>
      </c>
      <c r="S138" s="6">
        <f t="shared" si="46"/>
        <v>81.367999999999782</v>
      </c>
      <c r="V138">
        <v>6.9899999999999904</v>
      </c>
      <c r="W138" s="6">
        <f t="shared" si="39"/>
        <v>0.46599999999999936</v>
      </c>
      <c r="X138" s="6">
        <f t="shared" si="47"/>
        <v>71.374000000000009</v>
      </c>
      <c r="AA138">
        <v>6.59</v>
      </c>
      <c r="AB138" s="6">
        <f t="shared" si="40"/>
        <v>0.65900000000000003</v>
      </c>
      <c r="AC138" s="6">
        <f t="shared" si="48"/>
        <v>71.069999999999979</v>
      </c>
      <c r="AF138">
        <v>2.0799999999999899</v>
      </c>
      <c r="AG138" s="6">
        <f t="shared" si="41"/>
        <v>0.20799999999999899</v>
      </c>
      <c r="AH138" s="6">
        <f t="shared" si="49"/>
        <v>59.850000000000065</v>
      </c>
      <c r="AL138">
        <v>-47.61</v>
      </c>
      <c r="AM138" cm="1">
        <f t="array" ref="AM138">INDEX($AL$2:$AL$233,ROWS($AL138:AL$233))</f>
        <v>12.18</v>
      </c>
    </row>
    <row r="139" spans="2:39">
      <c r="B139">
        <v>7.8699999999999903</v>
      </c>
      <c r="C139" s="6">
        <f t="shared" si="42"/>
        <v>1.5739999999999981</v>
      </c>
      <c r="D139" s="6">
        <f t="shared" si="43"/>
        <v>47.158000000000037</v>
      </c>
      <c r="G139">
        <v>5.13</v>
      </c>
      <c r="H139" s="6">
        <f t="shared" si="36"/>
        <v>1.026</v>
      </c>
      <c r="I139" s="6">
        <f t="shared" si="44"/>
        <v>9.9259999999998882</v>
      </c>
      <c r="L139">
        <v>76.829999999999899</v>
      </c>
      <c r="M139" s="6">
        <f t="shared" si="37"/>
        <v>1.536599999999998</v>
      </c>
      <c r="N139" s="6">
        <f t="shared" si="45"/>
        <v>54.574999999999967</v>
      </c>
      <c r="Q139">
        <v>10.91</v>
      </c>
      <c r="R139" s="6">
        <f t="shared" si="38"/>
        <v>2.1819999999999999</v>
      </c>
      <c r="S139" s="6">
        <f t="shared" si="46"/>
        <v>83.549999999999784</v>
      </c>
      <c r="V139">
        <v>23.6</v>
      </c>
      <c r="W139" s="6">
        <f t="shared" si="39"/>
        <v>1.5733333333333335</v>
      </c>
      <c r="X139" s="6">
        <f t="shared" si="47"/>
        <v>72.947333333333347</v>
      </c>
      <c r="AA139">
        <v>19.72</v>
      </c>
      <c r="AB139" s="6">
        <f t="shared" si="40"/>
        <v>1.972</v>
      </c>
      <c r="AC139" s="6">
        <f t="shared" si="48"/>
        <v>73.041999999999973</v>
      </c>
      <c r="AF139">
        <v>12.59</v>
      </c>
      <c r="AG139" s="6">
        <f t="shared" si="41"/>
        <v>1.2590000000000001</v>
      </c>
      <c r="AH139" s="6">
        <f t="shared" si="49"/>
        <v>61.109000000000066</v>
      </c>
      <c r="AL139">
        <v>-40.36</v>
      </c>
      <c r="AM139" cm="1">
        <f t="array" ref="AM139">INDEX($AL$2:$AL$233,ROWS($AL139:AL$233))</f>
        <v>0.22</v>
      </c>
    </row>
    <row r="140" spans="2:39">
      <c r="B140">
        <v>6.79</v>
      </c>
      <c r="C140" s="6">
        <f t="shared" si="42"/>
        <v>1.3580000000000001</v>
      </c>
      <c r="D140" s="6">
        <f t="shared" si="43"/>
        <v>48.516000000000034</v>
      </c>
      <c r="G140">
        <v>20.39</v>
      </c>
      <c r="H140" s="6">
        <f t="shared" si="36"/>
        <v>4.0780000000000003</v>
      </c>
      <c r="I140" s="6">
        <f t="shared" si="44"/>
        <v>14.003999999999888</v>
      </c>
      <c r="L140">
        <v>77.5</v>
      </c>
      <c r="M140" s="6">
        <f t="shared" si="37"/>
        <v>1.55</v>
      </c>
      <c r="N140" s="6">
        <f t="shared" si="45"/>
        <v>56.124999999999964</v>
      </c>
      <c r="Q140">
        <v>2.6</v>
      </c>
      <c r="R140" s="6">
        <f t="shared" si="38"/>
        <v>0.52</v>
      </c>
      <c r="S140" s="6">
        <f t="shared" si="46"/>
        <v>84.06999999999978</v>
      </c>
      <c r="V140">
        <v>16.21</v>
      </c>
      <c r="W140" s="6">
        <f t="shared" si="39"/>
        <v>1.0806666666666667</v>
      </c>
      <c r="X140" s="6">
        <f t="shared" si="47"/>
        <v>74.02800000000002</v>
      </c>
      <c r="AA140">
        <v>10.1</v>
      </c>
      <c r="AB140" s="6">
        <f t="shared" si="40"/>
        <v>1.01</v>
      </c>
      <c r="AC140" s="6">
        <f t="shared" si="48"/>
        <v>74.051999999999978</v>
      </c>
      <c r="AF140">
        <v>18.22</v>
      </c>
      <c r="AG140" s="6">
        <f t="shared" si="41"/>
        <v>1.8220000000000001</v>
      </c>
      <c r="AH140" s="6">
        <f t="shared" si="49"/>
        <v>62.931000000000068</v>
      </c>
      <c r="AL140">
        <v>25.06</v>
      </c>
      <c r="AM140" cm="1">
        <f t="array" ref="AM140">INDEX($AL$2:$AL$233,ROWS($AL140:AL$233))</f>
        <v>6.12</v>
      </c>
    </row>
    <row r="141" spans="2:39">
      <c r="B141">
        <v>15.54</v>
      </c>
      <c r="C141" s="6">
        <f t="shared" si="42"/>
        <v>3.1080000000000001</v>
      </c>
      <c r="D141" s="6">
        <f t="shared" si="43"/>
        <v>51.624000000000031</v>
      </c>
      <c r="G141">
        <v>9.09</v>
      </c>
      <c r="H141" s="6">
        <f t="shared" si="36"/>
        <v>1.8180000000000001</v>
      </c>
      <c r="I141" s="6">
        <f t="shared" si="44"/>
        <v>15.821999999999887</v>
      </c>
      <c r="L141">
        <v>47.669999999999902</v>
      </c>
      <c r="M141" s="6">
        <f t="shared" si="37"/>
        <v>0.95339999999999803</v>
      </c>
      <c r="N141" s="6">
        <f t="shared" si="45"/>
        <v>57.078399999999959</v>
      </c>
      <c r="Q141">
        <v>-4.97</v>
      </c>
      <c r="R141" s="6">
        <f t="shared" si="38"/>
        <v>-0.99399999999999999</v>
      </c>
      <c r="S141" s="6">
        <f t="shared" si="46"/>
        <v>83.07599999999978</v>
      </c>
      <c r="V141">
        <v>-7.19</v>
      </c>
      <c r="W141" s="6">
        <f t="shared" si="39"/>
        <v>-0.47933333333333333</v>
      </c>
      <c r="X141" s="6">
        <f t="shared" si="47"/>
        <v>73.548666666666691</v>
      </c>
      <c r="AA141">
        <v>-8.39</v>
      </c>
      <c r="AB141" s="6">
        <f t="shared" si="40"/>
        <v>-0.83900000000000008</v>
      </c>
      <c r="AC141" s="6">
        <f t="shared" si="48"/>
        <v>73.21299999999998</v>
      </c>
      <c r="AF141">
        <v>-2.02999999999999</v>
      </c>
      <c r="AG141" s="6">
        <f t="shared" si="41"/>
        <v>-0.20299999999999901</v>
      </c>
      <c r="AH141" s="6">
        <f t="shared" si="49"/>
        <v>62.728000000000073</v>
      </c>
      <c r="AL141">
        <v>-4.8899999999999997</v>
      </c>
      <c r="AM141" cm="1">
        <f t="array" ref="AM141">INDEX($AL$2:$AL$233,ROWS($AL141:AL$233))</f>
        <v>-15.739999999999901</v>
      </c>
    </row>
    <row r="142" spans="2:39">
      <c r="B142">
        <v>11.739999999999901</v>
      </c>
      <c r="C142" s="6">
        <f t="shared" si="42"/>
        <v>2.3479999999999803</v>
      </c>
      <c r="D142" s="6">
        <f t="shared" si="43"/>
        <v>53.972000000000008</v>
      </c>
      <c r="G142">
        <v>1.1200000000000001</v>
      </c>
      <c r="H142" s="6">
        <f t="shared" si="36"/>
        <v>0.22400000000000003</v>
      </c>
      <c r="I142" s="6">
        <f t="shared" si="44"/>
        <v>16.045999999999886</v>
      </c>
      <c r="L142">
        <v>-24.93</v>
      </c>
      <c r="M142" s="6">
        <f t="shared" si="37"/>
        <v>-0.49859999999999999</v>
      </c>
      <c r="N142" s="6">
        <f t="shared" si="45"/>
        <v>56.579799999999956</v>
      </c>
      <c r="Q142">
        <v>-12.02</v>
      </c>
      <c r="R142" s="6">
        <f t="shared" si="38"/>
        <v>-2.4039999999999999</v>
      </c>
      <c r="S142" s="6">
        <f t="shared" si="46"/>
        <v>80.671999999999784</v>
      </c>
      <c r="V142">
        <v>-27.369999999999902</v>
      </c>
      <c r="W142" s="6">
        <f t="shared" si="39"/>
        <v>-1.82466666666666</v>
      </c>
      <c r="X142" s="6">
        <f t="shared" si="47"/>
        <v>71.724000000000032</v>
      </c>
      <c r="AA142">
        <v>-18.22</v>
      </c>
      <c r="AB142" s="6">
        <f t="shared" si="40"/>
        <v>-1.8220000000000001</v>
      </c>
      <c r="AC142" s="6">
        <f t="shared" si="48"/>
        <v>71.390999999999977</v>
      </c>
      <c r="AF142">
        <v>-12.15</v>
      </c>
      <c r="AG142" s="6">
        <f t="shared" si="41"/>
        <v>-1.2150000000000001</v>
      </c>
      <c r="AH142" s="6">
        <f t="shared" si="49"/>
        <v>61.513000000000069</v>
      </c>
      <c r="AL142">
        <v>4.0999999999999996</v>
      </c>
      <c r="AM142" cm="1">
        <f t="array" ref="AM142">INDEX($AL$2:$AL$233,ROWS($AL142:AL$233))</f>
        <v>41.139999999999901</v>
      </c>
    </row>
    <row r="143" spans="2:39">
      <c r="B143">
        <v>13.29</v>
      </c>
      <c r="C143" s="6">
        <f t="shared" si="42"/>
        <v>2.6579999999999999</v>
      </c>
      <c r="D143" s="6">
        <f t="shared" si="43"/>
        <v>56.63000000000001</v>
      </c>
      <c r="G143">
        <v>-2.2999999999999998</v>
      </c>
      <c r="H143" s="6">
        <f t="shared" si="36"/>
        <v>-0.45999999999999996</v>
      </c>
      <c r="I143" s="6">
        <f t="shared" si="44"/>
        <v>15.585999999999885</v>
      </c>
      <c r="L143">
        <v>121.579999999999</v>
      </c>
      <c r="M143" s="6">
        <f t="shared" si="37"/>
        <v>2.43159999999998</v>
      </c>
      <c r="N143" s="6">
        <f t="shared" si="45"/>
        <v>59.011399999999938</v>
      </c>
      <c r="Q143">
        <v>13.5299999999999</v>
      </c>
      <c r="R143" s="6">
        <f t="shared" si="38"/>
        <v>2.70599999999998</v>
      </c>
      <c r="S143" s="6">
        <f t="shared" si="46"/>
        <v>83.377999999999759</v>
      </c>
      <c r="V143">
        <v>54.239999999999903</v>
      </c>
      <c r="W143" s="6">
        <f t="shared" si="39"/>
        <v>3.6159999999999934</v>
      </c>
      <c r="X143" s="6">
        <f t="shared" si="47"/>
        <v>75.340000000000032</v>
      </c>
      <c r="AA143">
        <v>43.13</v>
      </c>
      <c r="AB143" s="6">
        <f t="shared" si="40"/>
        <v>4.3130000000000006</v>
      </c>
      <c r="AC143" s="6">
        <f t="shared" si="48"/>
        <v>75.703999999999979</v>
      </c>
      <c r="AF143">
        <v>4.24</v>
      </c>
      <c r="AG143" s="6">
        <f t="shared" si="41"/>
        <v>0.42400000000000004</v>
      </c>
      <c r="AH143" s="6">
        <f t="shared" si="49"/>
        <v>61.937000000000069</v>
      </c>
      <c r="AL143">
        <v>20.919999999999899</v>
      </c>
      <c r="AM143" cm="1">
        <f t="array" ref="AM143">INDEX($AL$2:$AL$233,ROWS($AL143:AL$233))</f>
        <v>-13.979999999999899</v>
      </c>
    </row>
    <row r="144" spans="2:39">
      <c r="B144">
        <v>11.31</v>
      </c>
      <c r="C144" s="6">
        <f t="shared" si="42"/>
        <v>2.262</v>
      </c>
      <c r="D144" s="6">
        <f t="shared" si="43"/>
        <v>58.89200000000001</v>
      </c>
      <c r="G144">
        <v>9.34</v>
      </c>
      <c r="H144" s="6">
        <f t="shared" si="36"/>
        <v>1.8680000000000001</v>
      </c>
      <c r="I144" s="6">
        <f t="shared" si="44"/>
        <v>17.453999999999883</v>
      </c>
      <c r="L144">
        <v>-16.260000000000002</v>
      </c>
      <c r="M144" s="6">
        <f t="shared" si="37"/>
        <v>-0.32520000000000004</v>
      </c>
      <c r="N144" s="6">
        <f t="shared" si="45"/>
        <v>58.686199999999936</v>
      </c>
      <c r="Q144">
        <v>-0.90999999999999903</v>
      </c>
      <c r="R144" s="6">
        <f t="shared" si="38"/>
        <v>-0.18199999999999983</v>
      </c>
      <c r="S144" s="6">
        <f t="shared" si="46"/>
        <v>83.195999999999756</v>
      </c>
      <c r="V144">
        <v>-6.54</v>
      </c>
      <c r="W144" s="6">
        <f t="shared" si="39"/>
        <v>-0.436</v>
      </c>
      <c r="X144" s="6">
        <f t="shared" si="47"/>
        <v>74.904000000000025</v>
      </c>
      <c r="AA144">
        <v>-5.64</v>
      </c>
      <c r="AB144" s="6">
        <f t="shared" si="40"/>
        <v>-0.56399999999999995</v>
      </c>
      <c r="AC144" s="6">
        <f t="shared" si="48"/>
        <v>75.139999999999986</v>
      </c>
      <c r="AF144">
        <v>7.7399999999999904</v>
      </c>
      <c r="AG144" s="6">
        <f t="shared" si="41"/>
        <v>0.77399999999999913</v>
      </c>
      <c r="AH144" s="6">
        <f t="shared" si="49"/>
        <v>62.71100000000007</v>
      </c>
      <c r="AL144">
        <v>-63.819999999999901</v>
      </c>
      <c r="AM144" cm="1">
        <f t="array" ref="AM144">INDEX($AL$2:$AL$233,ROWS($AL144:AL$233))</f>
        <v>-5.95</v>
      </c>
    </row>
    <row r="145" spans="2:39">
      <c r="B145">
        <v>-9.1999999999999993</v>
      </c>
      <c r="C145" s="6">
        <f t="shared" si="42"/>
        <v>-1.8399999999999999</v>
      </c>
      <c r="D145" s="6">
        <f t="shared" si="43"/>
        <v>57.052000000000007</v>
      </c>
      <c r="G145">
        <v>12.5</v>
      </c>
      <c r="H145" s="6">
        <f t="shared" si="36"/>
        <v>2.5</v>
      </c>
      <c r="I145" s="6">
        <f t="shared" si="44"/>
        <v>19.953999999999883</v>
      </c>
      <c r="L145">
        <v>-49.15</v>
      </c>
      <c r="M145" s="6">
        <f t="shared" si="37"/>
        <v>-0.98299999999999998</v>
      </c>
      <c r="N145" s="6">
        <f t="shared" si="45"/>
        <v>57.703199999999939</v>
      </c>
      <c r="Q145">
        <v>-8.8099999999999898</v>
      </c>
      <c r="R145" s="6">
        <f t="shared" si="38"/>
        <v>-1.761999999999998</v>
      </c>
      <c r="S145" s="6">
        <f t="shared" si="46"/>
        <v>81.433999999999756</v>
      </c>
      <c r="V145">
        <v>-16.34</v>
      </c>
      <c r="W145" s="6">
        <f t="shared" si="39"/>
        <v>-1.0893333333333333</v>
      </c>
      <c r="X145" s="6">
        <f t="shared" si="47"/>
        <v>73.814666666666696</v>
      </c>
      <c r="AA145">
        <v>-12.5</v>
      </c>
      <c r="AB145" s="6">
        <f t="shared" si="40"/>
        <v>-1.25</v>
      </c>
      <c r="AC145" s="6">
        <f t="shared" si="48"/>
        <v>73.889999999999986</v>
      </c>
      <c r="AF145">
        <v>-9.4</v>
      </c>
      <c r="AG145" s="6">
        <f t="shared" si="41"/>
        <v>-0.94000000000000006</v>
      </c>
      <c r="AH145" s="6">
        <f t="shared" si="49"/>
        <v>61.771000000000072</v>
      </c>
      <c r="AL145">
        <v>4.41</v>
      </c>
      <c r="AM145" cm="1">
        <f t="array" ref="AM145">INDEX($AL$2:$AL$233,ROWS($AL145:AL$233))</f>
        <v>-2.76</v>
      </c>
    </row>
    <row r="146" spans="2:39">
      <c r="B146">
        <v>5.0599999999999996</v>
      </c>
      <c r="C146" s="6">
        <f t="shared" si="42"/>
        <v>1.012</v>
      </c>
      <c r="D146" s="6">
        <f t="shared" si="43"/>
        <v>58.064000000000007</v>
      </c>
      <c r="G146">
        <v>-2.94</v>
      </c>
      <c r="H146" s="6">
        <f t="shared" si="36"/>
        <v>-0.58799999999999997</v>
      </c>
      <c r="I146" s="6">
        <f t="shared" si="44"/>
        <v>19.365999999999882</v>
      </c>
      <c r="L146">
        <v>24.719999999999899</v>
      </c>
      <c r="M146" s="6">
        <f t="shared" si="37"/>
        <v>0.49439999999999801</v>
      </c>
      <c r="N146" s="6">
        <f t="shared" si="45"/>
        <v>58.197599999999937</v>
      </c>
      <c r="Q146">
        <v>-0.13999999999999899</v>
      </c>
      <c r="R146" s="6">
        <f t="shared" si="38"/>
        <v>-2.7999999999999799E-2</v>
      </c>
      <c r="S146" s="6">
        <f t="shared" si="46"/>
        <v>81.40599999999975</v>
      </c>
      <c r="V146">
        <v>7.01</v>
      </c>
      <c r="W146" s="6">
        <f t="shared" si="39"/>
        <v>0.46733333333333332</v>
      </c>
      <c r="X146" s="6">
        <f t="shared" si="47"/>
        <v>74.282000000000025</v>
      </c>
      <c r="AA146">
        <v>0.77</v>
      </c>
      <c r="AB146" s="6">
        <f t="shared" si="40"/>
        <v>7.7000000000000013E-2</v>
      </c>
      <c r="AC146" s="6">
        <f t="shared" si="48"/>
        <v>73.966999999999985</v>
      </c>
      <c r="AF146">
        <v>16.36</v>
      </c>
      <c r="AG146" s="6">
        <f t="shared" si="41"/>
        <v>1.6360000000000001</v>
      </c>
      <c r="AH146" s="6">
        <f t="shared" si="49"/>
        <v>63.407000000000075</v>
      </c>
      <c r="AL146">
        <v>-19.579999999999998</v>
      </c>
      <c r="AM146" cm="1">
        <f t="array" ref="AM146">INDEX($AL$2:$AL$233,ROWS($AL146:AL$233))</f>
        <v>23.59</v>
      </c>
    </row>
    <row r="147" spans="2:39">
      <c r="B147">
        <v>0.92</v>
      </c>
      <c r="C147" s="6">
        <f t="shared" si="42"/>
        <v>0.18400000000000002</v>
      </c>
      <c r="D147" s="6">
        <f t="shared" si="43"/>
        <v>58.248000000000005</v>
      </c>
      <c r="G147">
        <v>24.55</v>
      </c>
      <c r="H147" s="6">
        <f t="shared" si="36"/>
        <v>4.91</v>
      </c>
      <c r="I147" s="6">
        <f t="shared" si="44"/>
        <v>24.275999999999883</v>
      </c>
      <c r="L147">
        <v>97.99</v>
      </c>
      <c r="M147" s="6">
        <f t="shared" si="37"/>
        <v>1.9598</v>
      </c>
      <c r="N147" s="6">
        <f t="shared" si="45"/>
        <v>60.157399999999939</v>
      </c>
      <c r="Q147">
        <v>19.649999999999999</v>
      </c>
      <c r="R147" s="6">
        <f t="shared" si="38"/>
        <v>3.9299999999999997</v>
      </c>
      <c r="S147" s="6">
        <f t="shared" si="46"/>
        <v>85.335999999999757</v>
      </c>
      <c r="V147">
        <v>33.270000000000003</v>
      </c>
      <c r="W147" s="6">
        <f t="shared" si="39"/>
        <v>2.218</v>
      </c>
      <c r="X147" s="6">
        <f t="shared" si="47"/>
        <v>76.500000000000028</v>
      </c>
      <c r="AA147">
        <v>27.8</v>
      </c>
      <c r="AB147" s="6">
        <f t="shared" si="40"/>
        <v>2.7800000000000002</v>
      </c>
      <c r="AC147" s="6">
        <f t="shared" si="48"/>
        <v>76.746999999999986</v>
      </c>
      <c r="AF147">
        <v>23.13</v>
      </c>
      <c r="AG147" s="6">
        <f t="shared" si="41"/>
        <v>2.3130000000000002</v>
      </c>
      <c r="AH147" s="6">
        <f t="shared" si="49"/>
        <v>65.72000000000007</v>
      </c>
      <c r="AL147">
        <v>-18.66</v>
      </c>
      <c r="AM147" cm="1">
        <f t="array" ref="AM147">INDEX($AL$2:$AL$233,ROWS($AL147:AL$233))</f>
        <v>41.53</v>
      </c>
    </row>
    <row r="148" spans="2:39">
      <c r="B148">
        <v>7.47</v>
      </c>
      <c r="C148" s="6">
        <f t="shared" si="42"/>
        <v>1.494</v>
      </c>
      <c r="D148" s="6">
        <f t="shared" si="43"/>
        <v>59.742000000000004</v>
      </c>
      <c r="G148">
        <v>11.08</v>
      </c>
      <c r="H148" s="6">
        <f t="shared" si="36"/>
        <v>2.2160000000000002</v>
      </c>
      <c r="I148" s="6">
        <f t="shared" si="44"/>
        <v>26.491999999999884</v>
      </c>
      <c r="L148">
        <v>78.709999999999994</v>
      </c>
      <c r="M148" s="6">
        <f t="shared" si="37"/>
        <v>1.5741999999999998</v>
      </c>
      <c r="N148" s="6">
        <f t="shared" si="45"/>
        <v>61.731599999999936</v>
      </c>
      <c r="Q148">
        <v>6.3</v>
      </c>
      <c r="R148" s="6">
        <f t="shared" si="38"/>
        <v>1.26</v>
      </c>
      <c r="S148" s="6">
        <f t="shared" si="46"/>
        <v>86.595999999999762</v>
      </c>
      <c r="V148">
        <v>28.56</v>
      </c>
      <c r="W148" s="6">
        <f t="shared" si="39"/>
        <v>1.9039999999999999</v>
      </c>
      <c r="X148" s="6">
        <f t="shared" si="47"/>
        <v>78.404000000000025</v>
      </c>
      <c r="AA148">
        <v>17.37</v>
      </c>
      <c r="AB148" s="6">
        <f t="shared" si="40"/>
        <v>1.7370000000000001</v>
      </c>
      <c r="AC148" s="6">
        <f t="shared" si="48"/>
        <v>78.48399999999998</v>
      </c>
      <c r="AF148">
        <v>22.67</v>
      </c>
      <c r="AG148" s="6">
        <f t="shared" si="41"/>
        <v>2.2670000000000003</v>
      </c>
      <c r="AH148" s="6">
        <f t="shared" si="49"/>
        <v>67.987000000000066</v>
      </c>
      <c r="AL148">
        <v>51.769999999999897</v>
      </c>
      <c r="AM148" cm="1">
        <f t="array" ref="AM148">INDEX($AL$2:$AL$233,ROWS($AL148:AL$233))</f>
        <v>41.54</v>
      </c>
    </row>
    <row r="149" spans="2:39">
      <c r="B149">
        <v>-0.55999999999999905</v>
      </c>
      <c r="C149" s="6">
        <f t="shared" si="42"/>
        <v>-0.11199999999999982</v>
      </c>
      <c r="D149" s="6">
        <f t="shared" si="43"/>
        <v>59.63</v>
      </c>
      <c r="G149">
        <v>10.45</v>
      </c>
      <c r="H149" s="6">
        <f t="shared" si="36"/>
        <v>2.09</v>
      </c>
      <c r="I149" s="6">
        <f t="shared" si="44"/>
        <v>28.581999999999883</v>
      </c>
      <c r="L149">
        <v>-66.92</v>
      </c>
      <c r="M149" s="6">
        <f t="shared" si="37"/>
        <v>-1.3384</v>
      </c>
      <c r="N149" s="6">
        <f t="shared" si="45"/>
        <v>60.393199999999936</v>
      </c>
      <c r="Q149">
        <v>-15</v>
      </c>
      <c r="R149" s="6">
        <f t="shared" si="38"/>
        <v>-3</v>
      </c>
      <c r="S149" s="6">
        <f t="shared" si="46"/>
        <v>83.595999999999762</v>
      </c>
      <c r="V149">
        <v>-9.98</v>
      </c>
      <c r="W149" s="6">
        <f t="shared" si="39"/>
        <v>-0.66533333333333333</v>
      </c>
      <c r="X149" s="6">
        <f t="shared" si="47"/>
        <v>77.738666666666688</v>
      </c>
      <c r="AA149">
        <v>-11.69</v>
      </c>
      <c r="AB149" s="6">
        <f t="shared" si="40"/>
        <v>-1.169</v>
      </c>
      <c r="AC149" s="6">
        <f t="shared" si="48"/>
        <v>77.314999999999984</v>
      </c>
      <c r="AF149">
        <v>-3.96</v>
      </c>
      <c r="AG149" s="6">
        <f t="shared" si="41"/>
        <v>-0.39600000000000002</v>
      </c>
      <c r="AH149" s="6">
        <f t="shared" si="49"/>
        <v>67.591000000000065</v>
      </c>
      <c r="AL149">
        <v>18.100000000000001</v>
      </c>
      <c r="AM149" cm="1">
        <f t="array" ref="AM149">INDEX($AL$2:$AL$233,ROWS($AL149:AL$233))</f>
        <v>70.77</v>
      </c>
    </row>
    <row r="150" spans="2:39">
      <c r="B150">
        <v>4.8</v>
      </c>
      <c r="C150" s="6">
        <f t="shared" si="42"/>
        <v>0.96</v>
      </c>
      <c r="D150" s="6">
        <f t="shared" si="43"/>
        <v>60.59</v>
      </c>
      <c r="G150">
        <v>0.83</v>
      </c>
      <c r="H150" s="6">
        <f t="shared" si="36"/>
        <v>0.16600000000000001</v>
      </c>
      <c r="I150" s="6">
        <f t="shared" si="44"/>
        <v>28.747999999999884</v>
      </c>
      <c r="L150">
        <v>89.06</v>
      </c>
      <c r="M150" s="6">
        <f t="shared" si="37"/>
        <v>1.7812000000000001</v>
      </c>
      <c r="N150" s="6">
        <f t="shared" si="45"/>
        <v>62.174399999999935</v>
      </c>
      <c r="Q150">
        <v>-0.43</v>
      </c>
      <c r="R150" s="6">
        <f t="shared" si="38"/>
        <v>-8.6000000000000007E-2</v>
      </c>
      <c r="S150" s="6">
        <f t="shared" si="46"/>
        <v>83.509999999999764</v>
      </c>
      <c r="V150">
        <v>15.5299999999999</v>
      </c>
      <c r="W150" s="6">
        <f t="shared" si="39"/>
        <v>1.0353333333333266</v>
      </c>
      <c r="X150" s="6">
        <f t="shared" si="47"/>
        <v>78.774000000000015</v>
      </c>
      <c r="AA150">
        <v>2.77999999999999</v>
      </c>
      <c r="AB150" s="6">
        <f t="shared" si="40"/>
        <v>0.27799999999999903</v>
      </c>
      <c r="AC150" s="6">
        <f t="shared" si="48"/>
        <v>77.592999999999989</v>
      </c>
      <c r="AF150">
        <v>16.100000000000001</v>
      </c>
      <c r="AG150" s="6">
        <f t="shared" si="41"/>
        <v>1.6100000000000003</v>
      </c>
      <c r="AH150" s="6">
        <f t="shared" si="49"/>
        <v>69.201000000000064</v>
      </c>
      <c r="AL150">
        <v>10.02</v>
      </c>
      <c r="AM150" cm="1">
        <f t="array" ref="AM150">INDEX($AL$2:$AL$233,ROWS($AL150:AL$233))</f>
        <v>-2.54</v>
      </c>
    </row>
    <row r="151" spans="2:39">
      <c r="B151">
        <v>7.9</v>
      </c>
      <c r="C151" s="6">
        <f t="shared" si="42"/>
        <v>1.58</v>
      </c>
      <c r="D151" s="6">
        <f t="shared" si="43"/>
        <v>62.17</v>
      </c>
      <c r="G151">
        <v>21.279999999999902</v>
      </c>
      <c r="H151" s="6">
        <f t="shared" si="36"/>
        <v>4.2559999999999807</v>
      </c>
      <c r="I151" s="6">
        <f t="shared" si="44"/>
        <v>33.003999999999863</v>
      </c>
      <c r="L151">
        <v>49.329999999999899</v>
      </c>
      <c r="M151" s="6">
        <f t="shared" si="37"/>
        <v>0.98659999999999803</v>
      </c>
      <c r="N151" s="6">
        <f t="shared" si="45"/>
        <v>63.16099999999993</v>
      </c>
      <c r="Q151">
        <v>-5.0599999999999996</v>
      </c>
      <c r="R151" s="6">
        <f t="shared" si="38"/>
        <v>-1.012</v>
      </c>
      <c r="S151" s="6">
        <f t="shared" si="46"/>
        <v>82.497999999999763</v>
      </c>
      <c r="V151">
        <v>15.499999999999901</v>
      </c>
      <c r="W151" s="6">
        <f t="shared" si="39"/>
        <v>1.0333333333333268</v>
      </c>
      <c r="X151" s="6">
        <f t="shared" si="47"/>
        <v>79.807333333333347</v>
      </c>
      <c r="AA151">
        <v>-5.46</v>
      </c>
      <c r="AB151" s="6">
        <f t="shared" si="40"/>
        <v>-0.54600000000000004</v>
      </c>
      <c r="AC151" s="6">
        <f t="shared" si="48"/>
        <v>77.046999999999983</v>
      </c>
      <c r="AF151">
        <v>-5.64</v>
      </c>
      <c r="AG151" s="6">
        <f t="shared" si="41"/>
        <v>-0.56399999999999995</v>
      </c>
      <c r="AH151" s="6">
        <f t="shared" si="49"/>
        <v>68.637000000000072</v>
      </c>
      <c r="AL151">
        <v>19.509999999999899</v>
      </c>
      <c r="AM151" cm="1">
        <f t="array" ref="AM151">INDEX($AL$2:$AL$233,ROWS($AL151:AL$233))</f>
        <v>38.01</v>
      </c>
    </row>
    <row r="152" spans="2:39">
      <c r="B152">
        <v>7.9399999999999897</v>
      </c>
      <c r="C152" s="6">
        <f t="shared" si="42"/>
        <v>1.5879999999999981</v>
      </c>
      <c r="D152" s="6">
        <f t="shared" si="43"/>
        <v>63.758000000000003</v>
      </c>
      <c r="G152">
        <v>8.58</v>
      </c>
      <c r="H152" s="6">
        <f t="shared" si="36"/>
        <v>1.7160000000000002</v>
      </c>
      <c r="I152" s="6">
        <f t="shared" si="44"/>
        <v>34.719999999999864</v>
      </c>
      <c r="L152">
        <v>124.89</v>
      </c>
      <c r="M152" s="6">
        <f t="shared" si="37"/>
        <v>2.4978000000000002</v>
      </c>
      <c r="N152" s="6">
        <f t="shared" si="45"/>
        <v>65.658799999999928</v>
      </c>
      <c r="Q152">
        <v>23.93</v>
      </c>
      <c r="R152" s="6">
        <f t="shared" si="38"/>
        <v>4.7860000000000005</v>
      </c>
      <c r="S152" s="6">
        <f t="shared" si="46"/>
        <v>87.283999999999764</v>
      </c>
      <c r="V152">
        <v>46.86</v>
      </c>
      <c r="W152" s="6">
        <f t="shared" si="39"/>
        <v>3.1240000000000001</v>
      </c>
      <c r="X152" s="6">
        <f t="shared" si="47"/>
        <v>82.931333333333342</v>
      </c>
      <c r="AA152">
        <v>33.619999999999997</v>
      </c>
      <c r="AB152" s="6">
        <f t="shared" si="40"/>
        <v>3.3620000000000001</v>
      </c>
      <c r="AC152" s="6">
        <f t="shared" si="48"/>
        <v>80.408999999999978</v>
      </c>
      <c r="AF152">
        <v>3.15</v>
      </c>
      <c r="AG152" s="6">
        <f t="shared" si="41"/>
        <v>0.315</v>
      </c>
      <c r="AH152" s="6">
        <f t="shared" si="49"/>
        <v>68.952000000000069</v>
      </c>
      <c r="AL152">
        <v>37.96</v>
      </c>
      <c r="AM152" cm="1">
        <f t="array" ref="AM152">INDEX($AL$2:$AL$233,ROWS($AL152:AL$233))</f>
        <v>16.479999999999901</v>
      </c>
    </row>
    <row r="153" spans="2:39">
      <c r="B153">
        <v>-18.95</v>
      </c>
      <c r="C153" s="6">
        <f t="shared" si="42"/>
        <v>-3.79</v>
      </c>
      <c r="D153" s="6">
        <f t="shared" si="43"/>
        <v>59.968000000000004</v>
      </c>
      <c r="G153">
        <v>7.69</v>
      </c>
      <c r="H153" s="6">
        <f t="shared" si="36"/>
        <v>1.5380000000000003</v>
      </c>
      <c r="I153" s="6">
        <f t="shared" si="44"/>
        <v>36.257999999999868</v>
      </c>
      <c r="L153">
        <v>-198.4</v>
      </c>
      <c r="M153" s="6">
        <f t="shared" si="37"/>
        <v>-3.9680000000000004</v>
      </c>
      <c r="N153" s="6">
        <f t="shared" si="45"/>
        <v>61.690799999999925</v>
      </c>
      <c r="Q153">
        <v>-25.6</v>
      </c>
      <c r="R153" s="6">
        <f t="shared" si="38"/>
        <v>-5.120000000000001</v>
      </c>
      <c r="S153" s="6">
        <f t="shared" si="46"/>
        <v>82.16399999999976</v>
      </c>
      <c r="V153">
        <v>-59.62</v>
      </c>
      <c r="W153" s="6">
        <f t="shared" si="39"/>
        <v>-3.9746666666666663</v>
      </c>
      <c r="X153" s="6">
        <f t="shared" si="47"/>
        <v>78.956666666666678</v>
      </c>
      <c r="AA153">
        <v>-43.04</v>
      </c>
      <c r="AB153" s="6">
        <f t="shared" si="40"/>
        <v>-4.3040000000000003</v>
      </c>
      <c r="AC153" s="6">
        <f t="shared" si="48"/>
        <v>76.104999999999976</v>
      </c>
      <c r="AF153">
        <v>-35.89</v>
      </c>
      <c r="AG153" s="6">
        <f t="shared" si="41"/>
        <v>-3.5890000000000004</v>
      </c>
      <c r="AH153" s="6">
        <f t="shared" si="49"/>
        <v>65.363000000000071</v>
      </c>
      <c r="AL153">
        <v>-24.3</v>
      </c>
      <c r="AM153" cm="1">
        <f t="array" ref="AM153">INDEX($AL$2:$AL$233,ROWS($AL153:AL$233))</f>
        <v>-3.3899999999999899</v>
      </c>
    </row>
    <row r="154" spans="2:39">
      <c r="B154">
        <v>-3.05</v>
      </c>
      <c r="C154" s="6">
        <f t="shared" si="42"/>
        <v>-0.61</v>
      </c>
      <c r="D154" s="6">
        <f t="shared" si="43"/>
        <v>59.358000000000004</v>
      </c>
      <c r="G154">
        <v>-5.2399999999999904</v>
      </c>
      <c r="H154" s="6">
        <f t="shared" si="36"/>
        <v>-1.047999999999998</v>
      </c>
      <c r="I154" s="6">
        <f t="shared" si="44"/>
        <v>35.209999999999873</v>
      </c>
      <c r="L154">
        <v>-8.71999999999999</v>
      </c>
      <c r="M154" s="6">
        <f t="shared" si="37"/>
        <v>-0.17439999999999981</v>
      </c>
      <c r="N154" s="6">
        <f t="shared" si="45"/>
        <v>61.516399999999926</v>
      </c>
      <c r="Q154">
        <v>-2.35</v>
      </c>
      <c r="R154" s="6">
        <f t="shared" si="38"/>
        <v>-0.47000000000000003</v>
      </c>
      <c r="S154" s="6">
        <f t="shared" si="46"/>
        <v>81.693999999999761</v>
      </c>
      <c r="V154">
        <v>10.2799999999999</v>
      </c>
      <c r="W154" s="6">
        <f t="shared" si="39"/>
        <v>0.68533333333332669</v>
      </c>
      <c r="X154" s="6">
        <f t="shared" si="47"/>
        <v>79.64200000000001</v>
      </c>
      <c r="AA154">
        <v>-2.84</v>
      </c>
      <c r="AB154" s="6">
        <f t="shared" si="40"/>
        <v>-0.28399999999999997</v>
      </c>
      <c r="AC154" s="6">
        <f t="shared" si="48"/>
        <v>75.82099999999997</v>
      </c>
      <c r="AF154">
        <v>3.89</v>
      </c>
      <c r="AG154" s="6">
        <f t="shared" si="41"/>
        <v>0.38900000000000001</v>
      </c>
      <c r="AH154" s="6">
        <f t="shared" si="49"/>
        <v>65.752000000000066</v>
      </c>
      <c r="AL154">
        <v>-7.71</v>
      </c>
      <c r="AM154" cm="1">
        <f t="array" ref="AM154">INDEX($AL$2:$AL$233,ROWS($AL154:AL$233))</f>
        <v>13.51</v>
      </c>
    </row>
    <row r="155" spans="2:39">
      <c r="B155">
        <v>-10.28</v>
      </c>
      <c r="C155" s="6">
        <f t="shared" si="42"/>
        <v>-2.056</v>
      </c>
      <c r="D155" s="6">
        <f t="shared" si="43"/>
        <v>57.302000000000007</v>
      </c>
      <c r="G155">
        <v>-1.06</v>
      </c>
      <c r="H155" s="6">
        <f t="shared" si="36"/>
        <v>-0.21200000000000002</v>
      </c>
      <c r="I155" s="6">
        <f t="shared" si="44"/>
        <v>34.99799999999987</v>
      </c>
      <c r="L155">
        <v>-56.85</v>
      </c>
      <c r="M155" s="6">
        <f t="shared" si="37"/>
        <v>-1.137</v>
      </c>
      <c r="N155" s="6">
        <f t="shared" si="45"/>
        <v>60.379399999999926</v>
      </c>
      <c r="Q155">
        <v>-9.4700000000000006</v>
      </c>
      <c r="R155" s="6">
        <f t="shared" si="38"/>
        <v>-1.8940000000000001</v>
      </c>
      <c r="S155" s="6">
        <f t="shared" si="46"/>
        <v>79.799999999999756</v>
      </c>
      <c r="V155">
        <v>-23.32</v>
      </c>
      <c r="W155" s="6">
        <f t="shared" si="39"/>
        <v>-1.5546666666666666</v>
      </c>
      <c r="X155" s="6">
        <f t="shared" si="47"/>
        <v>78.087333333333348</v>
      </c>
      <c r="AA155">
        <v>-17.87</v>
      </c>
      <c r="AB155" s="6">
        <f t="shared" si="40"/>
        <v>-1.7870000000000001</v>
      </c>
      <c r="AC155" s="6">
        <f t="shared" si="48"/>
        <v>74.033999999999963</v>
      </c>
      <c r="AF155">
        <v>2.88</v>
      </c>
      <c r="AG155" s="6">
        <f t="shared" si="41"/>
        <v>0.28799999999999998</v>
      </c>
      <c r="AH155" s="6">
        <f t="shared" si="49"/>
        <v>66.040000000000063</v>
      </c>
      <c r="AL155">
        <v>-51.48</v>
      </c>
      <c r="AM155" cm="1">
        <f t="array" ref="AM155">INDEX($AL$2:$AL$233,ROWS($AL155:AL$233))</f>
        <v>11.81</v>
      </c>
    </row>
    <row r="156" spans="2:39">
      <c r="B156">
        <v>-8.91</v>
      </c>
      <c r="C156" s="6">
        <f t="shared" si="42"/>
        <v>-1.782</v>
      </c>
      <c r="D156" s="6">
        <f t="shared" si="43"/>
        <v>55.52000000000001</v>
      </c>
      <c r="G156">
        <v>15.95</v>
      </c>
      <c r="H156" s="6">
        <f t="shared" si="36"/>
        <v>3.19</v>
      </c>
      <c r="I156" s="6">
        <f t="shared" si="44"/>
        <v>38.187999999999867</v>
      </c>
      <c r="L156">
        <v>-222.98999999999899</v>
      </c>
      <c r="M156" s="6">
        <f t="shared" si="37"/>
        <v>-4.45979999999998</v>
      </c>
      <c r="N156" s="6">
        <f t="shared" si="45"/>
        <v>55.919599999999946</v>
      </c>
      <c r="Q156">
        <v>-15.69</v>
      </c>
      <c r="R156" s="6">
        <f t="shared" si="38"/>
        <v>-3.1379999999999999</v>
      </c>
      <c r="S156" s="6">
        <f t="shared" si="46"/>
        <v>76.66199999999975</v>
      </c>
      <c r="V156">
        <v>-63.76</v>
      </c>
      <c r="W156" s="6">
        <f t="shared" si="39"/>
        <v>-4.2506666666666666</v>
      </c>
      <c r="X156" s="6">
        <f t="shared" si="47"/>
        <v>73.836666666666687</v>
      </c>
      <c r="AA156">
        <v>-47.92</v>
      </c>
      <c r="AB156" s="6">
        <f t="shared" si="40"/>
        <v>-4.7920000000000007</v>
      </c>
      <c r="AC156" s="6">
        <f t="shared" si="48"/>
        <v>69.241999999999962</v>
      </c>
      <c r="AF156">
        <v>-44.88</v>
      </c>
      <c r="AG156" s="6">
        <f t="shared" si="41"/>
        <v>-4.4880000000000004</v>
      </c>
      <c r="AH156" s="6">
        <f t="shared" si="49"/>
        <v>61.552000000000064</v>
      </c>
      <c r="AL156">
        <v>-31.419999999999899</v>
      </c>
      <c r="AM156" cm="1">
        <f t="array" ref="AM156">INDEX($AL$2:$AL$233,ROWS($AL156:AL$233))</f>
        <v>6.7</v>
      </c>
    </row>
    <row r="157" spans="2:39">
      <c r="B157">
        <v>-0.77</v>
      </c>
      <c r="C157" s="6">
        <f t="shared" si="42"/>
        <v>-0.15400000000000003</v>
      </c>
      <c r="D157" s="6">
        <f t="shared" si="43"/>
        <v>55.366000000000007</v>
      </c>
      <c r="G157">
        <v>2.21999999999999</v>
      </c>
      <c r="H157" s="6">
        <f t="shared" si="36"/>
        <v>0.44399999999999801</v>
      </c>
      <c r="I157" s="6">
        <f t="shared" si="44"/>
        <v>38.631999999999863</v>
      </c>
      <c r="L157">
        <v>54.969999999999899</v>
      </c>
      <c r="M157" s="6">
        <f t="shared" si="37"/>
        <v>1.0993999999999979</v>
      </c>
      <c r="N157" s="6">
        <f t="shared" si="45"/>
        <v>57.018999999999942</v>
      </c>
      <c r="Q157">
        <v>19.059999999999999</v>
      </c>
      <c r="R157" s="6">
        <f t="shared" si="38"/>
        <v>3.8119999999999998</v>
      </c>
      <c r="S157" s="6">
        <f t="shared" si="46"/>
        <v>80.473999999999748</v>
      </c>
      <c r="V157">
        <v>49.189999999999898</v>
      </c>
      <c r="W157" s="6">
        <f t="shared" si="39"/>
        <v>3.2793333333333266</v>
      </c>
      <c r="X157" s="6">
        <f t="shared" si="47"/>
        <v>77.116000000000014</v>
      </c>
      <c r="AA157">
        <v>36.199999999999903</v>
      </c>
      <c r="AB157" s="6">
        <f t="shared" si="40"/>
        <v>3.6199999999999903</v>
      </c>
      <c r="AC157" s="6">
        <f t="shared" si="48"/>
        <v>72.861999999999952</v>
      </c>
      <c r="AF157">
        <v>2.4300000000000002</v>
      </c>
      <c r="AG157" s="6">
        <f t="shared" si="41"/>
        <v>0.24300000000000002</v>
      </c>
      <c r="AH157" s="6">
        <f t="shared" si="49"/>
        <v>61.795000000000066</v>
      </c>
      <c r="AL157">
        <v>-47.32</v>
      </c>
      <c r="AM157" cm="1">
        <f t="array" ref="AM157">INDEX($AL$2:$AL$233,ROWS($AL157:AL$233))</f>
        <v>43.529999999999902</v>
      </c>
    </row>
    <row r="158" spans="2:39">
      <c r="AL158">
        <v>51.86</v>
      </c>
      <c r="AM158" cm="1">
        <f t="array" ref="AM158">INDEX($AL$2:$AL$233,ROWS($AL158:AL$233))</f>
        <v>16.819999999999901</v>
      </c>
    </row>
    <row r="159" spans="2:39">
      <c r="AL159">
        <v>-62.21</v>
      </c>
      <c r="AM159" cm="1">
        <f t="array" ref="AM159">INDEX($AL$2:$AL$233,ROWS($AL159:AL$233))</f>
        <v>30.48</v>
      </c>
    </row>
    <row r="160" spans="2:39">
      <c r="AL160">
        <v>-1.0999999999999901</v>
      </c>
      <c r="AM160" cm="1">
        <f t="array" ref="AM160">INDEX($AL$2:$AL$233,ROWS($AL160:AL$233))</f>
        <v>83.36</v>
      </c>
    </row>
    <row r="161" spans="38:39">
      <c r="AL161">
        <v>29.869999999999902</v>
      </c>
      <c r="AM161" cm="1">
        <f t="array" ref="AM161">INDEX($AL$2:$AL$233,ROWS($AL161:AL$233))</f>
        <v>21.35</v>
      </c>
    </row>
    <row r="162" spans="38:39">
      <c r="AL162">
        <v>43.12</v>
      </c>
      <c r="AM162" cm="1">
        <f t="array" ref="AM162">INDEX($AL$2:$AL$233,ROWS($AL162:AL$233))</f>
        <v>19.249999999999901</v>
      </c>
    </row>
    <row r="163" spans="38:39">
      <c r="AL163">
        <v>67.650000000000006</v>
      </c>
      <c r="AM163" cm="1">
        <f t="array" ref="AM163">INDEX($AL$2:$AL$233,ROWS($AL163:AL$233))</f>
        <v>-4.6199999999999903</v>
      </c>
    </row>
    <row r="164" spans="38:39">
      <c r="AL164">
        <v>-80.47</v>
      </c>
      <c r="AM164" cm="1">
        <f t="array" ref="AM164">INDEX($AL$2:$AL$233,ROWS($AL164:AL$233))</f>
        <v>28.16</v>
      </c>
    </row>
    <row r="165" spans="38:39">
      <c r="AL165">
        <v>37.08</v>
      </c>
      <c r="AM165" cm="1">
        <f t="array" ref="AM165">INDEX($AL$2:$AL$233,ROWS($AL165:AL$233))</f>
        <v>-1.79</v>
      </c>
    </row>
    <row r="166" spans="38:39">
      <c r="AL166">
        <v>55.269999999999897</v>
      </c>
      <c r="AM166" cm="1">
        <f t="array" ref="AM166">INDEX($AL$2:$AL$233,ROWS($AL166:AL$233))</f>
        <v>37.61</v>
      </c>
    </row>
    <row r="167" spans="38:39">
      <c r="AL167">
        <v>-32.71</v>
      </c>
      <c r="AM167" cm="1">
        <f t="array" ref="AM167">INDEX($AL$2:$AL$233,ROWS($AL167:AL$233))</f>
        <v>-50.889999999999901</v>
      </c>
    </row>
    <row r="168" spans="38:39">
      <c r="AL168">
        <v>-22.41</v>
      </c>
      <c r="AM168" cm="1">
        <f t="array" ref="AM168">INDEX($AL$2:$AL$233,ROWS($AL168:AL$233))</f>
        <v>16.71</v>
      </c>
    </row>
    <row r="169" spans="38:39">
      <c r="AL169">
        <v>-13.37</v>
      </c>
      <c r="AM169" cm="1">
        <f t="array" ref="AM169">INDEX($AL$2:$AL$233,ROWS($AL169:AL$233))</f>
        <v>85.369999999999905</v>
      </c>
    </row>
    <row r="170" spans="38:39">
      <c r="AL170">
        <v>23.54</v>
      </c>
      <c r="AM170" cm="1">
        <f t="array" ref="AM170">INDEX($AL$2:$AL$233,ROWS($AL170:AL$233))</f>
        <v>49.199999999999903</v>
      </c>
    </row>
    <row r="171" spans="38:39">
      <c r="AL171">
        <v>-20.54</v>
      </c>
      <c r="AM171" cm="1">
        <f t="array" ref="AM171">INDEX($AL$2:$AL$233,ROWS($AL171:AL$233))</f>
        <v>-0.93999999999999895</v>
      </c>
    </row>
    <row r="172" spans="38:39">
      <c r="AL172">
        <v>-69.78</v>
      </c>
      <c r="AM172" cm="1">
        <f t="array" ref="AM172">INDEX($AL$2:$AL$233,ROWS($AL172:AL$233))</f>
        <v>10.3799999999999</v>
      </c>
    </row>
    <row r="173" spans="38:39">
      <c r="AL173">
        <v>4.6599999999999904</v>
      </c>
      <c r="AM173" cm="1">
        <f t="array" ref="AM173">INDEX($AL$2:$AL$233,ROWS($AL173:AL$233))</f>
        <v>26.76</v>
      </c>
    </row>
    <row r="174" spans="38:39">
      <c r="AL174">
        <v>11</v>
      </c>
      <c r="AM174" cm="1">
        <f t="array" ref="AM174">INDEX($AL$2:$AL$233,ROWS($AL174:AL$233))</f>
        <v>-20.18</v>
      </c>
    </row>
    <row r="175" spans="38:39">
      <c r="AL175">
        <v>21.57</v>
      </c>
      <c r="AM175" cm="1">
        <f t="array" ref="AM175">INDEX($AL$2:$AL$233,ROWS($AL175:AL$233))</f>
        <v>27.619999999999902</v>
      </c>
    </row>
    <row r="176" spans="38:39">
      <c r="AL176">
        <v>17.559999999999999</v>
      </c>
      <c r="AM176" cm="1">
        <f t="array" ref="AM176">INDEX($AL$2:$AL$233,ROWS($AL176:AL$233))</f>
        <v>14.9599999999999</v>
      </c>
    </row>
    <row r="177" spans="38:39">
      <c r="AL177">
        <v>-25.56</v>
      </c>
      <c r="AM177" cm="1">
        <f t="array" ref="AM177">INDEX($AL$2:$AL$233,ROWS($AL177:AL$233))</f>
        <v>15.89</v>
      </c>
    </row>
    <row r="178" spans="38:39">
      <c r="AL178">
        <v>22.27</v>
      </c>
      <c r="AM178" cm="1">
        <f t="array" ref="AM178">INDEX($AL$2:$AL$233,ROWS($AL178:AL$233))</f>
        <v>24.68</v>
      </c>
    </row>
    <row r="179" spans="38:39">
      <c r="AL179">
        <v>20.13</v>
      </c>
      <c r="AM179" cm="1">
        <f t="array" ref="AM179">INDEX($AL$2:$AL$233,ROWS($AL179:AL$233))</f>
        <v>-0.26</v>
      </c>
    </row>
    <row r="180" spans="38:39">
      <c r="AL180">
        <v>16.73</v>
      </c>
      <c r="AM180" cm="1">
        <f t="array" ref="AM180">INDEX($AL$2:$AL$233,ROWS($AL180:AL$233))</f>
        <v>-16.41</v>
      </c>
    </row>
    <row r="181" spans="38:39">
      <c r="AL181">
        <v>-20.459999999999901</v>
      </c>
      <c r="AM181" cm="1">
        <f t="array" ref="AM181">INDEX($AL$2:$AL$233,ROWS($AL181:AL$233))</f>
        <v>74.38</v>
      </c>
    </row>
    <row r="182" spans="38:39">
      <c r="AL182">
        <v>45.88</v>
      </c>
      <c r="AM182" cm="1">
        <f t="array" ref="AM182">INDEX($AL$2:$AL$233,ROWS($AL182:AL$233))</f>
        <v>86.7</v>
      </c>
    </row>
    <row r="183" spans="38:39">
      <c r="AL183">
        <v>-65.09</v>
      </c>
      <c r="AM183" cm="1">
        <f t="array" ref="AM183">INDEX($AL$2:$AL$233,ROWS($AL183:AL$233))</f>
        <v>-103.6</v>
      </c>
    </row>
    <row r="184" spans="38:39">
      <c r="AL184">
        <v>16.759999999999899</v>
      </c>
      <c r="AM184" cm="1">
        <f t="array" ref="AM184">INDEX($AL$2:$AL$233,ROWS($AL184:AL$233))</f>
        <v>114.58</v>
      </c>
    </row>
    <row r="185" spans="38:39">
      <c r="AL185">
        <v>41.65</v>
      </c>
      <c r="AM185" cm="1">
        <f t="array" ref="AM185">INDEX($AL$2:$AL$233,ROWS($AL185:AL$233))</f>
        <v>-25.569999999999901</v>
      </c>
    </row>
    <row r="186" spans="38:39">
      <c r="AL186">
        <v>-4.2300000000000004</v>
      </c>
      <c r="AM186" cm="1">
        <f t="array" ref="AM186">INDEX($AL$2:$AL$233,ROWS($AL186:AL$233))</f>
        <v>20.93</v>
      </c>
    </row>
    <row r="187" spans="38:39">
      <c r="AL187">
        <v>51.39</v>
      </c>
      <c r="AM187" cm="1">
        <f t="array" ref="AM187">INDEX($AL$2:$AL$233,ROWS($AL187:AL$233))</f>
        <v>-54.16</v>
      </c>
    </row>
    <row r="188" spans="38:39">
      <c r="AL188">
        <v>49.81</v>
      </c>
      <c r="AM188" cm="1">
        <f t="array" ref="AM188">INDEX($AL$2:$AL$233,ROWS($AL188:AL$233))</f>
        <v>-64.23</v>
      </c>
    </row>
    <row r="189" spans="38:39">
      <c r="AL189">
        <v>-17.57</v>
      </c>
      <c r="AM189" cm="1">
        <f t="array" ref="AM189">INDEX($AL$2:$AL$233,ROWS($AL189:AL$233))</f>
        <v>65.559999999999903</v>
      </c>
    </row>
    <row r="190" spans="38:39">
      <c r="AL190">
        <v>-16.13</v>
      </c>
      <c r="AM190" cm="1">
        <f t="array" ref="AM190">INDEX($AL$2:$AL$233,ROWS($AL190:AL$233))</f>
        <v>45.33</v>
      </c>
    </row>
    <row r="191" spans="38:39">
      <c r="AL191">
        <v>11.77</v>
      </c>
      <c r="AM191" cm="1">
        <f t="array" ref="AM191">INDEX($AL$2:$AL$233,ROWS($AL191:AL$233))</f>
        <v>33.11</v>
      </c>
    </row>
    <row r="192" spans="38:39">
      <c r="AL192">
        <v>29.61</v>
      </c>
      <c r="AM192" cm="1">
        <f t="array" ref="AM192">INDEX($AL$2:$AL$233,ROWS($AL192:AL$233))</f>
        <v>-40.14</v>
      </c>
    </row>
    <row r="193" spans="38:39">
      <c r="AL193">
        <v>9.11</v>
      </c>
      <c r="AM193" cm="1">
        <f t="array" ref="AM193">INDEX($AL$2:$AL$233,ROWS($AL193:AL$233))</f>
        <v>-3.05</v>
      </c>
    </row>
    <row r="194" spans="38:39">
      <c r="AL194">
        <v>-10.5999999999999</v>
      </c>
      <c r="AM194" cm="1">
        <f t="array" ref="AM194">INDEX($AL$2:$AL$233,ROWS($AL194:AL$233))</f>
        <v>21.709999999999901</v>
      </c>
    </row>
    <row r="195" spans="38:39">
      <c r="AL195">
        <v>3.2999999999999901</v>
      </c>
      <c r="AM195" cm="1">
        <f t="array" ref="AM195">INDEX($AL$2:$AL$233,ROWS($AL195:AL$233))</f>
        <v>-43.04</v>
      </c>
    </row>
    <row r="196" spans="38:39">
      <c r="AL196">
        <v>57.28</v>
      </c>
      <c r="AM196" cm="1">
        <f t="array" ref="AM196">INDEX($AL$2:$AL$233,ROWS($AL196:AL$233))</f>
        <v>57.99</v>
      </c>
    </row>
    <row r="197" spans="38:39">
      <c r="AL197">
        <v>38.89</v>
      </c>
      <c r="AM197" cm="1">
        <f t="array" ref="AM197">INDEX($AL$2:$AL$233,ROWS($AL197:AL$233))</f>
        <v>107.99</v>
      </c>
    </row>
    <row r="198" spans="38:39">
      <c r="AL198">
        <v>29.41</v>
      </c>
      <c r="AM198" cm="1">
        <f t="array" ref="AM198">INDEX($AL$2:$AL$233,ROWS($AL198:AL$233))</f>
        <v>18.02</v>
      </c>
    </row>
    <row r="199" spans="38:39">
      <c r="AL199">
        <v>-16.440000000000001</v>
      </c>
      <c r="AM199" cm="1">
        <f t="array" ref="AM199">INDEX($AL$2:$AL$233,ROWS($AL199:AL$233))</f>
        <v>-53.66</v>
      </c>
    </row>
    <row r="200" spans="38:39">
      <c r="AL200">
        <v>6.9499999999999904</v>
      </c>
      <c r="AM200" cm="1">
        <f t="array" ref="AM200">INDEX($AL$2:$AL$233,ROWS($AL200:AL$233))</f>
        <v>54.08</v>
      </c>
    </row>
    <row r="201" spans="38:39">
      <c r="AL201">
        <v>-12.12</v>
      </c>
      <c r="AM201" cm="1">
        <f t="array" ref="AM201">INDEX($AL$2:$AL$233,ROWS($AL201:AL$233))</f>
        <v>75.489999999999995</v>
      </c>
    </row>
    <row r="202" spans="38:39">
      <c r="AL202">
        <v>-12.49</v>
      </c>
      <c r="AM202" cm="1">
        <f t="array" ref="AM202">INDEX($AL$2:$AL$233,ROWS($AL202:AL$233))</f>
        <v>-16.8399999999999</v>
      </c>
    </row>
    <row r="203" spans="38:39">
      <c r="AL203">
        <v>-42.74</v>
      </c>
      <c r="AM203" cm="1">
        <f t="array" ref="AM203">INDEX($AL$2:$AL$233,ROWS($AL203:AL$233))</f>
        <v>16.45</v>
      </c>
    </row>
    <row r="204" spans="38:39">
      <c r="AL204">
        <v>9.3800000000000008</v>
      </c>
      <c r="AM204" cm="1">
        <f t="array" ref="AM204">INDEX($AL$2:$AL$233,ROWS($AL204:AL$233))</f>
        <v>98.56</v>
      </c>
    </row>
    <row r="205" spans="38:39">
      <c r="AL205">
        <v>15.07</v>
      </c>
      <c r="AM205" cm="1">
        <f t="array" ref="AM205">INDEX($AL$2:$AL$233,ROWS($AL205:AL$233))</f>
        <v>-4.09</v>
      </c>
    </row>
    <row r="206" spans="38:39">
      <c r="AL206">
        <v>73.199999999999903</v>
      </c>
      <c r="AM206" cm="1">
        <f t="array" ref="AM206">INDEX($AL$2:$AL$233,ROWS($AL206:AL$233))</f>
        <v>-68.75</v>
      </c>
    </row>
    <row r="207" spans="38:39">
      <c r="AL207">
        <v>8.4</v>
      </c>
      <c r="AM207" cm="1">
        <f t="array" ref="AM207">INDEX($AL$2:$AL$233,ROWS($AL207:AL$233))</f>
        <v>27.06</v>
      </c>
    </row>
    <row r="208" spans="38:39">
      <c r="AL208">
        <v>-9.2200000000000006</v>
      </c>
      <c r="AM208" cm="1">
        <f t="array" ref="AM208">INDEX($AL$2:$AL$233,ROWS($AL208:AL$233))</f>
        <v>-93.3</v>
      </c>
    </row>
    <row r="209" spans="38:39">
      <c r="AL209">
        <v>56.68</v>
      </c>
      <c r="AM209" cm="1">
        <f t="array" ref="AM209">INDEX($AL$2:$AL$233,ROWS($AL209:AL$233))</f>
        <v>41.51</v>
      </c>
    </row>
    <row r="210" spans="38:39">
      <c r="AL210">
        <v>62.11</v>
      </c>
      <c r="AM210" cm="1">
        <f t="array" ref="AM210">INDEX($AL$2:$AL$233,ROWS($AL210:AL$233))</f>
        <v>-8.9999999999998498E-2</v>
      </c>
    </row>
    <row r="211" spans="38:39">
      <c r="AL211">
        <v>-62.56</v>
      </c>
      <c r="AM211" cm="1">
        <f t="array" ref="AM211">INDEX($AL$2:$AL$233,ROWS($AL211:AL$233))</f>
        <v>23.47</v>
      </c>
    </row>
    <row r="212" spans="38:39">
      <c r="AL212">
        <v>-42.66</v>
      </c>
      <c r="AM212" cm="1">
        <f t="array" ref="AM212">INDEX($AL$2:$AL$233,ROWS($AL212:AL$233))</f>
        <v>-9.9999999999998701E-2</v>
      </c>
    </row>
    <row r="213" spans="38:39">
      <c r="AL213">
        <v>17.07</v>
      </c>
      <c r="AM213" cm="1">
        <f t="array" ref="AM213">INDEX($AL$2:$AL$233,ROWS($AL213:AL$233))</f>
        <v>-23.46</v>
      </c>
    </row>
    <row r="214" spans="38:39">
      <c r="AL214">
        <v>72.62</v>
      </c>
      <c r="AM214" cm="1">
        <f t="array" ref="AM214">INDEX($AL$2:$AL$233,ROWS($AL214:AL$233))</f>
        <v>12.93</v>
      </c>
    </row>
    <row r="215" spans="38:39">
      <c r="AL215">
        <v>88.74</v>
      </c>
      <c r="AM215" cm="1">
        <f t="array" ref="AM215">INDEX($AL$2:$AL$233,ROWS($AL215:AL$233))</f>
        <v>4.58</v>
      </c>
    </row>
    <row r="216" spans="38:39">
      <c r="AL216">
        <v>-32.35</v>
      </c>
      <c r="AM216" cm="1">
        <f t="array" ref="AM216">INDEX($AL$2:$AL$233,ROWS($AL216:AL$233))</f>
        <v>-15.43</v>
      </c>
    </row>
    <row r="217" spans="38:39">
      <c r="AL217">
        <v>-10.46</v>
      </c>
      <c r="AM217" cm="1">
        <f t="array" ref="AM217">INDEX($AL$2:$AL$233,ROWS($AL217:AL$233))</f>
        <v>-29.74</v>
      </c>
    </row>
    <row r="218" spans="38:39">
      <c r="AL218">
        <v>18.57</v>
      </c>
      <c r="AM218" cm="1">
        <f t="array" ref="AM218">INDEX($AL$2:$AL$233,ROWS($AL218:AL$233))</f>
        <v>44.35</v>
      </c>
    </row>
    <row r="219" spans="38:39">
      <c r="AL219">
        <v>38.15</v>
      </c>
      <c r="AM219" cm="1">
        <f t="array" ref="AM219">INDEX($AL$2:$AL$233,ROWS($AL219:AL$233))</f>
        <v>-71.2</v>
      </c>
    </row>
    <row r="220" spans="38:39">
      <c r="AL220">
        <v>-3.32</v>
      </c>
      <c r="AM220" cm="1">
        <f t="array" ref="AM220">INDEX($AL$2:$AL$233,ROWS($AL220:AL$233))</f>
        <v>-19.059999999999999</v>
      </c>
    </row>
    <row r="221" spans="38:39">
      <c r="AL221">
        <v>36.369999999999997</v>
      </c>
      <c r="AM221" cm="1">
        <f t="array" ref="AM221">INDEX($AL$2:$AL$233,ROWS($AL221:AL$233))</f>
        <v>17.71</v>
      </c>
    </row>
    <row r="222" spans="38:39">
      <c r="AL222">
        <v>33.75</v>
      </c>
      <c r="AM222" cm="1">
        <f t="array" ref="AM222">INDEX($AL$2:$AL$233,ROWS($AL222:AL$233))</f>
        <v>-4.3499999999999996</v>
      </c>
    </row>
    <row r="223" spans="38:39">
      <c r="AL223">
        <v>10.56</v>
      </c>
      <c r="AM223" cm="1">
        <f t="array" ref="AM223">INDEX($AL$2:$AL$233,ROWS($AL223:AL$233))</f>
        <v>-8.52</v>
      </c>
    </row>
    <row r="224" spans="38:39">
      <c r="AL224">
        <v>7.21</v>
      </c>
      <c r="AM224" cm="1">
        <f t="array" ref="AM224">INDEX($AL$2:$AL$233,ROWS($AL224:AL$233))</f>
        <v>13.45</v>
      </c>
    </row>
    <row r="225" spans="38:39">
      <c r="AL225">
        <v>-23.59</v>
      </c>
      <c r="AM225" cm="1">
        <f t="array" ref="AM225">INDEX($AL$2:$AL$233,ROWS($AL225:AL$233))</f>
        <v>36.799999999999997</v>
      </c>
    </row>
    <row r="226" spans="38:39">
      <c r="AL226">
        <v>7.19</v>
      </c>
      <c r="AM226" cm="1">
        <f t="array" ref="AM226">INDEX($AL$2:$AL$233,ROWS($AL226:AL$233))</f>
        <v>67.88</v>
      </c>
    </row>
    <row r="227" spans="38:39">
      <c r="AL227">
        <v>10.66</v>
      </c>
      <c r="AM227" cm="1">
        <f t="array" ref="AM227">INDEX($AL$2:$AL$233,ROWS($AL227:AL$233))</f>
        <v>41.07</v>
      </c>
    </row>
    <row r="228" spans="38:39">
      <c r="AL228">
        <v>42.68</v>
      </c>
      <c r="AM228" cm="1">
        <f t="array" ref="AM228">INDEX($AL$2:$AL$233,ROWS($AL228:AL$233))</f>
        <v>-35.28</v>
      </c>
    </row>
    <row r="229" spans="38:39">
      <c r="AL229">
        <v>-54.249999999999901</v>
      </c>
      <c r="AM229" cm="1">
        <f t="array" ref="AM229">INDEX($AL$2:$AL$233,ROWS($AL229:AL$233))</f>
        <v>30.89</v>
      </c>
    </row>
    <row r="230" spans="38:39">
      <c r="AL230">
        <v>70.55</v>
      </c>
      <c r="AM230" cm="1">
        <f t="array" ref="AM230">INDEX($AL$2:$AL$233,ROWS($AL230:AL$233))</f>
        <v>-3.73</v>
      </c>
    </row>
    <row r="231" spans="38:39">
      <c r="AL231">
        <v>11.0099999999999</v>
      </c>
      <c r="AM231" cm="1">
        <f t="array" ref="AM231">INDEX($AL$2:$AL$233,ROWS($AL231:AL$233))</f>
        <v>-85.479999999999905</v>
      </c>
    </row>
    <row r="232" spans="38:39">
      <c r="AL232">
        <v>-41.59</v>
      </c>
      <c r="AM232" cm="1">
        <f t="array" ref="AM232">INDEX($AL$2:$AL$233,ROWS($AL232:AL$233))</f>
        <v>-8.6399999999999899</v>
      </c>
    </row>
    <row r="233" spans="38:39">
      <c r="AL233">
        <v>49.55</v>
      </c>
      <c r="AM233" cm="1">
        <f t="array" ref="AM233">INDEX($AL$2:$AL$233,ROWS($AL233:AL$233))</f>
        <v>-65.19</v>
      </c>
    </row>
    <row r="234" spans="38:39">
      <c r="AL234">
        <v>0</v>
      </c>
    </row>
    <row r="235" spans="38:39">
      <c r="AL235">
        <v>0</v>
      </c>
    </row>
    <row r="236" spans="38:39">
      <c r="AL236">
        <v>0</v>
      </c>
    </row>
    <row r="237" spans="38:39">
      <c r="AL237">
        <v>0</v>
      </c>
    </row>
    <row r="238" spans="38:39">
      <c r="AL238">
        <v>0</v>
      </c>
    </row>
    <row r="239" spans="38:39">
      <c r="AL239">
        <v>0</v>
      </c>
    </row>
    <row r="240" spans="38:39">
      <c r="AL240">
        <v>0</v>
      </c>
    </row>
    <row r="241" spans="38:38">
      <c r="AL241">
        <v>0</v>
      </c>
    </row>
    <row r="242" spans="38:38">
      <c r="AL242">
        <v>0</v>
      </c>
    </row>
    <row r="243" spans="38:38">
      <c r="AL243">
        <v>0</v>
      </c>
    </row>
    <row r="244" spans="38:38">
      <c r="AL244">
        <v>0</v>
      </c>
    </row>
    <row r="245" spans="38:38">
      <c r="AL245">
        <v>0</v>
      </c>
    </row>
    <row r="246" spans="38:38">
      <c r="AL246">
        <v>0</v>
      </c>
    </row>
    <row r="247" spans="38:38">
      <c r="AL247">
        <v>0</v>
      </c>
    </row>
    <row r="248" spans="38:38">
      <c r="AL248">
        <v>0</v>
      </c>
    </row>
    <row r="249" spans="38:38">
      <c r="AL249">
        <v>0</v>
      </c>
    </row>
    <row r="250" spans="38:38">
      <c r="AL250">
        <v>0</v>
      </c>
    </row>
    <row r="251" spans="38:38">
      <c r="AL251">
        <v>0</v>
      </c>
    </row>
    <row r="252" spans="38:38">
      <c r="AL252">
        <v>0</v>
      </c>
    </row>
    <row r="253" spans="38:38">
      <c r="AL253">
        <v>0</v>
      </c>
    </row>
    <row r="254" spans="38:38">
      <c r="AL254">
        <v>0</v>
      </c>
    </row>
    <row r="255" spans="38:38">
      <c r="AL255">
        <v>0</v>
      </c>
    </row>
    <row r="256" spans="38:38">
      <c r="AL256">
        <v>0</v>
      </c>
    </row>
    <row r="257" spans="38:38">
      <c r="AL257">
        <v>0</v>
      </c>
    </row>
    <row r="258" spans="38:38">
      <c r="AL258">
        <v>0</v>
      </c>
    </row>
    <row r="259" spans="38:38">
      <c r="AL259">
        <v>0</v>
      </c>
    </row>
    <row r="260" spans="38:38">
      <c r="AL260">
        <v>0</v>
      </c>
    </row>
    <row r="261" spans="38:38">
      <c r="AL261">
        <v>0</v>
      </c>
    </row>
    <row r="262" spans="38:38">
      <c r="AL262">
        <v>0</v>
      </c>
    </row>
    <row r="263" spans="38:38">
      <c r="AL263">
        <v>0</v>
      </c>
    </row>
    <row r="264" spans="38:38">
      <c r="AL264">
        <v>0</v>
      </c>
    </row>
    <row r="265" spans="38:38">
      <c r="AL265">
        <v>0</v>
      </c>
    </row>
    <row r="266" spans="38:38">
      <c r="AL266">
        <v>0</v>
      </c>
    </row>
    <row r="267" spans="38:38">
      <c r="AL267">
        <v>0</v>
      </c>
    </row>
    <row r="268" spans="38:38">
      <c r="AL268">
        <v>0</v>
      </c>
    </row>
    <row r="269" spans="38:38">
      <c r="AL269">
        <v>0</v>
      </c>
    </row>
    <row r="270" spans="38:38">
      <c r="AL270">
        <v>0</v>
      </c>
    </row>
    <row r="271" spans="38:38">
      <c r="AL271">
        <v>0</v>
      </c>
    </row>
    <row r="272" spans="38:38">
      <c r="AL272">
        <v>0</v>
      </c>
    </row>
    <row r="273" spans="38:38">
      <c r="AL273">
        <v>0</v>
      </c>
    </row>
    <row r="274" spans="38:38">
      <c r="AL274">
        <v>0</v>
      </c>
    </row>
    <row r="275" spans="38:38">
      <c r="AL275">
        <v>0</v>
      </c>
    </row>
    <row r="276" spans="38:38">
      <c r="AL276">
        <v>0</v>
      </c>
    </row>
    <row r="277" spans="38:38">
      <c r="AL277">
        <v>0</v>
      </c>
    </row>
    <row r="278" spans="38:38">
      <c r="AL278">
        <v>0</v>
      </c>
    </row>
    <row r="279" spans="38:38">
      <c r="AL279">
        <v>0</v>
      </c>
    </row>
    <row r="280" spans="38:38">
      <c r="AL280">
        <v>0</v>
      </c>
    </row>
    <row r="281" spans="38:38">
      <c r="AL281">
        <v>0</v>
      </c>
    </row>
    <row r="282" spans="38:38">
      <c r="AL282">
        <v>0</v>
      </c>
    </row>
    <row r="283" spans="38:38">
      <c r="AL283">
        <v>0</v>
      </c>
    </row>
    <row r="284" spans="38:38">
      <c r="AL284">
        <v>0</v>
      </c>
    </row>
    <row r="285" spans="38:38">
      <c r="AL285">
        <v>0</v>
      </c>
    </row>
    <row r="286" spans="38:38">
      <c r="AL286">
        <v>0</v>
      </c>
    </row>
    <row r="287" spans="38:38">
      <c r="AL287">
        <v>0</v>
      </c>
    </row>
    <row r="288" spans="38:38">
      <c r="AL288">
        <v>0</v>
      </c>
    </row>
    <row r="289" spans="38:38">
      <c r="AL289">
        <v>0</v>
      </c>
    </row>
    <row r="290" spans="38:38">
      <c r="AL290">
        <v>0</v>
      </c>
    </row>
    <row r="291" spans="38:38">
      <c r="AL291">
        <v>0</v>
      </c>
    </row>
    <row r="292" spans="38:38">
      <c r="AL292">
        <v>0</v>
      </c>
    </row>
    <row r="293" spans="38:38">
      <c r="AL293">
        <v>0</v>
      </c>
    </row>
    <row r="294" spans="38:38">
      <c r="AL294">
        <v>0</v>
      </c>
    </row>
    <row r="295" spans="38:38">
      <c r="AL295">
        <v>0</v>
      </c>
    </row>
    <row r="296" spans="38:38">
      <c r="AL296">
        <v>0</v>
      </c>
    </row>
    <row r="297" spans="38:38">
      <c r="AL297">
        <v>0</v>
      </c>
    </row>
    <row r="298" spans="38:38">
      <c r="AL298">
        <v>0</v>
      </c>
    </row>
    <row r="299" spans="38:38">
      <c r="AL299">
        <v>0</v>
      </c>
    </row>
    <row r="300" spans="38:38">
      <c r="AL300">
        <v>0</v>
      </c>
    </row>
    <row r="301" spans="38:38">
      <c r="AL301">
        <v>0</v>
      </c>
    </row>
    <row r="302" spans="38:38">
      <c r="AL302">
        <v>0</v>
      </c>
    </row>
    <row r="303" spans="38:38">
      <c r="AL303">
        <v>0</v>
      </c>
    </row>
    <row r="304" spans="38:38">
      <c r="AL304">
        <v>0</v>
      </c>
    </row>
    <row r="305" spans="38:38">
      <c r="AL305">
        <v>0</v>
      </c>
    </row>
    <row r="306" spans="38:38">
      <c r="AL306">
        <v>0</v>
      </c>
    </row>
    <row r="307" spans="38:38">
      <c r="AL307">
        <v>0</v>
      </c>
    </row>
    <row r="308" spans="38:38">
      <c r="AL308">
        <v>0</v>
      </c>
    </row>
    <row r="309" spans="38:38">
      <c r="AL309">
        <v>0</v>
      </c>
    </row>
    <row r="310" spans="38:38">
      <c r="AL310">
        <v>0</v>
      </c>
    </row>
    <row r="311" spans="38:38">
      <c r="AL311">
        <v>0</v>
      </c>
    </row>
    <row r="312" spans="38:38">
      <c r="AL312">
        <v>0</v>
      </c>
    </row>
    <row r="313" spans="38:38">
      <c r="AL313">
        <v>0</v>
      </c>
    </row>
    <row r="314" spans="38:38">
      <c r="AL314">
        <v>0</v>
      </c>
    </row>
    <row r="315" spans="38:38">
      <c r="AL315">
        <v>0</v>
      </c>
    </row>
    <row r="316" spans="38:38">
      <c r="AL316">
        <v>0</v>
      </c>
    </row>
    <row r="317" spans="38:38">
      <c r="AL317">
        <v>0</v>
      </c>
    </row>
    <row r="318" spans="38:38">
      <c r="AL318">
        <v>0</v>
      </c>
    </row>
    <row r="319" spans="38:38">
      <c r="AL319">
        <v>0</v>
      </c>
    </row>
    <row r="320" spans="38:38">
      <c r="AL320">
        <v>0</v>
      </c>
    </row>
    <row r="321" spans="38:38">
      <c r="AL321">
        <v>0</v>
      </c>
    </row>
    <row r="322" spans="38:38">
      <c r="AL322">
        <v>0</v>
      </c>
    </row>
    <row r="323" spans="38:38">
      <c r="AL323">
        <v>0</v>
      </c>
    </row>
    <row r="324" spans="38:38">
      <c r="AL324">
        <v>0</v>
      </c>
    </row>
    <row r="325" spans="38:38">
      <c r="AL325">
        <v>0</v>
      </c>
    </row>
    <row r="326" spans="38:38">
      <c r="AL326">
        <v>0</v>
      </c>
    </row>
    <row r="327" spans="38:38">
      <c r="AL327">
        <v>0</v>
      </c>
    </row>
    <row r="328" spans="38:38">
      <c r="AL328">
        <v>0</v>
      </c>
    </row>
    <row r="329" spans="38:38">
      <c r="AL329">
        <v>0</v>
      </c>
    </row>
    <row r="330" spans="38:38">
      <c r="AL330">
        <v>0</v>
      </c>
    </row>
    <row r="331" spans="38:38">
      <c r="AL331">
        <v>0</v>
      </c>
    </row>
    <row r="332" spans="38:38">
      <c r="AL332">
        <v>0</v>
      </c>
    </row>
    <row r="333" spans="38:38">
      <c r="AL333">
        <v>0</v>
      </c>
    </row>
    <row r="334" spans="38:38">
      <c r="AL334">
        <v>0</v>
      </c>
    </row>
    <row r="335" spans="38:38">
      <c r="AL335">
        <v>0</v>
      </c>
    </row>
    <row r="336" spans="38:38">
      <c r="AL336">
        <v>0</v>
      </c>
    </row>
    <row r="337" spans="38:38">
      <c r="AL337">
        <v>0</v>
      </c>
    </row>
    <row r="338" spans="38:38">
      <c r="AL338">
        <v>0</v>
      </c>
    </row>
    <row r="339" spans="38:38">
      <c r="AL339">
        <v>0</v>
      </c>
    </row>
    <row r="340" spans="38:38">
      <c r="AL340">
        <v>0</v>
      </c>
    </row>
    <row r="341" spans="38:38">
      <c r="AL341">
        <v>0</v>
      </c>
    </row>
    <row r="342" spans="38:38">
      <c r="AL342">
        <v>0</v>
      </c>
    </row>
    <row r="343" spans="38:38">
      <c r="AL343">
        <v>0</v>
      </c>
    </row>
    <row r="344" spans="38:38">
      <c r="AL344">
        <v>0</v>
      </c>
    </row>
    <row r="345" spans="38:38">
      <c r="AL345">
        <v>0</v>
      </c>
    </row>
    <row r="346" spans="38:38">
      <c r="AL346">
        <v>0</v>
      </c>
    </row>
    <row r="347" spans="38:38">
      <c r="AL347">
        <v>0</v>
      </c>
    </row>
    <row r="348" spans="38:38">
      <c r="AL348">
        <v>0</v>
      </c>
    </row>
    <row r="349" spans="38:38">
      <c r="AL349">
        <v>0</v>
      </c>
    </row>
    <row r="350" spans="38:38">
      <c r="AL350">
        <v>0</v>
      </c>
    </row>
    <row r="351" spans="38:38">
      <c r="AL351">
        <v>0</v>
      </c>
    </row>
    <row r="352" spans="38:38">
      <c r="AL352">
        <v>0</v>
      </c>
    </row>
    <row r="353" spans="38:38">
      <c r="AL353">
        <v>0</v>
      </c>
    </row>
    <row r="354" spans="38:38">
      <c r="AL354">
        <v>0</v>
      </c>
    </row>
    <row r="355" spans="38:38">
      <c r="AL355">
        <v>0</v>
      </c>
    </row>
    <row r="356" spans="38:38">
      <c r="AL356">
        <v>0</v>
      </c>
    </row>
    <row r="357" spans="38:38">
      <c r="AL357">
        <v>0</v>
      </c>
    </row>
    <row r="358" spans="38:38">
      <c r="AL358">
        <v>0</v>
      </c>
    </row>
    <row r="359" spans="38:38">
      <c r="AL359">
        <v>0</v>
      </c>
    </row>
    <row r="360" spans="38:38">
      <c r="AL360">
        <v>0</v>
      </c>
    </row>
    <row r="361" spans="38:38">
      <c r="AL361">
        <v>0</v>
      </c>
    </row>
    <row r="362" spans="38:38">
      <c r="AL362">
        <v>0</v>
      </c>
    </row>
    <row r="363" spans="38:38">
      <c r="AL363">
        <v>0</v>
      </c>
    </row>
    <row r="364" spans="38:38">
      <c r="AL364">
        <v>0</v>
      </c>
    </row>
    <row r="365" spans="38:38">
      <c r="AL365">
        <v>0</v>
      </c>
    </row>
    <row r="366" spans="38:38">
      <c r="AL366">
        <v>0</v>
      </c>
    </row>
    <row r="367" spans="38:38">
      <c r="AL367">
        <v>0</v>
      </c>
    </row>
    <row r="368" spans="38:38">
      <c r="AL368">
        <v>0</v>
      </c>
    </row>
    <row r="369" spans="38:38">
      <c r="AL369">
        <v>0</v>
      </c>
    </row>
    <row r="370" spans="38:38">
      <c r="AL370">
        <v>0</v>
      </c>
    </row>
    <row r="371" spans="38:38">
      <c r="AL371">
        <v>0</v>
      </c>
    </row>
    <row r="372" spans="38:38">
      <c r="AL372">
        <v>0</v>
      </c>
    </row>
    <row r="373" spans="38:38">
      <c r="AL373">
        <v>0</v>
      </c>
    </row>
    <row r="374" spans="38:38">
      <c r="AL374">
        <v>0</v>
      </c>
    </row>
    <row r="375" spans="38:38">
      <c r="AL375">
        <v>0</v>
      </c>
    </row>
    <row r="376" spans="38:38">
      <c r="AL376">
        <v>0</v>
      </c>
    </row>
    <row r="377" spans="38:38">
      <c r="AL377">
        <v>0</v>
      </c>
    </row>
    <row r="378" spans="38:38">
      <c r="AL378">
        <v>0</v>
      </c>
    </row>
    <row r="379" spans="38:38">
      <c r="AL379">
        <v>0</v>
      </c>
    </row>
    <row r="380" spans="38:38">
      <c r="AL380">
        <v>0</v>
      </c>
    </row>
    <row r="381" spans="38:38">
      <c r="AL381">
        <v>0</v>
      </c>
    </row>
    <row r="382" spans="38:38">
      <c r="AL382">
        <v>0</v>
      </c>
    </row>
    <row r="383" spans="38:38">
      <c r="AL383">
        <v>0</v>
      </c>
    </row>
    <row r="384" spans="38:38">
      <c r="AL384">
        <v>0</v>
      </c>
    </row>
    <row r="385" spans="38:38">
      <c r="AL385">
        <v>0</v>
      </c>
    </row>
    <row r="386" spans="38:38">
      <c r="AL386">
        <v>0</v>
      </c>
    </row>
    <row r="387" spans="38:38">
      <c r="AL387">
        <v>0</v>
      </c>
    </row>
    <row r="388" spans="38:38">
      <c r="AL388">
        <v>0</v>
      </c>
    </row>
    <row r="389" spans="38:38">
      <c r="AL389">
        <v>0</v>
      </c>
    </row>
    <row r="390" spans="38:38">
      <c r="AL390">
        <v>0</v>
      </c>
    </row>
    <row r="391" spans="38:38">
      <c r="AL391">
        <v>0</v>
      </c>
    </row>
    <row r="392" spans="38:38">
      <c r="AL392">
        <v>0</v>
      </c>
    </row>
    <row r="393" spans="38:38">
      <c r="AL393">
        <v>0</v>
      </c>
    </row>
    <row r="394" spans="38:38">
      <c r="AL394">
        <v>0</v>
      </c>
    </row>
    <row r="395" spans="38:38">
      <c r="AL395">
        <v>0</v>
      </c>
    </row>
    <row r="396" spans="38:38">
      <c r="AL396">
        <v>0</v>
      </c>
    </row>
    <row r="397" spans="38:38">
      <c r="AL397">
        <v>0</v>
      </c>
    </row>
    <row r="398" spans="38:38">
      <c r="AL398">
        <v>0</v>
      </c>
    </row>
    <row r="399" spans="38:38">
      <c r="AL399">
        <v>0</v>
      </c>
    </row>
    <row r="400" spans="38:38">
      <c r="AL400">
        <v>0</v>
      </c>
    </row>
    <row r="401" spans="38:38">
      <c r="AL401">
        <v>0</v>
      </c>
    </row>
    <row r="402" spans="38:38">
      <c r="AL402">
        <v>0</v>
      </c>
    </row>
    <row r="403" spans="38:38">
      <c r="AL403">
        <v>0</v>
      </c>
    </row>
    <row r="404" spans="38:38">
      <c r="AL404">
        <v>0</v>
      </c>
    </row>
    <row r="405" spans="38:38">
      <c r="AL405">
        <v>0</v>
      </c>
    </row>
    <row r="406" spans="38:38">
      <c r="AL406">
        <v>0</v>
      </c>
    </row>
    <row r="407" spans="38:38">
      <c r="AL407">
        <v>0</v>
      </c>
    </row>
    <row r="408" spans="38:38">
      <c r="AL408">
        <v>0</v>
      </c>
    </row>
    <row r="409" spans="38:38">
      <c r="AL409">
        <v>0</v>
      </c>
    </row>
    <row r="410" spans="38:38">
      <c r="AL410">
        <v>0</v>
      </c>
    </row>
    <row r="411" spans="38:38">
      <c r="AL411">
        <v>0</v>
      </c>
    </row>
    <row r="412" spans="38:38">
      <c r="AL412">
        <v>0</v>
      </c>
    </row>
    <row r="413" spans="38:38">
      <c r="AL413">
        <v>0</v>
      </c>
    </row>
    <row r="414" spans="38:38">
      <c r="AL414">
        <v>0</v>
      </c>
    </row>
    <row r="415" spans="38:38">
      <c r="AL415">
        <v>0</v>
      </c>
    </row>
    <row r="416" spans="38:38">
      <c r="AL416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BQ1108"/>
  <sheetViews>
    <sheetView tabSelected="1" workbookViewId="0">
      <selection activeCell="U3" sqref="U3"/>
    </sheetView>
  </sheetViews>
  <sheetFormatPr baseColWidth="10" defaultRowHeight="16"/>
  <cols>
    <col min="1" max="1" width="12.33203125" bestFit="1" customWidth="1"/>
    <col min="4" max="4" width="10.83203125" style="43"/>
    <col min="6" max="7" width="10.83203125" style="138"/>
    <col min="12" max="12" width="10.83203125" style="43"/>
    <col min="19" max="19" width="10.83203125" style="142"/>
    <col min="20" max="20" width="12.83203125" bestFit="1" customWidth="1"/>
    <col min="22" max="22" width="10.83203125" style="138"/>
    <col min="25" max="25" width="10.83203125" style="138"/>
    <col min="28" max="28" width="10.83203125" style="43"/>
    <col min="32" max="32" width="10.83203125" style="43"/>
  </cols>
  <sheetData>
    <row r="1" spans="1:69">
      <c r="A1" t="s">
        <v>1353</v>
      </c>
      <c r="B1" t="s">
        <v>1344</v>
      </c>
      <c r="C1" t="s">
        <v>1345</v>
      </c>
      <c r="D1" s="43" t="s">
        <v>1346</v>
      </c>
      <c r="E1" t="s">
        <v>1343</v>
      </c>
      <c r="F1" s="138" t="s">
        <v>1341</v>
      </c>
      <c r="G1" s="138" t="s">
        <v>1342</v>
      </c>
      <c r="H1" t="s">
        <v>1347</v>
      </c>
      <c r="I1" t="s">
        <v>1348</v>
      </c>
      <c r="J1" t="s">
        <v>1349</v>
      </c>
      <c r="K1" t="s">
        <v>1350</v>
      </c>
      <c r="L1" s="43" t="s">
        <v>1351</v>
      </c>
      <c r="M1" t="s">
        <v>1352</v>
      </c>
      <c r="N1" t="s">
        <v>14</v>
      </c>
      <c r="O1" t="s">
        <v>1356</v>
      </c>
      <c r="P1" t="s">
        <v>1356</v>
      </c>
      <c r="Q1" t="s">
        <v>1328</v>
      </c>
      <c r="R1" t="s">
        <v>1328</v>
      </c>
      <c r="S1" s="141" t="s">
        <v>1354</v>
      </c>
      <c r="T1" t="s">
        <v>14</v>
      </c>
      <c r="U1" t="s">
        <v>1350</v>
      </c>
      <c r="V1" s="138" t="s">
        <v>1351</v>
      </c>
      <c r="W1" t="s">
        <v>1352</v>
      </c>
      <c r="X1" t="s">
        <v>1344</v>
      </c>
      <c r="Y1" s="138" t="s">
        <v>1345</v>
      </c>
      <c r="Z1" t="s">
        <v>1346</v>
      </c>
      <c r="AA1" t="s">
        <v>1343</v>
      </c>
      <c r="AB1" s="43" t="s">
        <v>1341</v>
      </c>
      <c r="AC1" t="s">
        <v>1342</v>
      </c>
      <c r="AD1" t="s">
        <v>1347</v>
      </c>
      <c r="AE1" t="s">
        <v>1348</v>
      </c>
      <c r="AF1" s="43" t="s">
        <v>1349</v>
      </c>
      <c r="AG1" t="s">
        <v>14</v>
      </c>
      <c r="AH1" t="s">
        <v>1356</v>
      </c>
      <c r="AI1" t="s">
        <v>1356</v>
      </c>
      <c r="AJ1" t="s">
        <v>1328</v>
      </c>
      <c r="AK1" t="s">
        <v>1328</v>
      </c>
      <c r="AM1" s="198" t="s">
        <v>3546</v>
      </c>
      <c r="AN1" t="s">
        <v>3547</v>
      </c>
      <c r="AO1" t="s">
        <v>3540</v>
      </c>
      <c r="AP1" t="s">
        <v>3541</v>
      </c>
      <c r="AQ1" t="s">
        <v>3542</v>
      </c>
      <c r="AS1" t="s">
        <v>3548</v>
      </c>
      <c r="AT1" t="s">
        <v>3543</v>
      </c>
      <c r="AU1" t="s">
        <v>3544</v>
      </c>
      <c r="AV1" t="s">
        <v>3545</v>
      </c>
      <c r="AX1" t="s">
        <v>3547</v>
      </c>
      <c r="AY1" t="s">
        <v>3556</v>
      </c>
      <c r="AZ1" t="s">
        <v>3552</v>
      </c>
      <c r="BA1" t="s">
        <v>3557</v>
      </c>
      <c r="BC1" t="s">
        <v>3548</v>
      </c>
      <c r="BD1" t="s">
        <v>3558</v>
      </c>
      <c r="BE1" t="s">
        <v>3554</v>
      </c>
      <c r="BF1" t="s">
        <v>3559</v>
      </c>
      <c r="BH1" t="s">
        <v>3551</v>
      </c>
      <c r="BI1" t="s">
        <v>3552</v>
      </c>
      <c r="BK1" t="s">
        <v>3553</v>
      </c>
      <c r="BL1" t="s">
        <v>3554</v>
      </c>
      <c r="BN1" t="s">
        <v>3547</v>
      </c>
      <c r="BO1" t="s">
        <v>3541</v>
      </c>
      <c r="BP1" t="s">
        <v>3548</v>
      </c>
      <c r="BQ1" t="s">
        <v>3544</v>
      </c>
    </row>
    <row r="2" spans="1:69">
      <c r="A2" s="37">
        <v>44068</v>
      </c>
      <c r="B2">
        <v>1024526.66666666</v>
      </c>
      <c r="C2">
        <v>1028695</v>
      </c>
      <c r="D2" s="140">
        <v>1049550</v>
      </c>
      <c r="E2">
        <v>1014153.33333333</v>
      </c>
      <c r="F2" s="138">
        <v>1022960</v>
      </c>
      <c r="G2" s="138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3">
        <v>1071600</v>
      </c>
      <c r="M2">
        <v>1101330</v>
      </c>
      <c r="N2" t="s">
        <v>1357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41" t="s">
        <v>1355</v>
      </c>
      <c r="T2" s="19">
        <v>42500</v>
      </c>
      <c r="U2">
        <v>1020146.66666666</v>
      </c>
      <c r="V2" s="138">
        <v>1021030</v>
      </c>
      <c r="W2">
        <v>1017750</v>
      </c>
      <c r="X2">
        <v>1006826.66666666</v>
      </c>
      <c r="Y2" s="138">
        <v>1002490</v>
      </c>
      <c r="Z2">
        <v>1003080</v>
      </c>
      <c r="AA2">
        <v>1003379.99999999</v>
      </c>
      <c r="AB2" s="43">
        <v>1004970</v>
      </c>
      <c r="AC2">
        <v>1001900</v>
      </c>
      <c r="AD2">
        <v>1010829.4117647</v>
      </c>
      <c r="AE2">
        <v>1010829.4117647</v>
      </c>
      <c r="AF2" s="43">
        <v>1001360</v>
      </c>
      <c r="AG2" t="s">
        <v>1358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99" t="s">
        <v>3549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99" t="s">
        <v>3550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</row>
    <row r="3" spans="1:69">
      <c r="A3" s="37">
        <v>44075</v>
      </c>
      <c r="B3">
        <v>986837.74568888801</v>
      </c>
      <c r="C3">
        <v>988267.286499999</v>
      </c>
      <c r="D3" s="140">
        <v>1005899.2155</v>
      </c>
      <c r="E3">
        <v>977157.01973333303</v>
      </c>
      <c r="F3" s="138">
        <v>982875.31240000005</v>
      </c>
      <c r="G3" s="138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3">
        <v>989895.85799999896</v>
      </c>
      <c r="M3">
        <v>986923.83959999995</v>
      </c>
      <c r="N3" t="s">
        <v>1359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200" t="s">
        <v>3527</v>
      </c>
      <c r="T3" s="19">
        <v>42507</v>
      </c>
      <c r="U3">
        <v>1032612.85893333</v>
      </c>
      <c r="V3" s="138">
        <v>1045228.41099999</v>
      </c>
      <c r="W3">
        <v>1047509.01</v>
      </c>
      <c r="X3">
        <v>1021090.04444444</v>
      </c>
      <c r="Y3" s="138">
        <v>1012354.5016</v>
      </c>
      <c r="Z3">
        <v>1022690.21399999</v>
      </c>
      <c r="AA3">
        <v>1011811.7365999901</v>
      </c>
      <c r="AB3" s="43">
        <v>1006753.82175</v>
      </c>
      <c r="AC3">
        <v>1005847.486</v>
      </c>
      <c r="AD3">
        <v>1018786.88552287</v>
      </c>
      <c r="AE3">
        <v>1018786.88552287</v>
      </c>
      <c r="AF3" s="43">
        <v>1019474.60239999</v>
      </c>
      <c r="AG3" t="s">
        <v>1360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</row>
    <row r="4" spans="1:69">
      <c r="A4" s="37">
        <v>44082</v>
      </c>
      <c r="B4">
        <v>989571.28624444699</v>
      </c>
      <c r="C4">
        <v>998258.66876651405</v>
      </c>
      <c r="D4" s="140">
        <v>1016974.16586265</v>
      </c>
      <c r="E4">
        <v>975873.68684741599</v>
      </c>
      <c r="F4" s="138">
        <v>980747.38734865398</v>
      </c>
      <c r="G4" s="138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3">
        <v>1005937.12037889</v>
      </c>
      <c r="M4">
        <v>994996.87660792796</v>
      </c>
      <c r="N4" t="s">
        <v>1361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200" t="s">
        <v>3555</v>
      </c>
      <c r="T4" s="19">
        <v>42514</v>
      </c>
      <c r="U4">
        <v>1017337.07270684</v>
      </c>
      <c r="V4" s="138">
        <v>1026597.21457392</v>
      </c>
      <c r="W4">
        <v>1043109.472158</v>
      </c>
      <c r="X4">
        <v>993721.42761985096</v>
      </c>
      <c r="Y4" s="138">
        <v>980510.89075217198</v>
      </c>
      <c r="Z4">
        <v>1017126.77923584</v>
      </c>
      <c r="AA4">
        <v>1000820.08843473</v>
      </c>
      <c r="AB4" s="43">
        <v>999560.56569359603</v>
      </c>
      <c r="AC4">
        <v>1007155.0877318</v>
      </c>
      <c r="AD4">
        <v>999047.88961586996</v>
      </c>
      <c r="AE4">
        <v>999047.88961586996</v>
      </c>
      <c r="AF4" s="43">
        <v>1010391.08369261</v>
      </c>
      <c r="AG4" t="s">
        <v>1362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</row>
    <row r="5" spans="1:69">
      <c r="A5" s="37">
        <v>44089</v>
      </c>
      <c r="B5">
        <v>1052244.13437326</v>
      </c>
      <c r="C5">
        <v>1053167.8868420101</v>
      </c>
      <c r="D5" s="140">
        <v>1088721.69326426</v>
      </c>
      <c r="E5">
        <v>1031374.87633071</v>
      </c>
      <c r="F5" s="138">
        <v>1034021.58542943</v>
      </c>
      <c r="G5" s="138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3">
        <v>1063169.91284284</v>
      </c>
      <c r="M5">
        <v>1056079.7348628801</v>
      </c>
      <c r="N5" t="s">
        <v>1363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8">
        <v>1076340.9826060999</v>
      </c>
      <c r="W5">
        <v>1090508.3665728499</v>
      </c>
      <c r="X5">
        <v>1039939.4112184501</v>
      </c>
      <c r="Y5" s="138">
        <v>1034007.5649516101</v>
      </c>
      <c r="Z5">
        <v>1079395.28066065</v>
      </c>
      <c r="AA5">
        <v>1044812.80345536</v>
      </c>
      <c r="AB5" s="43">
        <v>1041961.92489031</v>
      </c>
      <c r="AC5">
        <v>1064351.42516408</v>
      </c>
      <c r="AD5">
        <v>1026175.36997857</v>
      </c>
      <c r="AE5">
        <v>1026175.36997857</v>
      </c>
      <c r="AF5" s="43">
        <v>1026870.56226764</v>
      </c>
      <c r="AG5" t="s">
        <v>1364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</row>
    <row r="6" spans="1:69">
      <c r="A6" s="37">
        <v>44096</v>
      </c>
      <c r="B6">
        <v>997131.09409523802</v>
      </c>
      <c r="C6">
        <v>1004011.27572366</v>
      </c>
      <c r="D6" s="140">
        <v>1029658.54140467</v>
      </c>
      <c r="E6">
        <v>977764.01025904703</v>
      </c>
      <c r="F6" s="138">
        <v>974927.25182213995</v>
      </c>
      <c r="G6" s="138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3">
        <v>1007693.7067907</v>
      </c>
      <c r="M6">
        <v>1006644.6424739501</v>
      </c>
      <c r="N6" t="s">
        <v>1365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8">
        <v>1106193.2997586799</v>
      </c>
      <c r="W6">
        <v>1149395.81836779</v>
      </c>
      <c r="X6">
        <v>1046872.34062657</v>
      </c>
      <c r="Y6" s="138">
        <v>1043809.95666735</v>
      </c>
      <c r="Z6">
        <v>1074721.4990953901</v>
      </c>
      <c r="AA6">
        <v>1062727.8603252701</v>
      </c>
      <c r="AB6" s="43">
        <v>1053308.8902523699</v>
      </c>
      <c r="AC6">
        <v>1067118.7388695099</v>
      </c>
      <c r="AD6">
        <v>1041402.67227419</v>
      </c>
      <c r="AE6">
        <v>1041402.67227419</v>
      </c>
      <c r="AF6" s="43">
        <v>1032467.006832</v>
      </c>
      <c r="AG6" t="s">
        <v>1366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</row>
    <row r="7" spans="1:69">
      <c r="A7" s="37">
        <v>44103</v>
      </c>
      <c r="B7">
        <v>1026819.01053676</v>
      </c>
      <c r="C7">
        <v>1042053.26296083</v>
      </c>
      <c r="D7" s="140">
        <v>1073604.3679518299</v>
      </c>
      <c r="E7">
        <v>1011764.12410912</v>
      </c>
      <c r="F7" s="138">
        <v>1010302.4871545</v>
      </c>
      <c r="G7" s="138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3">
        <v>1051986.88367269</v>
      </c>
      <c r="M7">
        <v>1055386.3760625401</v>
      </c>
      <c r="N7" t="s">
        <v>1367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8">
        <v>1119168.9471648501</v>
      </c>
      <c r="W7">
        <v>1186613.25496654</v>
      </c>
      <c r="X7">
        <v>1039634.96317837</v>
      </c>
      <c r="Y7" s="138">
        <v>1035903.09624559</v>
      </c>
      <c r="Z7">
        <v>1074635.5213754601</v>
      </c>
      <c r="AA7">
        <v>1050208.9261306401</v>
      </c>
      <c r="AB7" s="43">
        <v>1034459.9276613001</v>
      </c>
      <c r="AC7">
        <v>1045349.51659657</v>
      </c>
      <c r="AD7">
        <v>1024410.45200492</v>
      </c>
      <c r="AE7">
        <v>1024990.16615915</v>
      </c>
      <c r="AF7" s="43">
        <v>1018384.15685881</v>
      </c>
      <c r="AG7" t="s">
        <v>1368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</row>
    <row r="8" spans="1:69">
      <c r="A8" s="37">
        <v>44110</v>
      </c>
      <c r="B8">
        <v>1035368.9901645</v>
      </c>
      <c r="C8">
        <v>1053687.78764179</v>
      </c>
      <c r="D8" s="140">
        <v>1085048.9905141899</v>
      </c>
      <c r="E8">
        <v>1033668.81739608</v>
      </c>
      <c r="F8" s="138">
        <v>1042450.31229576</v>
      </c>
      <c r="G8" s="138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3">
        <v>1087244.22407898</v>
      </c>
      <c r="M8">
        <v>1095923.7667671</v>
      </c>
      <c r="N8" t="s">
        <v>1369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8">
        <v>1145603.71769688</v>
      </c>
      <c r="W8">
        <v>1213893.49369822</v>
      </c>
      <c r="X8">
        <v>1046493.08848547</v>
      </c>
      <c r="Y8" s="138">
        <v>1043397.85514693</v>
      </c>
      <c r="Z8">
        <v>1073023.5680934</v>
      </c>
      <c r="AA8">
        <v>1063683.1066529001</v>
      </c>
      <c r="AB8" s="43">
        <v>1049687.17779648</v>
      </c>
      <c r="AC8">
        <v>1053963.1966133299</v>
      </c>
      <c r="AD8">
        <v>1041745.75332052</v>
      </c>
      <c r="AE8">
        <v>1040575.1416356</v>
      </c>
      <c r="AF8" s="43">
        <v>1035635.584476</v>
      </c>
      <c r="AG8" t="s">
        <v>1370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</row>
    <row r="9" spans="1:69">
      <c r="A9" s="37">
        <v>44117</v>
      </c>
      <c r="B9">
        <v>1031665.82040968</v>
      </c>
      <c r="C9">
        <v>1048909.3135248299</v>
      </c>
      <c r="D9" s="140">
        <v>1092850.49275599</v>
      </c>
      <c r="E9">
        <v>1052619.41238167</v>
      </c>
      <c r="F9" s="138">
        <v>1060104.20833449</v>
      </c>
      <c r="G9" s="138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3">
        <v>1067815.1697946901</v>
      </c>
      <c r="M9">
        <v>1067846.19986253</v>
      </c>
      <c r="N9" t="s">
        <v>1371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8">
        <v>1157500.8123051601</v>
      </c>
      <c r="W9">
        <v>1252301.08383883</v>
      </c>
      <c r="X9">
        <v>1065277.6394237899</v>
      </c>
      <c r="Y9" s="138">
        <v>1058568.85996077</v>
      </c>
      <c r="Z9">
        <v>1110515.01156259</v>
      </c>
      <c r="AA9">
        <v>1075248.88763257</v>
      </c>
      <c r="AB9" s="43">
        <v>1059097.62334542</v>
      </c>
      <c r="AC9">
        <v>1082578.29740138</v>
      </c>
      <c r="AD9">
        <v>1040720.6754992499</v>
      </c>
      <c r="AE9">
        <v>1042864.4069472</v>
      </c>
      <c r="AF9" s="43">
        <v>1031358.4095121101</v>
      </c>
      <c r="AG9" t="s">
        <v>1372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</row>
    <row r="10" spans="1:69">
      <c r="A10" s="37">
        <v>44124</v>
      </c>
      <c r="B10">
        <v>1034358.46820095</v>
      </c>
      <c r="C10">
        <v>1038650.98043856</v>
      </c>
      <c r="D10" s="140">
        <v>1067070.14963188</v>
      </c>
      <c r="E10">
        <v>1037275.73008052</v>
      </c>
      <c r="F10" s="138">
        <v>1042262.65450822</v>
      </c>
      <c r="G10" s="138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3">
        <v>1059235.2749053901</v>
      </c>
      <c r="M10">
        <v>1081098.17120282</v>
      </c>
      <c r="N10" t="s">
        <v>1373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8">
        <v>1186646.68275901</v>
      </c>
      <c r="W10">
        <v>1314164.7573804699</v>
      </c>
      <c r="X10">
        <v>1090261.95099374</v>
      </c>
      <c r="Y10" s="138">
        <v>1080100.15057237</v>
      </c>
      <c r="Z10">
        <v>1127739.09939192</v>
      </c>
      <c r="AA10">
        <v>1109481.2280518301</v>
      </c>
      <c r="AB10" s="43">
        <v>1086581.20667124</v>
      </c>
      <c r="AC10">
        <v>1104056.6508218199</v>
      </c>
      <c r="AD10">
        <v>1067320.5498553</v>
      </c>
      <c r="AE10">
        <v>1070953.95974832</v>
      </c>
      <c r="AF10" s="43">
        <v>1068621.3888477799</v>
      </c>
      <c r="AG10" t="s">
        <v>1374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</row>
    <row r="11" spans="1:69">
      <c r="A11" s="37">
        <v>44131</v>
      </c>
      <c r="B11">
        <v>1043957.31478585</v>
      </c>
      <c r="C11">
        <v>1041283.9606739701</v>
      </c>
      <c r="D11" s="140">
        <v>1074763.7254107201</v>
      </c>
      <c r="E11">
        <v>1036300.6908942499</v>
      </c>
      <c r="F11" s="138">
        <v>1036535.4212217</v>
      </c>
      <c r="G11" s="138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3">
        <v>1054262.16528971</v>
      </c>
      <c r="M11">
        <v>1111801.3592649801</v>
      </c>
      <c r="N11" t="s">
        <v>1375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8">
        <v>1204612.5135359799</v>
      </c>
      <c r="W11">
        <v>1340316.63605234</v>
      </c>
      <c r="X11">
        <v>1100575.82905014</v>
      </c>
      <c r="Y11" s="138">
        <v>1086289.1244351501</v>
      </c>
      <c r="Z11">
        <v>1123803.2899350401</v>
      </c>
      <c r="AA11">
        <v>1130065.8031029601</v>
      </c>
      <c r="AB11" s="43">
        <v>1106232.0277938901</v>
      </c>
      <c r="AC11">
        <v>1117791.1155580501</v>
      </c>
      <c r="AD11">
        <v>1100109.5265806499</v>
      </c>
      <c r="AE11">
        <v>1104051.79187435</v>
      </c>
      <c r="AF11" s="43">
        <v>1115117.1054765501</v>
      </c>
      <c r="AG11" t="s">
        <v>1376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</row>
    <row r="12" spans="1:69">
      <c r="A12" s="37">
        <v>44138</v>
      </c>
      <c r="B12">
        <v>1043960.79464357</v>
      </c>
      <c r="C12">
        <v>1042851.09303479</v>
      </c>
      <c r="D12" s="140">
        <v>1086113.2303510599</v>
      </c>
      <c r="E12">
        <v>1048090.33842099</v>
      </c>
      <c r="F12" s="138">
        <v>1060914.7343288299</v>
      </c>
      <c r="G12" s="138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3">
        <v>1082036.7020342599</v>
      </c>
      <c r="M12">
        <v>1143498.81601763</v>
      </c>
      <c r="N12" t="s">
        <v>1377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8">
        <v>1204925.7127894999</v>
      </c>
      <c r="W12">
        <v>1340531.0867141101</v>
      </c>
      <c r="X12">
        <v>1098448.04911398</v>
      </c>
      <c r="Y12" s="138">
        <v>1088749.5693019901</v>
      </c>
      <c r="Z12">
        <v>1121533.20728937</v>
      </c>
      <c r="AA12">
        <v>1128901.8353257601</v>
      </c>
      <c r="AB12" s="43">
        <v>1099561.4486662899</v>
      </c>
      <c r="AC12">
        <v>1112705.1659822599</v>
      </c>
      <c r="AD12">
        <v>1107476.1859290099</v>
      </c>
      <c r="AE12">
        <v>1114926.7020243099</v>
      </c>
      <c r="AF12" s="43">
        <v>1128632.3247949299</v>
      </c>
      <c r="AG12" t="s">
        <v>1378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</row>
    <row r="13" spans="1:69">
      <c r="A13" s="37">
        <v>44145</v>
      </c>
      <c r="B13">
        <v>1071834.54786055</v>
      </c>
      <c r="C13">
        <v>1064797.8942877001</v>
      </c>
      <c r="D13" s="140">
        <v>1122769.5518754099</v>
      </c>
      <c r="E13">
        <v>1086621.6328958101</v>
      </c>
      <c r="F13" s="138">
        <v>1100062.48802556</v>
      </c>
      <c r="G13" s="138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3">
        <v>1097493.5963228201</v>
      </c>
      <c r="M13">
        <v>1155722.81836086</v>
      </c>
      <c r="N13" t="s">
        <v>1379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8">
        <v>1224843.1348219099</v>
      </c>
      <c r="W13">
        <v>1352461.8133858701</v>
      </c>
      <c r="X13">
        <v>1119941.0159416399</v>
      </c>
      <c r="Y13" s="138">
        <v>1108423.27401928</v>
      </c>
      <c r="Z13">
        <v>1142214.27963179</v>
      </c>
      <c r="AA13">
        <v>1162825.3354773</v>
      </c>
      <c r="AB13" s="43">
        <v>1140283.7069176501</v>
      </c>
      <c r="AC13">
        <v>1150381.3629024201</v>
      </c>
      <c r="AD13">
        <v>1126453.8978510899</v>
      </c>
      <c r="AE13">
        <v>1138345.7374003299</v>
      </c>
      <c r="AF13" s="43">
        <v>1161825.4014671401</v>
      </c>
      <c r="AG13" t="s">
        <v>1380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</row>
    <row r="14" spans="1:69">
      <c r="A14" s="37">
        <v>44152</v>
      </c>
      <c r="B14">
        <v>1111856.8498776599</v>
      </c>
      <c r="C14">
        <v>1111153.87061552</v>
      </c>
      <c r="D14" s="140">
        <v>1163604.68047712</v>
      </c>
      <c r="E14">
        <v>1142626.1118552601</v>
      </c>
      <c r="F14" s="138">
        <v>1169646.94070562</v>
      </c>
      <c r="G14" s="138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3">
        <v>1182724.9490132499</v>
      </c>
      <c r="M14">
        <v>1255010.96568624</v>
      </c>
      <c r="N14" t="s">
        <v>1381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8">
        <v>1259065.25200884</v>
      </c>
      <c r="W14">
        <v>1345672.4550826701</v>
      </c>
      <c r="X14">
        <v>1149656.78423129</v>
      </c>
      <c r="Y14" s="138">
        <v>1139791.65267403</v>
      </c>
      <c r="Z14">
        <v>1219073.8785082099</v>
      </c>
      <c r="AA14">
        <v>1192407.6120118401</v>
      </c>
      <c r="AB14" s="43">
        <v>1177160.48199936</v>
      </c>
      <c r="AC14">
        <v>1216482.2760147899</v>
      </c>
      <c r="AD14">
        <v>1153922.68475276</v>
      </c>
      <c r="AE14">
        <v>1170082.81655905</v>
      </c>
      <c r="AF14" s="43">
        <v>1189023.73411549</v>
      </c>
      <c r="AG14" t="s">
        <v>1382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</row>
    <row r="15" spans="1:69">
      <c r="A15" s="37">
        <v>44159</v>
      </c>
      <c r="B15">
        <v>1137677.8721213201</v>
      </c>
      <c r="C15">
        <v>1137677.1135071099</v>
      </c>
      <c r="D15" s="140">
        <v>1159741.5129379299</v>
      </c>
      <c r="E15">
        <v>1182541.8506960699</v>
      </c>
      <c r="F15" s="138">
        <v>1202473.0820965201</v>
      </c>
      <c r="G15" s="138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3">
        <v>1207727.75443539</v>
      </c>
      <c r="M15">
        <v>1290615.62678276</v>
      </c>
      <c r="N15" t="s">
        <v>1383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8">
        <v>1274451.02938838</v>
      </c>
      <c r="W15">
        <v>1360299.9146694201</v>
      </c>
      <c r="X15">
        <v>1158984.33294069</v>
      </c>
      <c r="Y15" s="138">
        <v>1144162.75366203</v>
      </c>
      <c r="Z15">
        <v>1241029.3990601499</v>
      </c>
      <c r="AA15">
        <v>1199637.57683267</v>
      </c>
      <c r="AB15" s="43">
        <v>1194500.05589921</v>
      </c>
      <c r="AC15">
        <v>1234109.10419425</v>
      </c>
      <c r="AD15">
        <v>1164691.25609298</v>
      </c>
      <c r="AE15">
        <v>1182830.86884546</v>
      </c>
      <c r="AF15" s="43">
        <v>1190260.31879897</v>
      </c>
      <c r="AG15" t="s">
        <v>1384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</row>
    <row r="16" spans="1:69">
      <c r="A16" s="37">
        <v>44166</v>
      </c>
      <c r="B16">
        <v>1157898.2001684899</v>
      </c>
      <c r="C16">
        <v>1167228.27653046</v>
      </c>
      <c r="D16" s="140">
        <v>1203985.6516565101</v>
      </c>
      <c r="E16">
        <v>1208900.7085480799</v>
      </c>
      <c r="F16" s="138">
        <v>1231067.8919887799</v>
      </c>
      <c r="G16" s="138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3">
        <v>1265819.4594237399</v>
      </c>
      <c r="M16">
        <v>1342562.90576076</v>
      </c>
      <c r="N16" t="s">
        <v>1385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8">
        <v>1259546.32459969</v>
      </c>
      <c r="W16">
        <v>1347036.9905013901</v>
      </c>
      <c r="X16">
        <v>1166753.3912525</v>
      </c>
      <c r="Y16" s="138">
        <v>1160827.48416912</v>
      </c>
      <c r="Z16">
        <v>1282219.16481495</v>
      </c>
      <c r="AA16">
        <v>1200477.32313646</v>
      </c>
      <c r="AB16" s="43">
        <v>1202353.8937667501</v>
      </c>
      <c r="AC16">
        <v>1247597.9167030901</v>
      </c>
      <c r="AD16">
        <v>1158614.78067757</v>
      </c>
      <c r="AE16">
        <v>1174497.8253744501</v>
      </c>
      <c r="AF16" s="43">
        <v>1199544.3492856</v>
      </c>
      <c r="AG16" t="s">
        <v>1386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</row>
    <row r="17" spans="1:69">
      <c r="A17" s="37">
        <v>44173</v>
      </c>
      <c r="B17">
        <v>1174355.7932535501</v>
      </c>
      <c r="C17">
        <v>1182192.1430355799</v>
      </c>
      <c r="D17" s="140">
        <v>1226343.66520778</v>
      </c>
      <c r="E17">
        <v>1227820.00463686</v>
      </c>
      <c r="F17" s="138">
        <v>1251829.8519871701</v>
      </c>
      <c r="G17" s="138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3">
        <v>1297496.59139582</v>
      </c>
      <c r="M17">
        <v>1402468.06261581</v>
      </c>
      <c r="N17" t="s">
        <v>1387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8">
        <v>1275057.6375871301</v>
      </c>
      <c r="W17">
        <v>1376671.8042924199</v>
      </c>
      <c r="X17">
        <v>1194483.2301846</v>
      </c>
      <c r="Y17" s="138">
        <v>1190428.5850154301</v>
      </c>
      <c r="Z17">
        <v>1316108.21734101</v>
      </c>
      <c r="AA17">
        <v>1213634.5545980299</v>
      </c>
      <c r="AB17" s="43">
        <v>1210187.22938464</v>
      </c>
      <c r="AC17">
        <v>1260348.3674117899</v>
      </c>
      <c r="AD17">
        <v>1157977.5425481901</v>
      </c>
      <c r="AE17">
        <v>1170968.4594091999</v>
      </c>
      <c r="AF17" s="43">
        <v>1189000.35445538</v>
      </c>
      <c r="AG17" t="s">
        <v>1388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</row>
    <row r="18" spans="1:69">
      <c r="A18" s="37">
        <v>44180</v>
      </c>
      <c r="B18">
        <v>1175393.1408709299</v>
      </c>
      <c r="C18">
        <v>1179969.62180667</v>
      </c>
      <c r="D18" s="140">
        <v>1213516.1104697001</v>
      </c>
      <c r="E18">
        <v>1232968.66318964</v>
      </c>
      <c r="F18" s="138">
        <v>1254965.6857664001</v>
      </c>
      <c r="G18" s="138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3">
        <v>1286013.7465619601</v>
      </c>
      <c r="M18">
        <v>1355359.16039254</v>
      </c>
      <c r="N18" t="s">
        <v>1389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8">
        <v>1315840.3561253599</v>
      </c>
      <c r="W18">
        <v>1420160.86659002</v>
      </c>
      <c r="X18">
        <v>1211616.1013162199</v>
      </c>
      <c r="Y18" s="138">
        <v>1210421.8331007599</v>
      </c>
      <c r="Z18">
        <v>1341206.4010457101</v>
      </c>
      <c r="AA18">
        <v>1236232.43000465</v>
      </c>
      <c r="AB18" s="43">
        <v>1229114.5576522199</v>
      </c>
      <c r="AC18">
        <v>1287433.2538274699</v>
      </c>
      <c r="AD18">
        <v>1183124.9548472001</v>
      </c>
      <c r="AE18">
        <v>1203345.7373118601</v>
      </c>
      <c r="AF18" s="43">
        <v>1227072.1458050399</v>
      </c>
      <c r="AG18" t="s">
        <v>1390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</row>
    <row r="19" spans="1:69">
      <c r="A19" s="37">
        <v>44187</v>
      </c>
      <c r="B19">
        <v>1138830.5782355701</v>
      </c>
      <c r="C19">
        <v>1154110.58754478</v>
      </c>
      <c r="D19" s="140">
        <v>1174258.86429601</v>
      </c>
      <c r="E19">
        <v>1194783.6236906501</v>
      </c>
      <c r="F19" s="138">
        <v>1211242.6812743</v>
      </c>
      <c r="G19" s="138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3">
        <v>1220041.24136333</v>
      </c>
      <c r="M19">
        <v>1255103.2432983101</v>
      </c>
      <c r="N19" t="s">
        <v>1391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8">
        <v>1337117.4946838999</v>
      </c>
      <c r="W19">
        <v>1433567.18517063</v>
      </c>
      <c r="X19">
        <v>1249882.9765161199</v>
      </c>
      <c r="Y19" s="138">
        <v>1238370.4732270599</v>
      </c>
      <c r="Z19">
        <v>1369130.3183154799</v>
      </c>
      <c r="AA19">
        <v>1272008.9965289801</v>
      </c>
      <c r="AB19" s="43">
        <v>1263179.4676175499</v>
      </c>
      <c r="AC19">
        <v>1306873.4959602701</v>
      </c>
      <c r="AD19">
        <v>1217234.4472954399</v>
      </c>
      <c r="AE19">
        <v>1250607.14114478</v>
      </c>
      <c r="AF19" s="43">
        <v>1263013.0889556699</v>
      </c>
      <c r="AG19" t="s">
        <v>1392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</row>
    <row r="20" spans="1:69">
      <c r="A20" s="37">
        <v>44194</v>
      </c>
      <c r="B20">
        <v>1200285.6723390899</v>
      </c>
      <c r="C20">
        <v>1223639.9798914101</v>
      </c>
      <c r="D20" s="140">
        <v>1278462.59591364</v>
      </c>
      <c r="E20">
        <v>1253535.1170796</v>
      </c>
      <c r="F20" s="138">
        <v>1274639.1232121901</v>
      </c>
      <c r="G20" s="138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3">
        <v>1338043.630228</v>
      </c>
      <c r="M20">
        <v>1322577.59365803</v>
      </c>
      <c r="N20" t="s">
        <v>1393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8">
        <v>1325324.1183807901</v>
      </c>
      <c r="W20">
        <v>1401240.2451450301</v>
      </c>
      <c r="X20">
        <v>1225085.2982620399</v>
      </c>
      <c r="Y20" s="138">
        <v>1208445.25074153</v>
      </c>
      <c r="Z20">
        <v>1325879.4915598901</v>
      </c>
      <c r="AA20">
        <v>1241010.1372835699</v>
      </c>
      <c r="AB20" s="43">
        <v>1228442.0322580601</v>
      </c>
      <c r="AC20">
        <v>1292197.3066006301</v>
      </c>
      <c r="AD20">
        <v>1183508.9382090401</v>
      </c>
      <c r="AE20">
        <v>1212301.04441152</v>
      </c>
      <c r="AF20" s="43">
        <v>1224743.79236032</v>
      </c>
      <c r="AG20" t="s">
        <v>1394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</row>
    <row r="21" spans="1:69">
      <c r="A21" s="37">
        <v>44201</v>
      </c>
      <c r="B21">
        <v>1271218.55462209</v>
      </c>
      <c r="C21">
        <v>1290389.5407944899</v>
      </c>
      <c r="D21" s="140">
        <v>1371304.5496288801</v>
      </c>
      <c r="E21">
        <v>1322308.23205298</v>
      </c>
      <c r="F21" s="138">
        <v>1349479.5593316001</v>
      </c>
      <c r="G21" s="138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3">
        <v>1429378.4884273601</v>
      </c>
      <c r="M21">
        <v>1398652.25684524</v>
      </c>
      <c r="N21" t="s">
        <v>1395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8">
        <v>1339226.7683826101</v>
      </c>
      <c r="W21">
        <v>1429279.0624503801</v>
      </c>
      <c r="X21">
        <v>1231418.98925405</v>
      </c>
      <c r="Y21" s="138">
        <v>1214837.9261179499</v>
      </c>
      <c r="Z21">
        <v>1311255.0407679901</v>
      </c>
      <c r="AA21">
        <v>1242594.4935588399</v>
      </c>
      <c r="AB21" s="43">
        <v>1221157.3710067701</v>
      </c>
      <c r="AC21">
        <v>1297379.0178000999</v>
      </c>
      <c r="AD21">
        <v>1180794.75771075</v>
      </c>
      <c r="AE21">
        <v>1204596.8712742799</v>
      </c>
      <c r="AF21" s="43">
        <v>1224596.82310523</v>
      </c>
      <c r="AG21" t="s">
        <v>1396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</row>
    <row r="22" spans="1:69">
      <c r="A22" s="37">
        <v>44208</v>
      </c>
      <c r="B22">
        <v>1339173.6611570001</v>
      </c>
      <c r="C22">
        <v>1362986.8563595901</v>
      </c>
      <c r="D22" s="140">
        <v>1394712.7182910501</v>
      </c>
      <c r="E22">
        <v>1361162.0556048001</v>
      </c>
      <c r="F22" s="138">
        <v>1384835.92378609</v>
      </c>
      <c r="G22" s="138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3">
        <v>1454707.07524229</v>
      </c>
      <c r="M22">
        <v>1436024.24514814</v>
      </c>
      <c r="N22" t="s">
        <v>1397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8">
        <v>1382175.77084464</v>
      </c>
      <c r="W22">
        <v>1508961.3701819901</v>
      </c>
      <c r="X22">
        <v>1244430.9832405001</v>
      </c>
      <c r="Y22" s="138">
        <v>1235119.64529449</v>
      </c>
      <c r="Z22">
        <v>1336103.32379054</v>
      </c>
      <c r="AA22">
        <v>1261838.14028242</v>
      </c>
      <c r="AB22" s="43">
        <v>1241959.7868218699</v>
      </c>
      <c r="AC22">
        <v>1319875.56996876</v>
      </c>
      <c r="AD22">
        <v>1182264.6435988001</v>
      </c>
      <c r="AE22">
        <v>1205976.1346918901</v>
      </c>
      <c r="AF22" s="43">
        <v>1234846.6985146201</v>
      </c>
      <c r="AG22" t="s">
        <v>1398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</row>
    <row r="23" spans="1:69">
      <c r="A23" s="37">
        <v>44215</v>
      </c>
      <c r="B23">
        <v>1328589.7253216601</v>
      </c>
      <c r="C23">
        <v>1331058.88924936</v>
      </c>
      <c r="D23" s="140">
        <v>1335214.2737287499</v>
      </c>
      <c r="E23">
        <v>1336021.39243778</v>
      </c>
      <c r="F23" s="138">
        <v>1363253.25591388</v>
      </c>
      <c r="G23" s="138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3">
        <v>1419081.2989696099</v>
      </c>
      <c r="M23">
        <v>1367152.52235083</v>
      </c>
      <c r="N23" t="s">
        <v>1399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8">
        <v>1400938.80693385</v>
      </c>
      <c r="W23">
        <v>1509640.40279857</v>
      </c>
      <c r="X23">
        <v>1292279.3545460999</v>
      </c>
      <c r="Y23" s="138">
        <v>1289909.5527597601</v>
      </c>
      <c r="Z23">
        <v>1388959.5712796899</v>
      </c>
      <c r="AA23">
        <v>1313001.47074374</v>
      </c>
      <c r="AB23" s="43">
        <v>1310640.1630331201</v>
      </c>
      <c r="AC23">
        <v>1399332.07928088</v>
      </c>
      <c r="AD23">
        <v>1196443.9375576901</v>
      </c>
      <c r="AE23">
        <v>1229438.40039232</v>
      </c>
      <c r="AF23" s="43">
        <v>1259642.4202208</v>
      </c>
      <c r="AG23" t="s">
        <v>1400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</row>
    <row r="24" spans="1:69">
      <c r="A24" s="37">
        <v>44223</v>
      </c>
      <c r="B24">
        <v>1270286.77954213</v>
      </c>
      <c r="C24">
        <v>1262103.3834917999</v>
      </c>
      <c r="D24" s="140">
        <v>1251683.26876428</v>
      </c>
      <c r="E24">
        <v>1259596.5153856999</v>
      </c>
      <c r="F24" s="138">
        <v>1277245.6079982701</v>
      </c>
      <c r="G24" s="138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3">
        <v>1358514.90912959</v>
      </c>
      <c r="M24">
        <v>1273611.94677159</v>
      </c>
      <c r="N24" t="s">
        <v>1401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8">
        <v>1410009.88570875</v>
      </c>
      <c r="W24">
        <v>1524691.5176144701</v>
      </c>
      <c r="X24">
        <v>1277926.43851494</v>
      </c>
      <c r="Y24" s="138">
        <v>1279293.5971405399</v>
      </c>
      <c r="Z24">
        <v>1381292.5144462299</v>
      </c>
      <c r="AA24">
        <v>1301941.6216885</v>
      </c>
      <c r="AB24" s="43">
        <v>1305004.41033208</v>
      </c>
      <c r="AC24">
        <v>1384289.2594286101</v>
      </c>
      <c r="AD24">
        <v>1182321.46782067</v>
      </c>
      <c r="AE24">
        <v>1218391.8963647999</v>
      </c>
      <c r="AF24" s="43">
        <v>1250535.2055226001</v>
      </c>
      <c r="AG24" t="s">
        <v>1402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</row>
    <row r="25" spans="1:69">
      <c r="A25" s="37">
        <v>44229</v>
      </c>
      <c r="B25">
        <v>1333555.52974185</v>
      </c>
      <c r="C25">
        <v>1323422.67637875</v>
      </c>
      <c r="D25" s="140">
        <v>1329425.31658723</v>
      </c>
      <c r="E25">
        <v>1352978.80238135</v>
      </c>
      <c r="F25" s="138">
        <v>1369411.65107143</v>
      </c>
      <c r="G25" s="138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3">
        <v>1436690.64957545</v>
      </c>
      <c r="M25">
        <v>1356205.68151973</v>
      </c>
      <c r="N25" t="s">
        <v>1403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8">
        <v>1412378.7023167401</v>
      </c>
      <c r="W25">
        <v>1523898.6780253199</v>
      </c>
      <c r="X25">
        <v>1288145.5902682701</v>
      </c>
      <c r="Y25" s="138">
        <v>1280560.09780171</v>
      </c>
      <c r="Z25">
        <v>1371747.78317141</v>
      </c>
      <c r="AA25">
        <v>1316106.74653247</v>
      </c>
      <c r="AB25" s="43">
        <v>1310563.7291200999</v>
      </c>
      <c r="AC25">
        <v>1388663.6134883999</v>
      </c>
      <c r="AD25">
        <v>1186088.7739522301</v>
      </c>
      <c r="AE25">
        <v>1223204.54435544</v>
      </c>
      <c r="AF25" s="43">
        <v>1251698.2032637401</v>
      </c>
      <c r="AG25" t="s">
        <v>1404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</row>
    <row r="26" spans="1:69">
      <c r="A26" s="37">
        <v>44236</v>
      </c>
      <c r="B26">
        <v>1384999.6568942</v>
      </c>
      <c r="C26">
        <v>1388998.2699933201</v>
      </c>
      <c r="D26" s="140">
        <v>1404777.1435314</v>
      </c>
      <c r="E26">
        <v>1420799.1198153801</v>
      </c>
      <c r="F26" s="138">
        <v>1430569.5754082799</v>
      </c>
      <c r="G26" s="138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3">
        <v>1512375.5129950801</v>
      </c>
      <c r="M26">
        <v>1444955.78131838</v>
      </c>
      <c r="N26" t="s">
        <v>1405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8">
        <v>1430718.4397663199</v>
      </c>
      <c r="W26">
        <v>1539991.0480652601</v>
      </c>
      <c r="X26">
        <v>1310396.1584308399</v>
      </c>
      <c r="Y26" s="138">
        <v>1310051.39685409</v>
      </c>
      <c r="Z26">
        <v>1411473.59897205</v>
      </c>
      <c r="AA26">
        <v>1330636.56501419</v>
      </c>
      <c r="AB26" s="43">
        <v>1331441.00932498</v>
      </c>
      <c r="AC26">
        <v>1393940.53521966</v>
      </c>
      <c r="AD26">
        <v>1178709.2390151599</v>
      </c>
      <c r="AE26">
        <v>1215002.9578855401</v>
      </c>
      <c r="AF26" s="43">
        <v>1245276.9914809901</v>
      </c>
      <c r="AG26" t="s">
        <v>1406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</row>
    <row r="27" spans="1:69">
      <c r="A27" s="37">
        <v>44243</v>
      </c>
      <c r="B27">
        <v>1392778.7383004201</v>
      </c>
      <c r="C27">
        <v>1385178.5247508399</v>
      </c>
      <c r="D27" s="140">
        <v>1391825.09826804</v>
      </c>
      <c r="E27">
        <v>1484701.92822761</v>
      </c>
      <c r="F27" s="138">
        <v>1510173.6194318701</v>
      </c>
      <c r="G27" s="138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3">
        <v>1519340.00223243</v>
      </c>
      <c r="M27">
        <v>1455706.25233139</v>
      </c>
      <c r="N27" t="s">
        <v>1407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8">
        <v>1438816.3061354</v>
      </c>
      <c r="W27">
        <v>1562536.51700894</v>
      </c>
      <c r="X27">
        <v>1312601.99196419</v>
      </c>
      <c r="Y27" s="138">
        <v>1312730.45196065</v>
      </c>
      <c r="Z27">
        <v>1394987.5873360599</v>
      </c>
      <c r="AA27">
        <v>1332894.2117194999</v>
      </c>
      <c r="AB27" s="43">
        <v>1333737.74506607</v>
      </c>
      <c r="AC27">
        <v>1371400.51676516</v>
      </c>
      <c r="AD27">
        <v>1175629.22052538</v>
      </c>
      <c r="AE27">
        <v>1211145.32349425</v>
      </c>
      <c r="AF27" s="43">
        <v>1256671.27595305</v>
      </c>
      <c r="AG27" t="s">
        <v>1408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</row>
    <row r="28" spans="1:69">
      <c r="A28" s="37">
        <v>44250</v>
      </c>
      <c r="B28">
        <v>1399779.7727582699</v>
      </c>
      <c r="C28">
        <v>1389292.5049693501</v>
      </c>
      <c r="D28" s="140">
        <v>1403516.4290934899</v>
      </c>
      <c r="E28">
        <v>1505106.6817278899</v>
      </c>
      <c r="F28" s="138">
        <v>1530583.6158985</v>
      </c>
      <c r="G28" s="138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3">
        <v>1635159.2906026</v>
      </c>
      <c r="M28">
        <v>1635631.5451195501</v>
      </c>
      <c r="N28" t="s">
        <v>1409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8">
        <v>1360674.19254919</v>
      </c>
      <c r="W28">
        <v>1448940.11222239</v>
      </c>
      <c r="X28">
        <v>1256750.7772061201</v>
      </c>
      <c r="Y28" s="138">
        <v>1261271.41824379</v>
      </c>
      <c r="Z28">
        <v>1342410.50516936</v>
      </c>
      <c r="AA28">
        <v>1269874.9733893999</v>
      </c>
      <c r="AB28" s="43">
        <v>1272079.0491116601</v>
      </c>
      <c r="AC28">
        <v>1317874.7545958101</v>
      </c>
      <c r="AD28">
        <v>1147619.8543463701</v>
      </c>
      <c r="AE28">
        <v>1182447.2350540501</v>
      </c>
      <c r="AF28" s="43">
        <v>1218795.2036958199</v>
      </c>
      <c r="AG28" t="s">
        <v>1410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</row>
    <row r="29" spans="1:69">
      <c r="A29" s="37">
        <v>44257</v>
      </c>
      <c r="B29">
        <v>1493205.7407247401</v>
      </c>
      <c r="C29">
        <v>1497309.99723071</v>
      </c>
      <c r="D29" s="140">
        <v>1506253.8317031299</v>
      </c>
      <c r="E29">
        <v>1588133.3833142701</v>
      </c>
      <c r="F29" s="138">
        <v>1617275.8719029899</v>
      </c>
      <c r="G29" s="138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3">
        <v>1723237.1457909101</v>
      </c>
      <c r="M29">
        <v>1757142.61260648</v>
      </c>
      <c r="N29" t="s">
        <v>1411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8">
        <v>1243887.5266026901</v>
      </c>
      <c r="W29">
        <v>1340182.6673989799</v>
      </c>
      <c r="X29">
        <v>1164178.5149571199</v>
      </c>
      <c r="Y29" s="138">
        <v>1164752.62296269</v>
      </c>
      <c r="Z29">
        <v>1254455.7688706601</v>
      </c>
      <c r="AA29">
        <v>1196171.42993388</v>
      </c>
      <c r="AB29" s="43">
        <v>1210313.25088204</v>
      </c>
      <c r="AC29">
        <v>1242215.56493447</v>
      </c>
      <c r="AD29">
        <v>1073718.60058291</v>
      </c>
      <c r="AE29">
        <v>1108455.59932055</v>
      </c>
      <c r="AF29" s="43">
        <v>1153723.7277704999</v>
      </c>
      <c r="AG29" t="s">
        <v>1412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</row>
    <row r="30" spans="1:69">
      <c r="A30" s="37">
        <v>44264</v>
      </c>
      <c r="B30">
        <v>1505549.57484806</v>
      </c>
      <c r="C30">
        <v>1525451.93862866</v>
      </c>
      <c r="D30" s="140">
        <v>1528953.0769469</v>
      </c>
      <c r="E30">
        <v>1619467.2549670599</v>
      </c>
      <c r="F30" s="138">
        <v>1651028.4193496001</v>
      </c>
      <c r="G30" s="138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3">
        <v>1721246.80688752</v>
      </c>
      <c r="M30">
        <v>1768792.46812806</v>
      </c>
      <c r="N30" t="s">
        <v>1413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8">
        <v>1186208.4619941199</v>
      </c>
      <c r="W30">
        <v>1276135.33772398</v>
      </c>
      <c r="X30">
        <v>1145659.7610084801</v>
      </c>
      <c r="Y30" s="138">
        <v>1148818.8070805599</v>
      </c>
      <c r="Z30">
        <v>1210035.49009495</v>
      </c>
      <c r="AA30">
        <v>1186925.02478049</v>
      </c>
      <c r="AB30" s="43">
        <v>1188388.4263423199</v>
      </c>
      <c r="AC30">
        <v>1201470.8944046199</v>
      </c>
      <c r="AD30">
        <v>1052577.08133743</v>
      </c>
      <c r="AE30">
        <v>1086630.1085699201</v>
      </c>
      <c r="AF30" s="43">
        <v>1131006.9075706999</v>
      </c>
      <c r="AG30" t="s">
        <v>1414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</row>
    <row r="31" spans="1:69">
      <c r="A31" s="37">
        <v>44271</v>
      </c>
      <c r="B31">
        <v>1501901.12637835</v>
      </c>
      <c r="C31">
        <v>1512607.6333054099</v>
      </c>
      <c r="D31" s="140">
        <v>1543294.6568086599</v>
      </c>
      <c r="E31">
        <v>1601852.8494571999</v>
      </c>
      <c r="F31" s="138">
        <v>1637622.0685844801</v>
      </c>
      <c r="G31" s="138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3">
        <v>1750602.67117899</v>
      </c>
      <c r="M31">
        <v>1827197.9954256499</v>
      </c>
      <c r="N31" t="s">
        <v>1415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8">
        <v>1252897.10172743</v>
      </c>
      <c r="W31">
        <v>1317928.7700344401</v>
      </c>
      <c r="X31">
        <v>1175637.8580882</v>
      </c>
      <c r="Y31" s="138">
        <v>1180566.4148142301</v>
      </c>
      <c r="Z31">
        <v>1266580.4485470899</v>
      </c>
      <c r="AA31">
        <v>1235561.2558792499</v>
      </c>
      <c r="AB31" s="43">
        <v>1242139.23486578</v>
      </c>
      <c r="AC31">
        <v>1280804.01756215</v>
      </c>
      <c r="AD31">
        <v>1081943.98190675</v>
      </c>
      <c r="AE31">
        <v>1116947.0885990199</v>
      </c>
      <c r="AF31" s="43">
        <v>1162562.00029192</v>
      </c>
      <c r="AG31" t="s">
        <v>1416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</row>
    <row r="32" spans="1:69">
      <c r="A32" s="37">
        <v>44278</v>
      </c>
      <c r="B32">
        <v>1474401.31675436</v>
      </c>
      <c r="C32">
        <v>1465157.13184862</v>
      </c>
      <c r="D32" s="140">
        <v>1477334.24317666</v>
      </c>
      <c r="E32">
        <v>1618795.1130949601</v>
      </c>
      <c r="F32" s="138">
        <v>1661645.9843306199</v>
      </c>
      <c r="G32" s="138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3">
        <v>1778944.92842538</v>
      </c>
      <c r="M32">
        <v>1847790.5168341</v>
      </c>
      <c r="N32" t="s">
        <v>1417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8">
        <v>1249564.3954368399</v>
      </c>
      <c r="W32">
        <v>1318996.2923381701</v>
      </c>
      <c r="X32">
        <v>1175324.3546593799</v>
      </c>
      <c r="Y32" s="138">
        <v>1193410.97740741</v>
      </c>
      <c r="Z32">
        <v>1252939.3771162401</v>
      </c>
      <c r="AA32">
        <v>1241454.88306979</v>
      </c>
      <c r="AB32" s="43">
        <v>1236350.8660313</v>
      </c>
      <c r="AC32">
        <v>1260042.18443747</v>
      </c>
      <c r="AD32">
        <v>1081035.1489619401</v>
      </c>
      <c r="AE32">
        <v>1116008.8530446</v>
      </c>
      <c r="AF32" s="43">
        <v>1161585.4482116799</v>
      </c>
      <c r="AG32" t="s">
        <v>1418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</row>
    <row r="33" spans="1:69">
      <c r="A33" s="37">
        <v>44285</v>
      </c>
      <c r="B33">
        <v>1464857.0255638999</v>
      </c>
      <c r="C33">
        <v>1441494.84416927</v>
      </c>
      <c r="D33" s="140">
        <v>1458882.3384793799</v>
      </c>
      <c r="E33">
        <v>1599342.59181927</v>
      </c>
      <c r="F33" s="138">
        <v>1639919.96308549</v>
      </c>
      <c r="G33" s="138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3">
        <v>1748364.86510575</v>
      </c>
      <c r="M33">
        <v>1799988.1761636001</v>
      </c>
      <c r="N33" t="s">
        <v>1419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8">
        <v>1290981.2073235901</v>
      </c>
      <c r="W33">
        <v>1368616.9328559299</v>
      </c>
      <c r="X33">
        <v>1191430.6513713701</v>
      </c>
      <c r="Y33" s="138">
        <v>1204599.2053206</v>
      </c>
      <c r="Z33">
        <v>1257763.19371814</v>
      </c>
      <c r="AA33">
        <v>1246747.6190546099</v>
      </c>
      <c r="AB33" s="43">
        <v>1237543.94461703</v>
      </c>
      <c r="AC33">
        <v>1249886.2444309001</v>
      </c>
      <c r="AD33">
        <v>1091196.8793621899</v>
      </c>
      <c r="AE33">
        <v>1126499.3362632201</v>
      </c>
      <c r="AF33" s="43">
        <v>1172504.3514248701</v>
      </c>
      <c r="AG33" t="s">
        <v>1420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</row>
    <row r="34" spans="1:69">
      <c r="A34" s="37">
        <v>44292</v>
      </c>
      <c r="B34">
        <v>1458475.1317892</v>
      </c>
      <c r="C34">
        <v>1424550.07227606</v>
      </c>
      <c r="D34" s="140">
        <v>1441200.68453701</v>
      </c>
      <c r="E34">
        <v>1655330.24481689</v>
      </c>
      <c r="F34" s="138">
        <v>1720415.4344735499</v>
      </c>
      <c r="G34" s="138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3">
        <v>1837138.09113149</v>
      </c>
      <c r="M34">
        <v>1973957.03338981</v>
      </c>
      <c r="N34" t="s">
        <v>1421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8">
        <v>1239432.3277151601</v>
      </c>
      <c r="W34">
        <v>1298803.7831109499</v>
      </c>
      <c r="X34">
        <v>1167486.8667143099</v>
      </c>
      <c r="Y34" s="138">
        <v>1172075.0267769401</v>
      </c>
      <c r="Z34">
        <v>1211590.7068767401</v>
      </c>
      <c r="AA34">
        <v>1205060.5344988201</v>
      </c>
      <c r="AB34" s="43">
        <v>1189564.36588422</v>
      </c>
      <c r="AC34">
        <v>1197253.5346779199</v>
      </c>
      <c r="AD34">
        <v>1050325.4940251899</v>
      </c>
      <c r="AE34">
        <v>1084305.67779052</v>
      </c>
      <c r="AF34" s="43">
        <v>1128587.54955094</v>
      </c>
      <c r="AG34" t="s">
        <v>1422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</row>
    <row r="35" spans="1:69">
      <c r="A35" s="37">
        <v>44299</v>
      </c>
      <c r="B35">
        <v>1444838.3893069699</v>
      </c>
      <c r="C35">
        <v>1412833.14793158</v>
      </c>
      <c r="D35" s="140">
        <v>1451217.0292945399</v>
      </c>
      <c r="E35">
        <v>1627068.2397703801</v>
      </c>
      <c r="F35" s="138">
        <v>1655839.6411405799</v>
      </c>
      <c r="G35" s="138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3">
        <v>1748707.4491148801</v>
      </c>
      <c r="M35">
        <v>1862941.68983197</v>
      </c>
      <c r="N35" t="s">
        <v>1423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8">
        <v>1192786.2920615999</v>
      </c>
      <c r="W35">
        <v>1245383.9835115899</v>
      </c>
      <c r="X35">
        <v>1129876.4935043801</v>
      </c>
      <c r="Y35" s="138">
        <v>1139338.97127906</v>
      </c>
      <c r="Z35">
        <v>1172056.50211135</v>
      </c>
      <c r="AA35">
        <v>1168173.63153781</v>
      </c>
      <c r="AB35" s="43">
        <v>1150897.57617116</v>
      </c>
      <c r="AC35">
        <v>1162724.7427378099</v>
      </c>
      <c r="AD35">
        <v>1027008.26805783</v>
      </c>
      <c r="AE35">
        <v>1060234.0917435701</v>
      </c>
      <c r="AF35" s="43">
        <v>1103532.9059509099</v>
      </c>
      <c r="AG35" t="s">
        <v>1424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</row>
    <row r="36" spans="1:69">
      <c r="A36" s="37">
        <v>44306</v>
      </c>
      <c r="B36">
        <v>1425814.6838477601</v>
      </c>
      <c r="C36">
        <v>1381418.8028873301</v>
      </c>
      <c r="D36" s="140">
        <v>1427359.0213329401</v>
      </c>
      <c r="E36">
        <v>1618271.22415402</v>
      </c>
      <c r="F36" s="138">
        <v>1645391.2930049801</v>
      </c>
      <c r="G36" s="138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3">
        <v>1767812.07799646</v>
      </c>
      <c r="M36">
        <v>1939638.9992023499</v>
      </c>
      <c r="N36" t="s">
        <v>1425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8">
        <v>1270764.6959051299</v>
      </c>
      <c r="W36">
        <v>1314702.0560338499</v>
      </c>
      <c r="X36">
        <v>1186862.6215089201</v>
      </c>
      <c r="Y36" s="138">
        <v>1196802.3461090799</v>
      </c>
      <c r="Z36">
        <v>1239848.2501934799</v>
      </c>
      <c r="AA36">
        <v>1217094.14728521</v>
      </c>
      <c r="AB36" s="43">
        <v>1199094.6091110399</v>
      </c>
      <c r="AC36">
        <v>1216675.17080084</v>
      </c>
      <c r="AD36">
        <v>1062619.7797527299</v>
      </c>
      <c r="AE36">
        <v>1096997.70887478</v>
      </c>
      <c r="AF36" s="43">
        <v>1141797.90946476</v>
      </c>
      <c r="AG36" t="s">
        <v>1426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</row>
    <row r="37" spans="1:69">
      <c r="A37" s="37">
        <v>44313</v>
      </c>
      <c r="B37">
        <v>1472134.6502103601</v>
      </c>
      <c r="C37">
        <v>1432966.4455170699</v>
      </c>
      <c r="D37" s="140">
        <v>1469337.6501503401</v>
      </c>
      <c r="E37">
        <v>1680423.62763636</v>
      </c>
      <c r="F37" s="138">
        <v>1713633.8968823701</v>
      </c>
      <c r="G37" s="138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3">
        <v>1901405.63673065</v>
      </c>
      <c r="M37">
        <v>1999593.2406676901</v>
      </c>
      <c r="N37" t="s">
        <v>1427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8">
        <v>1323774.6451948099</v>
      </c>
      <c r="W37">
        <v>1349620.54264211</v>
      </c>
      <c r="X37">
        <v>1236911.13467967</v>
      </c>
      <c r="Y37" s="138">
        <v>1247270.0050415599</v>
      </c>
      <c r="Z37">
        <v>1295653.8199346799</v>
      </c>
      <c r="AA37">
        <v>1254807.4691126801</v>
      </c>
      <c r="AB37" s="43">
        <v>1235918.8045568301</v>
      </c>
      <c r="AC37">
        <v>1261570.4846033901</v>
      </c>
      <c r="AD37">
        <v>1098536.32830838</v>
      </c>
      <c r="AE37">
        <v>1134076.2314347399</v>
      </c>
      <c r="AF37" s="43">
        <v>1180390.67880467</v>
      </c>
      <c r="AG37" t="s">
        <v>1428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</row>
    <row r="38" spans="1:69">
      <c r="A38" s="37">
        <v>44320</v>
      </c>
      <c r="B38">
        <v>1510454.3151553399</v>
      </c>
      <c r="C38">
        <v>1481422.20587223</v>
      </c>
      <c r="D38" s="140">
        <v>1526480.19136469</v>
      </c>
      <c r="E38">
        <v>1741126.1304786799</v>
      </c>
      <c r="F38" s="138">
        <v>1789907.7416326001</v>
      </c>
      <c r="G38" s="138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3">
        <v>1956451.3299139999</v>
      </c>
      <c r="M38">
        <v>2044464.1129882799</v>
      </c>
      <c r="N38" t="s">
        <v>1429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8">
        <v>1338256.73981324</v>
      </c>
      <c r="W38">
        <v>1375060.88987091</v>
      </c>
      <c r="X38">
        <v>1264556.0985397601</v>
      </c>
      <c r="Y38" s="138">
        <v>1273443.96609736</v>
      </c>
      <c r="Z38">
        <v>1307003.7473973101</v>
      </c>
      <c r="AA38">
        <v>1301406.8358239699</v>
      </c>
      <c r="AB38" s="43">
        <v>1293382.8493747099</v>
      </c>
      <c r="AC38">
        <v>1315477.3914105</v>
      </c>
      <c r="AD38">
        <v>1125260.72116795</v>
      </c>
      <c r="AE38">
        <v>1161665.2132103699</v>
      </c>
      <c r="AF38" s="43">
        <v>1211057.2286400101</v>
      </c>
      <c r="AG38" t="s">
        <v>1430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</row>
    <row r="39" spans="1:69">
      <c r="A39" s="37">
        <v>44327</v>
      </c>
      <c r="B39">
        <v>1560963.90745413</v>
      </c>
      <c r="C39">
        <v>1522042.8027572399</v>
      </c>
      <c r="D39" s="140">
        <v>1613916.97672606</v>
      </c>
      <c r="E39">
        <v>1850358.58015115</v>
      </c>
      <c r="F39" s="138">
        <v>1921367.51571681</v>
      </c>
      <c r="G39" s="138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3">
        <v>2108858.8885142999</v>
      </c>
      <c r="M39">
        <v>2229345.0027258098</v>
      </c>
      <c r="N39" t="s">
        <v>1431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8">
        <v>1354355.9683931901</v>
      </c>
      <c r="W39">
        <v>1374607.1197772501</v>
      </c>
      <c r="X39">
        <v>1282601.31406592</v>
      </c>
      <c r="Y39" s="138">
        <v>1285879.1464263001</v>
      </c>
      <c r="Z39">
        <v>1315486.2017179199</v>
      </c>
      <c r="AA39">
        <v>1319105.96879117</v>
      </c>
      <c r="AB39" s="43">
        <v>1311328.5364097799</v>
      </c>
      <c r="AC39">
        <v>1311425.72104495</v>
      </c>
      <c r="AD39">
        <v>1156108.94008111</v>
      </c>
      <c r="AE39">
        <v>1193511.4352696701</v>
      </c>
      <c r="AF39" s="43">
        <v>1231160.7786354399</v>
      </c>
      <c r="AG39" t="s">
        <v>1432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</row>
    <row r="40" spans="1:69">
      <c r="A40" s="37">
        <v>44334</v>
      </c>
      <c r="B40">
        <v>1582859.0278626899</v>
      </c>
      <c r="C40">
        <v>1533792.97319453</v>
      </c>
      <c r="D40" s="140">
        <v>1619242.90274926</v>
      </c>
      <c r="E40">
        <v>1872396.3508407499</v>
      </c>
      <c r="F40" s="138">
        <v>1920195.48153222</v>
      </c>
      <c r="G40" s="138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3">
        <v>2116767.10934623</v>
      </c>
      <c r="M40">
        <v>2216013.51960951</v>
      </c>
      <c r="N40" t="s">
        <v>1433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8">
        <v>1306147.6676982399</v>
      </c>
      <c r="W40">
        <v>1297051.78607942</v>
      </c>
      <c r="X40">
        <v>1270856.3506042601</v>
      </c>
      <c r="Y40" s="138">
        <v>1271387.2884460799</v>
      </c>
      <c r="Z40">
        <v>1297977.0803730499</v>
      </c>
      <c r="AA40">
        <v>1313301.9025284899</v>
      </c>
      <c r="AB40" s="43">
        <v>1309669.70581122</v>
      </c>
      <c r="AC40">
        <v>1287125.0024339899</v>
      </c>
      <c r="AD40">
        <v>1153254.2403136799</v>
      </c>
      <c r="AE40">
        <v>1190564.3801102701</v>
      </c>
      <c r="AF40" s="43">
        <v>1229621.8276621399</v>
      </c>
      <c r="AG40" t="s">
        <v>1434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</row>
    <row r="41" spans="1:69">
      <c r="A41" s="37">
        <v>44341</v>
      </c>
      <c r="B41">
        <v>1578912.4326865501</v>
      </c>
      <c r="C41">
        <v>1532197.8285024101</v>
      </c>
      <c r="D41" s="140">
        <v>1602078.92798011</v>
      </c>
      <c r="E41">
        <v>1852137.0223246501</v>
      </c>
      <c r="F41" s="138">
        <v>1892237.4353211101</v>
      </c>
      <c r="G41" s="138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3">
        <v>2096647.2379719</v>
      </c>
      <c r="M41">
        <v>2158929.01134437</v>
      </c>
      <c r="N41" t="s">
        <v>1435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8">
        <v>1344254.52590333</v>
      </c>
      <c r="W41">
        <v>1296831.28727579</v>
      </c>
      <c r="X41">
        <v>1345396.31175504</v>
      </c>
      <c r="Y41" s="138">
        <v>1354097.38849594</v>
      </c>
      <c r="Z41">
        <v>1408408.97037119</v>
      </c>
      <c r="AA41">
        <v>1360979.13926328</v>
      </c>
      <c r="AB41" s="43">
        <v>1354355.6361735</v>
      </c>
      <c r="AC41">
        <v>1320487.28249708</v>
      </c>
      <c r="AD41">
        <v>1175806.7676798101</v>
      </c>
      <c r="AE41">
        <v>1213846.5279879901</v>
      </c>
      <c r="AF41" s="43">
        <v>1255751.29149996</v>
      </c>
      <c r="AG41" t="s">
        <v>1436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</row>
    <row r="42" spans="1:69">
      <c r="A42" s="37">
        <v>44348</v>
      </c>
      <c r="B42">
        <v>1588006.9682988201</v>
      </c>
      <c r="C42">
        <v>1553066.36292661</v>
      </c>
      <c r="D42" s="140">
        <v>1616673.86701401</v>
      </c>
      <c r="E42">
        <v>1877628.6015419101</v>
      </c>
      <c r="F42" s="138">
        <v>1921964.4854300099</v>
      </c>
      <c r="G42" s="138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3">
        <v>2115779.1440183902</v>
      </c>
      <c r="M42">
        <v>2244033.99297156</v>
      </c>
      <c r="N42" t="s">
        <v>1437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8">
        <v>1301970.9997910401</v>
      </c>
      <c r="W42">
        <v>1239187.13655638</v>
      </c>
      <c r="X42">
        <v>1333933.53517889</v>
      </c>
      <c r="Y42" s="138">
        <v>1336406.1061152399</v>
      </c>
      <c r="Z42">
        <v>1404986.53657319</v>
      </c>
      <c r="AA42">
        <v>1327186.0272353799</v>
      </c>
      <c r="AB42" s="43">
        <v>1313399.9217356101</v>
      </c>
      <c r="AC42">
        <v>1286682.8080651499</v>
      </c>
      <c r="AD42">
        <v>1170158.1919678799</v>
      </c>
      <c r="AE42">
        <v>1198206.11547486</v>
      </c>
      <c r="AF42" s="43">
        <v>1243306.7962012</v>
      </c>
      <c r="AG42" t="s">
        <v>1438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</row>
    <row r="43" spans="1:69">
      <c r="A43" s="37">
        <v>44355</v>
      </c>
      <c r="B43">
        <v>1639585.43462917</v>
      </c>
      <c r="C43">
        <v>1602857.67052204</v>
      </c>
      <c r="D43" s="140">
        <v>1664543.5802163</v>
      </c>
      <c r="E43">
        <v>1974651.9301455901</v>
      </c>
      <c r="F43" s="138">
        <v>2058529.6719422401</v>
      </c>
      <c r="G43" s="138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3">
        <v>2301047.3447643602</v>
      </c>
      <c r="M43">
        <v>2462311.17946791</v>
      </c>
      <c r="N43" t="s">
        <v>1439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8">
        <v>1310772.32374963</v>
      </c>
      <c r="W43">
        <v>1243598.6427625199</v>
      </c>
      <c r="X43">
        <v>1351697.08342235</v>
      </c>
      <c r="Y43" s="138">
        <v>1355930.99932558</v>
      </c>
      <c r="Z43">
        <v>1423953.8548169299</v>
      </c>
      <c r="AA43">
        <v>1368032.3892002599</v>
      </c>
      <c r="AB43" s="43">
        <v>1363328.8197603901</v>
      </c>
      <c r="AC43">
        <v>1340710.6191758099</v>
      </c>
      <c r="AD43">
        <v>1192399.8654537301</v>
      </c>
      <c r="AE43">
        <v>1216328.98297142</v>
      </c>
      <c r="AF43" s="43">
        <v>1274401.8991741899</v>
      </c>
      <c r="AG43" t="s">
        <v>1440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</row>
    <row r="44" spans="1:69">
      <c r="A44" s="37">
        <v>44362</v>
      </c>
      <c r="B44">
        <v>1656735.4982753899</v>
      </c>
      <c r="C44">
        <v>1627389.40716938</v>
      </c>
      <c r="D44" s="140">
        <v>1684135.25815544</v>
      </c>
      <c r="E44">
        <v>1975915.7073808799</v>
      </c>
      <c r="F44" s="138">
        <v>2046240.24980074</v>
      </c>
      <c r="G44" s="138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3">
        <v>2323804.7030040799</v>
      </c>
      <c r="M44">
        <v>2339860.4445129698</v>
      </c>
      <c r="N44" t="s">
        <v>1441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8">
        <v>1319312.00543886</v>
      </c>
      <c r="W44">
        <v>1247254.82277224</v>
      </c>
      <c r="X44">
        <v>1362438.5695786199</v>
      </c>
      <c r="Y44" s="138">
        <v>1367639.4635047601</v>
      </c>
      <c r="Z44">
        <v>1437339.0210522099</v>
      </c>
      <c r="AA44">
        <v>1364812.9529776699</v>
      </c>
      <c r="AB44" s="43">
        <v>1364610.3488509699</v>
      </c>
      <c r="AC44">
        <v>1364038.9839494701</v>
      </c>
      <c r="AD44">
        <v>1179108.8655248701</v>
      </c>
      <c r="AE44">
        <v>1195067.5523490801</v>
      </c>
      <c r="AF44" s="43">
        <v>1263480.2748982699</v>
      </c>
      <c r="AG44" t="s">
        <v>1442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</row>
    <row r="45" spans="1:69">
      <c r="A45" s="37">
        <v>44369</v>
      </c>
      <c r="B45">
        <v>1660463.15314651</v>
      </c>
      <c r="C45">
        <v>1605753.26500106</v>
      </c>
      <c r="D45" s="140">
        <v>1656970.1564414001</v>
      </c>
      <c r="E45">
        <v>1941021.0359885299</v>
      </c>
      <c r="F45" s="138">
        <v>1988515.8123538599</v>
      </c>
      <c r="G45" s="138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3">
        <v>2348285.9855502299</v>
      </c>
      <c r="M45">
        <v>2337356.7938373401</v>
      </c>
      <c r="N45" t="s">
        <v>1443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8">
        <v>1337445.9489536199</v>
      </c>
      <c r="W45">
        <v>1269555.7390034101</v>
      </c>
      <c r="X45">
        <v>1359668.27782047</v>
      </c>
      <c r="Y45" s="138">
        <v>1363604.9270874199</v>
      </c>
      <c r="Z45">
        <v>1457059.3124210499</v>
      </c>
      <c r="AA45">
        <v>1364781.1073421</v>
      </c>
      <c r="AB45" s="43">
        <v>1369174.9704678699</v>
      </c>
      <c r="AC45">
        <v>1383803.9088268899</v>
      </c>
      <c r="AD45">
        <v>1181959.23304327</v>
      </c>
      <c r="AE45">
        <v>1197248.5506321101</v>
      </c>
      <c r="AF45" s="43">
        <v>1272109.8451758199</v>
      </c>
      <c r="AG45" t="s">
        <v>1444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</row>
    <row r="46" spans="1:69">
      <c r="A46" s="37">
        <v>44376</v>
      </c>
      <c r="B46">
        <v>1659704.8749732401</v>
      </c>
      <c r="C46">
        <v>1605512.40201131</v>
      </c>
      <c r="D46" s="140">
        <v>1627857.1907927201</v>
      </c>
      <c r="E46">
        <v>1920756.7763728099</v>
      </c>
      <c r="F46" s="138">
        <v>1980124.2756257299</v>
      </c>
      <c r="G46" s="138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3">
        <v>2407944.1910131299</v>
      </c>
      <c r="M46">
        <v>2362904.10359398</v>
      </c>
      <c r="N46" t="s">
        <v>1445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8">
        <v>1357173.2767006799</v>
      </c>
      <c r="W46">
        <v>1309559.44033941</v>
      </c>
      <c r="X46">
        <v>1376206.3763063599</v>
      </c>
      <c r="Y46" s="138">
        <v>1382954.4810027899</v>
      </c>
      <c r="Z46">
        <v>1507342.4292927</v>
      </c>
      <c r="AA46">
        <v>1367469.72612357</v>
      </c>
      <c r="AB46" s="43">
        <v>1375623.7845787799</v>
      </c>
      <c r="AC46">
        <v>1398762.82908131</v>
      </c>
      <c r="AD46">
        <v>1190413.35197856</v>
      </c>
      <c r="AE46">
        <v>1205812.0284232099</v>
      </c>
      <c r="AF46" s="43">
        <v>1281345.3626518</v>
      </c>
      <c r="AG46" t="s">
        <v>1446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</row>
    <row r="47" spans="1:69">
      <c r="A47" s="37">
        <v>44383</v>
      </c>
      <c r="B47">
        <v>1713119.7101994599</v>
      </c>
      <c r="C47">
        <v>1659722.5282652201</v>
      </c>
      <c r="D47" s="140">
        <v>1708940.7574661099</v>
      </c>
      <c r="E47">
        <v>1944561.35535466</v>
      </c>
      <c r="F47" s="138">
        <v>2005747.0837523299</v>
      </c>
      <c r="G47" s="138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3">
        <v>2566808.3090152298</v>
      </c>
      <c r="M47">
        <v>2509900.36787856</v>
      </c>
      <c r="N47" t="s">
        <v>1447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8">
        <v>1337914.9879043</v>
      </c>
      <c r="W47">
        <v>1285856.41446926</v>
      </c>
      <c r="X47">
        <v>1399303.7066553701</v>
      </c>
      <c r="Y47" s="138">
        <v>1395269.69065612</v>
      </c>
      <c r="Z47">
        <v>1486345.1492526501</v>
      </c>
      <c r="AA47">
        <v>1395548.4378333001</v>
      </c>
      <c r="AB47" s="43">
        <v>1393039.1816915399</v>
      </c>
      <c r="AC47">
        <v>1406316.1483583499</v>
      </c>
      <c r="AD47">
        <v>1211754.5899680001</v>
      </c>
      <c r="AE47">
        <v>1232731.78195776</v>
      </c>
      <c r="AF47" s="43">
        <v>1312725.51058314</v>
      </c>
      <c r="AG47" t="s">
        <v>1448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</row>
    <row r="48" spans="1:69">
      <c r="A48" s="37">
        <v>44390</v>
      </c>
      <c r="B48">
        <v>1738222.6243529201</v>
      </c>
      <c r="C48">
        <v>1694435.6249438899</v>
      </c>
      <c r="D48" s="140">
        <v>1796763.22299229</v>
      </c>
      <c r="E48">
        <v>1959618.7421162899</v>
      </c>
      <c r="F48" s="138">
        <v>2020128.2903428299</v>
      </c>
      <c r="G48" s="138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3">
        <v>2558376.3437201101</v>
      </c>
      <c r="M48">
        <v>2476970.4750519898</v>
      </c>
      <c r="N48" t="s">
        <v>1449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8">
        <v>1349635.1231983399</v>
      </c>
      <c r="W48">
        <v>1300669.4803639499</v>
      </c>
      <c r="X48">
        <v>1410423.5067775899</v>
      </c>
      <c r="Y48" s="138">
        <v>1410624.6336017901</v>
      </c>
      <c r="Z48">
        <v>1498964.2195698</v>
      </c>
      <c r="AA48">
        <v>1393836.5650829</v>
      </c>
      <c r="AB48" s="43">
        <v>1385920.7514730999</v>
      </c>
      <c r="AC48">
        <v>1396795.38803397</v>
      </c>
      <c r="AD48">
        <v>1203561.2647019799</v>
      </c>
      <c r="AE48">
        <v>1219942.1897199501</v>
      </c>
      <c r="AF48" s="43">
        <v>1303129.48710078</v>
      </c>
      <c r="AG48" t="s">
        <v>1450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</row>
    <row r="49" spans="1:69">
      <c r="A49" s="37">
        <v>44397</v>
      </c>
      <c r="B49">
        <v>1732961.60387655</v>
      </c>
      <c r="C49">
        <v>1693579.93495329</v>
      </c>
      <c r="D49" s="140">
        <v>1789162.91455903</v>
      </c>
      <c r="E49">
        <v>1944836.68473826</v>
      </c>
      <c r="F49" s="138">
        <v>2010118.5546641799</v>
      </c>
      <c r="G49" s="138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3">
        <v>2613253.5162929101</v>
      </c>
      <c r="M49">
        <v>2364738.94282739</v>
      </c>
      <c r="N49" t="s">
        <v>1451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8">
        <v>1439338.6216617201</v>
      </c>
      <c r="W49">
        <v>1370814.58543998</v>
      </c>
      <c r="X49">
        <v>1464132.43391568</v>
      </c>
      <c r="Y49" s="138">
        <v>1456223.07488297</v>
      </c>
      <c r="Z49">
        <v>1541744.65839633</v>
      </c>
      <c r="AA49">
        <v>1426703.2312875499</v>
      </c>
      <c r="AB49" s="43">
        <v>1428669.47705229</v>
      </c>
      <c r="AC49">
        <v>1437078.96702487</v>
      </c>
      <c r="AD49">
        <v>1247445.5985397701</v>
      </c>
      <c r="AE49">
        <v>1273753.8397085001</v>
      </c>
      <c r="AF49" s="43">
        <v>1339903.80122676</v>
      </c>
      <c r="AG49" t="s">
        <v>1452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</row>
    <row r="50" spans="1:69">
      <c r="A50" s="37">
        <v>44404</v>
      </c>
      <c r="B50">
        <v>1776112.3478130701</v>
      </c>
      <c r="C50">
        <v>1747613.60277798</v>
      </c>
      <c r="D50" s="140">
        <v>1863681.5499504199</v>
      </c>
      <c r="E50">
        <v>1983999.2127799401</v>
      </c>
      <c r="F50" s="138">
        <v>2047496.70918816</v>
      </c>
      <c r="G50" s="138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3">
        <v>2587264.71007337</v>
      </c>
      <c r="M50">
        <v>2305360.34797299</v>
      </c>
      <c r="N50" t="s">
        <v>1453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8">
        <v>1436776.5989151599</v>
      </c>
      <c r="W50">
        <v>1366304.60545388</v>
      </c>
      <c r="X50">
        <v>1472682.9673297501</v>
      </c>
      <c r="Y50" s="138">
        <v>1465149.722332</v>
      </c>
      <c r="Z50">
        <v>1548682.5093591099</v>
      </c>
      <c r="AA50">
        <v>1443823.6700629999</v>
      </c>
      <c r="AB50" s="43">
        <v>1448320.8257091399</v>
      </c>
      <c r="AC50">
        <v>1472086.2106615901</v>
      </c>
      <c r="AD50">
        <v>1254627.3210570801</v>
      </c>
      <c r="AE50">
        <v>1284134.93350212</v>
      </c>
      <c r="AF50" s="43">
        <v>1353329.63731506</v>
      </c>
      <c r="AG50" t="s">
        <v>1454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</row>
    <row r="51" spans="1:69">
      <c r="A51" s="37">
        <v>44411</v>
      </c>
      <c r="B51">
        <v>1817105.0208006001</v>
      </c>
      <c r="C51">
        <v>1778424.0305949501</v>
      </c>
      <c r="D51" s="140">
        <v>1894916.8527275899</v>
      </c>
      <c r="E51">
        <v>2022984.7973110599</v>
      </c>
      <c r="F51" s="138">
        <v>2081321.35482395</v>
      </c>
      <c r="G51" s="138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3">
        <v>2572362.0653433502</v>
      </c>
      <c r="M51">
        <v>2252890.3464531298</v>
      </c>
      <c r="N51" t="s">
        <v>1455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8">
        <v>1435045.2831134701</v>
      </c>
      <c r="W51">
        <v>1339347.41558828</v>
      </c>
      <c r="X51">
        <v>1469393.9753693801</v>
      </c>
      <c r="Y51" s="138">
        <v>1459970.41806356</v>
      </c>
      <c r="Z51">
        <v>1543370.5283520101</v>
      </c>
      <c r="AA51">
        <v>1438770.28721778</v>
      </c>
      <c r="AB51" s="43">
        <v>1446597.3239265501</v>
      </c>
      <c r="AC51">
        <v>1475530.8923945399</v>
      </c>
      <c r="AD51">
        <v>1238957.0258170799</v>
      </c>
      <c r="AE51">
        <v>1274998.3134502501</v>
      </c>
      <c r="AF51" s="43">
        <v>1361923.28051201</v>
      </c>
      <c r="AG51" t="s">
        <v>1456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</row>
    <row r="52" spans="1:69">
      <c r="A52" s="37">
        <v>44418</v>
      </c>
      <c r="B52">
        <v>1721113.4195684399</v>
      </c>
      <c r="C52">
        <v>1665067.2828848299</v>
      </c>
      <c r="D52" s="140">
        <v>1771576.71478355</v>
      </c>
      <c r="E52">
        <v>1941586.63234992</v>
      </c>
      <c r="F52" s="138">
        <v>1988484.0157920299</v>
      </c>
      <c r="G52" s="138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3">
        <v>2368360.8917513001</v>
      </c>
      <c r="M52">
        <v>2064345.95335846</v>
      </c>
      <c r="N52" t="s">
        <v>1457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8">
        <v>1514252.6075149199</v>
      </c>
      <c r="W52">
        <v>1377291.1278718901</v>
      </c>
      <c r="X52">
        <v>1513857.8370640599</v>
      </c>
      <c r="Y52" s="138">
        <v>1502061.3652163299</v>
      </c>
      <c r="Z52">
        <v>1605599.22805516</v>
      </c>
      <c r="AA52">
        <v>1488446.2293344501</v>
      </c>
      <c r="AB52" s="43">
        <v>1482523.5684662701</v>
      </c>
      <c r="AC52">
        <v>1520696.8930107399</v>
      </c>
      <c r="AD52">
        <v>1276151.5481962899</v>
      </c>
      <c r="AE52">
        <v>1313720.0122297399</v>
      </c>
      <c r="AF52" s="43">
        <v>1417980.04273788</v>
      </c>
      <c r="AG52" t="s">
        <v>1458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</row>
    <row r="53" spans="1:69">
      <c r="A53" s="37">
        <v>44425</v>
      </c>
      <c r="B53">
        <v>1756069.2331198701</v>
      </c>
      <c r="C53">
        <v>1715477.19487417</v>
      </c>
      <c r="D53" s="140">
        <v>1852856.6544578201</v>
      </c>
      <c r="E53">
        <v>2001510.4677796799</v>
      </c>
      <c r="F53" s="138">
        <v>2053984.67927222</v>
      </c>
      <c r="G53" s="138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3">
        <v>2416497.8268761402</v>
      </c>
      <c r="M53">
        <v>2097375.4886122001</v>
      </c>
      <c r="N53" t="s">
        <v>1459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8">
        <v>1495286.5936057901</v>
      </c>
      <c r="W53">
        <v>1322998.31161118</v>
      </c>
      <c r="X53">
        <v>1533699.4671151801</v>
      </c>
      <c r="Y53" s="138">
        <v>1517262.2262323201</v>
      </c>
      <c r="Z53">
        <v>1598839.6553050501</v>
      </c>
      <c r="AA53">
        <v>1479798.35674202</v>
      </c>
      <c r="AB53" s="43">
        <v>1467713.1580172901</v>
      </c>
      <c r="AC53">
        <v>1472262.6969683501</v>
      </c>
      <c r="AD53">
        <v>1265417.6957298</v>
      </c>
      <c r="AE53">
        <v>1298920.9562919701</v>
      </c>
      <c r="AF53" s="43">
        <v>1374589.8534301</v>
      </c>
      <c r="AG53" t="s">
        <v>1460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</row>
    <row r="54" spans="1:69">
      <c r="A54" s="37">
        <v>44432</v>
      </c>
      <c r="B54">
        <v>1731279.38911233</v>
      </c>
      <c r="C54">
        <v>1692455.49091896</v>
      </c>
      <c r="D54" s="140">
        <v>1814947.20730761</v>
      </c>
      <c r="E54">
        <v>1961860.54541297</v>
      </c>
      <c r="F54" s="138">
        <v>2022271.1558242501</v>
      </c>
      <c r="G54" s="138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3">
        <v>2314678.6909407098</v>
      </c>
      <c r="M54">
        <v>1999449.0270489</v>
      </c>
      <c r="N54" t="s">
        <v>1461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8">
        <v>1501806.04315392</v>
      </c>
      <c r="W54">
        <v>1310667.96734696</v>
      </c>
      <c r="X54">
        <v>1537503.04179362</v>
      </c>
      <c r="Y54" s="138">
        <v>1521518.1467768999</v>
      </c>
      <c r="Z54">
        <v>1606274.2597022201</v>
      </c>
      <c r="AA54">
        <v>1496337.56970921</v>
      </c>
      <c r="AB54" s="43">
        <v>1477642.2375312699</v>
      </c>
      <c r="AC54">
        <v>1494729.4257240801</v>
      </c>
      <c r="AD54">
        <v>1268824.9500438599</v>
      </c>
      <c r="AE54">
        <v>1304480.3379849</v>
      </c>
      <c r="AF54" s="43">
        <v>1357682.3982329101</v>
      </c>
      <c r="AG54" t="s">
        <v>1462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</row>
    <row r="55" spans="1:69">
      <c r="A55" s="37">
        <v>44439</v>
      </c>
      <c r="B55">
        <v>1789242.6230598099</v>
      </c>
      <c r="C55">
        <v>1733548.3102384701</v>
      </c>
      <c r="D55" s="140">
        <v>1845311.27408586</v>
      </c>
      <c r="E55">
        <v>2034377.45070658</v>
      </c>
      <c r="F55" s="138">
        <v>2104577.5918663</v>
      </c>
      <c r="G55" s="138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3">
        <v>2367083.0165036102</v>
      </c>
      <c r="M55">
        <v>2069689.67136912</v>
      </c>
      <c r="N55" t="s">
        <v>1463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8">
        <v>1536129.8202702</v>
      </c>
      <c r="W55">
        <v>1358284.53460068</v>
      </c>
      <c r="X55">
        <v>1553503.32344856</v>
      </c>
      <c r="Y55" s="138">
        <v>1532298.1028468099</v>
      </c>
      <c r="Z55">
        <v>1618706.8224723099</v>
      </c>
      <c r="AA55">
        <v>1507011.4443731301</v>
      </c>
      <c r="AB55" s="43">
        <v>1493615.55011899</v>
      </c>
      <c r="AC55">
        <v>1510857.55622765</v>
      </c>
      <c r="AD55">
        <v>1299874.9091785001</v>
      </c>
      <c r="AE55">
        <v>1334268.14650279</v>
      </c>
      <c r="AF55" s="43">
        <v>1382419.37152872</v>
      </c>
      <c r="AG55" t="s">
        <v>1464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</row>
    <row r="56" spans="1:69">
      <c r="A56" s="37">
        <v>44446</v>
      </c>
      <c r="B56">
        <v>1829834.57403496</v>
      </c>
      <c r="C56">
        <v>1769744.7989562501</v>
      </c>
      <c r="D56" s="140">
        <v>1882457.3900332099</v>
      </c>
      <c r="E56">
        <v>2079438.91123973</v>
      </c>
      <c r="F56" s="138">
        <v>2130600.6937897298</v>
      </c>
      <c r="G56" s="138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3">
        <v>2420401.5614503599</v>
      </c>
      <c r="M56">
        <v>2109531.1975429798</v>
      </c>
      <c r="N56" t="s">
        <v>1465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8">
        <v>1395658.4288555901</v>
      </c>
      <c r="W56">
        <v>1184288.2857183299</v>
      </c>
      <c r="X56">
        <v>1460966.30881514</v>
      </c>
      <c r="Y56" s="138">
        <v>1433533.8286278199</v>
      </c>
      <c r="Z56">
        <v>1487105.9578053099</v>
      </c>
      <c r="AA56">
        <v>1403273.7999139701</v>
      </c>
      <c r="AB56" s="43">
        <v>1382565.23396764</v>
      </c>
      <c r="AC56">
        <v>1370257.1520451</v>
      </c>
      <c r="AD56">
        <v>1255154.8793864001</v>
      </c>
      <c r="AE56">
        <v>1277248.19726199</v>
      </c>
      <c r="AF56" s="43">
        <v>1306842.50448724</v>
      </c>
      <c r="AG56" t="s">
        <v>1466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</row>
    <row r="57" spans="1:69">
      <c r="A57" s="37">
        <v>44453</v>
      </c>
      <c r="B57">
        <v>1881545.6990971901</v>
      </c>
      <c r="C57">
        <v>1818421.62965154</v>
      </c>
      <c r="D57" s="140">
        <v>1924379.71610925</v>
      </c>
      <c r="E57">
        <v>2145509.61691286</v>
      </c>
      <c r="F57" s="138">
        <v>2198321.8368418398</v>
      </c>
      <c r="G57" s="138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3">
        <v>2549287.9445975898</v>
      </c>
      <c r="M57">
        <v>2245975.6754000601</v>
      </c>
      <c r="N57" t="s">
        <v>1467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8">
        <v>1405134.94958752</v>
      </c>
      <c r="W57">
        <v>1192270.3887640701</v>
      </c>
      <c r="X57">
        <v>1492722.8464810799</v>
      </c>
      <c r="Y57" s="138">
        <v>1452105.2593777</v>
      </c>
      <c r="Z57">
        <v>1505456.8453246299</v>
      </c>
      <c r="AA57">
        <v>1435446.1905666599</v>
      </c>
      <c r="AB57" s="43">
        <v>1398526.9495937999</v>
      </c>
      <c r="AC57">
        <v>1375875.2063684801</v>
      </c>
      <c r="AD57">
        <v>1283718.0205916299</v>
      </c>
      <c r="AE57">
        <v>1308923.9525540899</v>
      </c>
      <c r="AF57" s="43">
        <v>1340938.02542931</v>
      </c>
      <c r="AG57" t="s">
        <v>1468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</row>
    <row r="58" spans="1:69">
      <c r="A58" s="37">
        <v>44460</v>
      </c>
      <c r="B58">
        <v>1845689.7098914001</v>
      </c>
      <c r="C58">
        <v>1780298.42018589</v>
      </c>
      <c r="D58" s="140">
        <v>1875192.5705655001</v>
      </c>
      <c r="E58">
        <v>2123260.6821854701</v>
      </c>
      <c r="F58" s="138">
        <v>2173524.7665222599</v>
      </c>
      <c r="G58" s="138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3">
        <v>2459310.82659302</v>
      </c>
      <c r="M58">
        <v>2188613.45665034</v>
      </c>
      <c r="N58" t="s">
        <v>1469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8">
        <v>1454181.1850028699</v>
      </c>
      <c r="W58">
        <v>1232569.1279043001</v>
      </c>
      <c r="X58">
        <v>1535434.6228617299</v>
      </c>
      <c r="Y58" s="138">
        <v>1510886.4802773099</v>
      </c>
      <c r="Z58">
        <v>1581030.7789599299</v>
      </c>
      <c r="AA58">
        <v>1472322.8032023199</v>
      </c>
      <c r="AB58" s="43">
        <v>1451272.3934977299</v>
      </c>
      <c r="AC58">
        <v>1419972.00673259</v>
      </c>
      <c r="AD58">
        <v>1292699.7676757099</v>
      </c>
      <c r="AE58">
        <v>1317647.93069786</v>
      </c>
      <c r="AF58" s="43">
        <v>1351290.06698563</v>
      </c>
      <c r="AG58" t="s">
        <v>1470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</row>
    <row r="59" spans="1:69">
      <c r="A59" s="37">
        <v>44467</v>
      </c>
      <c r="B59">
        <v>1890275.4209833399</v>
      </c>
      <c r="C59">
        <v>1822393.5763311901</v>
      </c>
      <c r="D59" s="140">
        <v>1908120.9521046299</v>
      </c>
      <c r="E59">
        <v>2123239.4495786498</v>
      </c>
      <c r="F59" s="138">
        <v>2187098.4286891902</v>
      </c>
      <c r="G59" s="138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3">
        <v>2520670.6317165098</v>
      </c>
      <c r="M59">
        <v>2261997.66585183</v>
      </c>
      <c r="N59" t="s">
        <v>1471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8">
        <v>1462608.16496996</v>
      </c>
      <c r="W59">
        <v>1223189.2768409499</v>
      </c>
      <c r="X59">
        <v>1554100.3897603201</v>
      </c>
      <c r="Y59" s="138">
        <v>1539147.6118908899</v>
      </c>
      <c r="Z59">
        <v>1593568.35303708</v>
      </c>
      <c r="AA59">
        <v>1489804.1826190101</v>
      </c>
      <c r="AB59" s="43">
        <v>1474122.6773333501</v>
      </c>
      <c r="AC59">
        <v>1425765.4925200599</v>
      </c>
      <c r="AD59">
        <v>1283793.0662764199</v>
      </c>
      <c r="AE59">
        <v>1309827.69022917</v>
      </c>
      <c r="AF59" s="43">
        <v>1360370.7362357699</v>
      </c>
      <c r="AG59" t="s">
        <v>1472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</row>
    <row r="60" spans="1:69">
      <c r="A60" s="37">
        <v>44474</v>
      </c>
      <c r="B60">
        <v>1961261.5639593301</v>
      </c>
      <c r="C60">
        <v>1886769.62941509</v>
      </c>
      <c r="D60" s="140">
        <v>1949279.12104153</v>
      </c>
      <c r="E60">
        <v>2161266.6681205998</v>
      </c>
      <c r="F60" s="138">
        <v>2228150.2661956898</v>
      </c>
      <c r="G60" s="138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3">
        <v>2655034.9797401601</v>
      </c>
      <c r="M60">
        <v>2369555.65486308</v>
      </c>
      <c r="N60" t="s">
        <v>1473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8">
        <v>1474345.5954938501</v>
      </c>
      <c r="W60">
        <v>1229403.0783673001</v>
      </c>
      <c r="X60">
        <v>1586337.6121785799</v>
      </c>
      <c r="Y60" s="138">
        <v>1584644.8152983901</v>
      </c>
      <c r="Z60">
        <v>1642777.74377887</v>
      </c>
      <c r="AA60">
        <v>1508555.85126424</v>
      </c>
      <c r="AB60" s="43">
        <v>1511115.78592103</v>
      </c>
      <c r="AC60">
        <v>1482596.5050519099</v>
      </c>
      <c r="AD60">
        <v>1285491.95243413</v>
      </c>
      <c r="AE60">
        <v>1307738.51506325</v>
      </c>
      <c r="AF60" s="43">
        <v>1361295.78833641</v>
      </c>
      <c r="AG60" t="s">
        <v>1474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</row>
    <row r="61" spans="1:69">
      <c r="A61" s="37">
        <v>44481</v>
      </c>
      <c r="B61">
        <v>1997479.52750712</v>
      </c>
      <c r="C61">
        <v>1904712.8085908301</v>
      </c>
      <c r="D61" s="140">
        <v>1970721.1913729899</v>
      </c>
      <c r="E61">
        <v>2203216.85414882</v>
      </c>
      <c r="F61" s="138">
        <v>2271721.7446511402</v>
      </c>
      <c r="G61" s="138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3">
        <v>2724716.3727834402</v>
      </c>
      <c r="M61">
        <v>2345054.4493918</v>
      </c>
      <c r="N61" t="s">
        <v>1475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8">
        <v>1404159.37342036</v>
      </c>
      <c r="W61">
        <v>1164933.18093772</v>
      </c>
      <c r="X61">
        <v>1509151.7117620099</v>
      </c>
      <c r="Y61" s="138">
        <v>1496609.8725844901</v>
      </c>
      <c r="Z61">
        <v>1534452.9793540901</v>
      </c>
      <c r="AA61">
        <v>1443461.66628219</v>
      </c>
      <c r="AB61" s="43">
        <v>1436587.5553594001</v>
      </c>
      <c r="AC61">
        <v>1402210.122548</v>
      </c>
      <c r="AD61">
        <v>1260926.2012231101</v>
      </c>
      <c r="AE61">
        <v>1284598.08203921</v>
      </c>
      <c r="AF61" s="43">
        <v>1338235.43768199</v>
      </c>
      <c r="AG61" t="s">
        <v>1476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</row>
    <row r="62" spans="1:69">
      <c r="A62" s="37">
        <v>44488</v>
      </c>
      <c r="B62">
        <v>2014624.56011822</v>
      </c>
      <c r="C62">
        <v>1919064.81960356</v>
      </c>
      <c r="D62" s="140">
        <v>1979904.7521247801</v>
      </c>
      <c r="E62">
        <v>2238549.1084331898</v>
      </c>
      <c r="F62" s="138">
        <v>2317939.9235460698</v>
      </c>
      <c r="G62" s="138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3">
        <v>2762235.7172366702</v>
      </c>
      <c r="M62">
        <v>2337808.2311431798</v>
      </c>
      <c r="N62" t="s">
        <v>1477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8">
        <v>1487826.2096856199</v>
      </c>
      <c r="W62">
        <v>1236762.96087434</v>
      </c>
      <c r="X62">
        <v>1542936.58808265</v>
      </c>
      <c r="Y62" s="138">
        <v>1529467.9423370799</v>
      </c>
      <c r="Z62">
        <v>1583662.8864019699</v>
      </c>
      <c r="AA62">
        <v>1463193.78726027</v>
      </c>
      <c r="AB62" s="43">
        <v>1460262.51827173</v>
      </c>
      <c r="AC62">
        <v>1433858.0050139099</v>
      </c>
      <c r="AD62">
        <v>1287311.0819836999</v>
      </c>
      <c r="AE62">
        <v>1306969.35763792</v>
      </c>
      <c r="AF62" s="43">
        <v>1349382.9388778801</v>
      </c>
      <c r="AG62" t="s">
        <v>1478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</row>
    <row r="63" spans="1:69">
      <c r="A63" s="37">
        <v>44495</v>
      </c>
      <c r="B63">
        <v>1903625.4622708999</v>
      </c>
      <c r="C63">
        <v>1810963.89831529</v>
      </c>
      <c r="D63" s="140">
        <v>1841746.9985215201</v>
      </c>
      <c r="E63">
        <v>2147171.53382695</v>
      </c>
      <c r="F63" s="138">
        <v>2210654.07418474</v>
      </c>
      <c r="G63" s="138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3">
        <v>2630159.4164169999</v>
      </c>
      <c r="M63">
        <v>2176546.2193589201</v>
      </c>
      <c r="N63" t="s">
        <v>1479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8">
        <v>1502778.8630929601</v>
      </c>
      <c r="W63">
        <v>1264763.2743085299</v>
      </c>
      <c r="X63">
        <v>1554416.03629799</v>
      </c>
      <c r="Y63" s="138">
        <v>1539088.2956943801</v>
      </c>
      <c r="Z63">
        <v>1600307.18333806</v>
      </c>
      <c r="AA63">
        <v>1474114.09022585</v>
      </c>
      <c r="AB63" s="43">
        <v>1471973.8236682699</v>
      </c>
      <c r="AC63">
        <v>1450863.5609533701</v>
      </c>
      <c r="AD63">
        <v>1302377.57283938</v>
      </c>
      <c r="AE63">
        <v>1317928.29570171</v>
      </c>
      <c r="AF63" s="43">
        <v>1359611.2615545799</v>
      </c>
      <c r="AG63" t="s">
        <v>1480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</row>
    <row r="64" spans="1:69">
      <c r="A64" s="37">
        <v>44502</v>
      </c>
      <c r="B64">
        <v>1905865.3948981799</v>
      </c>
      <c r="C64">
        <v>1807432.51871358</v>
      </c>
      <c r="D64" s="140">
        <v>1803917.5151718799</v>
      </c>
      <c r="E64">
        <v>2140186.0691035599</v>
      </c>
      <c r="F64" s="138">
        <v>2188138.5624391702</v>
      </c>
      <c r="G64" s="138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3">
        <v>2633289.30612254</v>
      </c>
      <c r="M64">
        <v>2165772.3155731</v>
      </c>
      <c r="N64" t="s">
        <v>1481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8">
        <v>1495310.05214338</v>
      </c>
      <c r="W64">
        <v>1239177.1132692699</v>
      </c>
      <c r="X64">
        <v>1544949.6426369301</v>
      </c>
      <c r="Y64" s="138">
        <v>1516355.96156697</v>
      </c>
      <c r="Z64">
        <v>1557771.0184049299</v>
      </c>
      <c r="AA64">
        <v>1468055.48131502</v>
      </c>
      <c r="AB64" s="43">
        <v>1457673.5979713299</v>
      </c>
      <c r="AC64">
        <v>1430725.5747273399</v>
      </c>
      <c r="AD64">
        <v>1322694.6629756801</v>
      </c>
      <c r="AE64">
        <v>1337453.4034025299</v>
      </c>
      <c r="AF64" s="43">
        <v>1372038.10848519</v>
      </c>
      <c r="AG64" t="s">
        <v>1482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</row>
    <row r="65" spans="1:69">
      <c r="A65" s="37">
        <v>44509</v>
      </c>
      <c r="B65">
        <v>1955735.5393980099</v>
      </c>
      <c r="C65">
        <v>1856585.6460599899</v>
      </c>
      <c r="D65" s="140">
        <v>1846381.73347903</v>
      </c>
      <c r="E65">
        <v>2211011.9600837599</v>
      </c>
      <c r="F65" s="138">
        <v>2262316.4597058599</v>
      </c>
      <c r="G65" s="138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3">
        <v>2723150.3036939702</v>
      </c>
      <c r="M65">
        <v>2260979.6665656902</v>
      </c>
      <c r="N65" t="s">
        <v>1483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8">
        <v>1574935.3124200201</v>
      </c>
      <c r="W65">
        <v>1304283.47880044</v>
      </c>
      <c r="X65">
        <v>1566759.1817588301</v>
      </c>
      <c r="Y65" s="138">
        <v>1549791.61051952</v>
      </c>
      <c r="Z65">
        <v>1592260.0687524199</v>
      </c>
      <c r="AA65">
        <v>1461532.42145971</v>
      </c>
      <c r="AB65" s="43">
        <v>1443104.1503596101</v>
      </c>
      <c r="AC65">
        <v>1409822.67408057</v>
      </c>
      <c r="AD65">
        <v>1332322.9679189201</v>
      </c>
      <c r="AE65">
        <v>1337460.09066955</v>
      </c>
      <c r="AF65" s="43">
        <v>1365219.0790860199</v>
      </c>
      <c r="AG65" t="s">
        <v>1484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</row>
    <row r="66" spans="1:69">
      <c r="A66" s="37">
        <v>44516</v>
      </c>
      <c r="B66">
        <v>1934085.5469768799</v>
      </c>
      <c r="C66">
        <v>1839505.05811624</v>
      </c>
      <c r="D66" s="140">
        <v>1821695.60970242</v>
      </c>
      <c r="E66">
        <v>2180861.1269880901</v>
      </c>
      <c r="F66" s="138">
        <v>2217941.12234873</v>
      </c>
      <c r="G66" s="138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3">
        <v>2707750.88872658</v>
      </c>
      <c r="M66">
        <v>2286099.1506612301</v>
      </c>
      <c r="N66" t="s">
        <v>1485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8">
        <v>1554484.77738825</v>
      </c>
      <c r="W66">
        <v>1309044.11349806</v>
      </c>
      <c r="X66">
        <v>1571323.67350835</v>
      </c>
      <c r="Y66" s="138">
        <v>1558307.7154193299</v>
      </c>
      <c r="Z66">
        <v>1573041.48972258</v>
      </c>
      <c r="AA66">
        <v>1484595.4030703499</v>
      </c>
      <c r="AB66" s="43">
        <v>1474080.38094707</v>
      </c>
      <c r="AC66">
        <v>1423723.52564701</v>
      </c>
      <c r="AD66">
        <v>1357410.60940484</v>
      </c>
      <c r="AE66">
        <v>1361307.0040861899</v>
      </c>
      <c r="AF66" s="43">
        <v>1391035.3718715301</v>
      </c>
      <c r="AG66" t="s">
        <v>1486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</row>
    <row r="67" spans="1:69">
      <c r="A67" s="37">
        <v>44523</v>
      </c>
      <c r="B67">
        <v>1873580.9041156201</v>
      </c>
      <c r="C67">
        <v>1777927.6262958001</v>
      </c>
      <c r="D67" s="140">
        <v>1780871.41108898</v>
      </c>
      <c r="E67">
        <v>2105148.8981961501</v>
      </c>
      <c r="F67" s="138">
        <v>2146955.9167279601</v>
      </c>
      <c r="G67" s="138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3">
        <v>2717647.71822487</v>
      </c>
      <c r="M67">
        <v>2352647.4969369802</v>
      </c>
      <c r="N67" t="s">
        <v>1487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8">
        <v>1555518.5097652101</v>
      </c>
      <c r="W67">
        <v>1312028.7340768401</v>
      </c>
      <c r="X67">
        <v>1563634.6629993201</v>
      </c>
      <c r="Y67" s="138">
        <v>1555346.9307600299</v>
      </c>
      <c r="Z67">
        <v>1573151.6026268599</v>
      </c>
      <c r="AA67">
        <v>1499080.10555297</v>
      </c>
      <c r="AB67" s="43">
        <v>1487789.3284898801</v>
      </c>
      <c r="AC67">
        <v>1434230.60526628</v>
      </c>
      <c r="AD67">
        <v>1372304.6802983701</v>
      </c>
      <c r="AE67">
        <v>1388301.7219772199</v>
      </c>
      <c r="AF67" s="43">
        <v>1404959.6359439699</v>
      </c>
      <c r="AG67" t="s">
        <v>1488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</row>
    <row r="68" spans="1:69">
      <c r="A68" s="37">
        <v>44530</v>
      </c>
      <c r="B68">
        <v>1823318.97372787</v>
      </c>
      <c r="C68">
        <v>1741248.9793653199</v>
      </c>
      <c r="D68" s="140">
        <v>1722619.1072322601</v>
      </c>
      <c r="E68">
        <v>2008683.9585178101</v>
      </c>
      <c r="F68" s="138">
        <v>2036258.8696614599</v>
      </c>
      <c r="G68" s="138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3">
        <v>2590461.80501195</v>
      </c>
      <c r="M68">
        <v>2290090.5999934301</v>
      </c>
      <c r="N68" t="s">
        <v>1489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8">
        <v>1530412.4410176</v>
      </c>
      <c r="W68">
        <v>1281799.5920437099</v>
      </c>
      <c r="X68">
        <v>1560335.3938603899</v>
      </c>
      <c r="Y68" s="138">
        <v>1549942.1001756401</v>
      </c>
      <c r="Z68">
        <v>1587703.2549511599</v>
      </c>
      <c r="AA68">
        <v>1484124.2830332399</v>
      </c>
      <c r="AB68" s="43">
        <v>1471847.66583511</v>
      </c>
      <c r="AC68">
        <v>1413462.9461020301</v>
      </c>
      <c r="AD68">
        <v>1363271.1298339299</v>
      </c>
      <c r="AE68">
        <v>1376077.7253152099</v>
      </c>
      <c r="AF68" s="43">
        <v>1406462.94275443</v>
      </c>
      <c r="AG68" t="s">
        <v>1490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</row>
    <row r="69" spans="1:69">
      <c r="A69" s="37">
        <v>44537</v>
      </c>
      <c r="B69">
        <v>1896306.4322462</v>
      </c>
      <c r="C69">
        <v>1815365.242172</v>
      </c>
      <c r="D69" s="140">
        <v>1817828.26528899</v>
      </c>
      <c r="E69">
        <v>2090417.3087899</v>
      </c>
      <c r="F69" s="138">
        <v>2137430.3916005902</v>
      </c>
      <c r="G69" s="138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3">
        <v>2713793.6915485701</v>
      </c>
      <c r="M69">
        <v>2470549.7392729102</v>
      </c>
      <c r="N69" t="s">
        <v>1491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8">
        <v>1522010.4767164099</v>
      </c>
      <c r="W69">
        <v>1284055.5593256999</v>
      </c>
      <c r="X69">
        <v>1531271.5465907501</v>
      </c>
      <c r="Y69" s="138">
        <v>1522314.38224001</v>
      </c>
      <c r="Z69">
        <v>1556092.0831450799</v>
      </c>
      <c r="AA69">
        <v>1453205.02713671</v>
      </c>
      <c r="AB69" s="43">
        <v>1438127.6358108299</v>
      </c>
      <c r="AC69">
        <v>1380119.35520348</v>
      </c>
      <c r="AD69">
        <v>1353814.0675147499</v>
      </c>
      <c r="AE69">
        <v>1358752.90675349</v>
      </c>
      <c r="AF69" s="43">
        <v>1383129.7225341301</v>
      </c>
      <c r="AG69" t="s">
        <v>1492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</row>
    <row r="70" spans="1:69">
      <c r="A70" s="37">
        <v>44544</v>
      </c>
      <c r="B70">
        <v>1965072.82450089</v>
      </c>
      <c r="C70">
        <v>1896375.91610393</v>
      </c>
      <c r="D70" s="140">
        <v>1885233.3373659099</v>
      </c>
      <c r="E70">
        <v>2151290.2608218598</v>
      </c>
      <c r="F70" s="138">
        <v>2204738.0746320998</v>
      </c>
      <c r="G70" s="138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3">
        <v>2863988.6034073201</v>
      </c>
      <c r="M70">
        <v>2667353.7315033898</v>
      </c>
      <c r="N70" t="s">
        <v>1493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8">
        <v>1581985.2995514199</v>
      </c>
      <c r="W70">
        <v>1366889.98345781</v>
      </c>
      <c r="X70">
        <v>1560452.47803028</v>
      </c>
      <c r="Y70" s="138">
        <v>1551748.3308206201</v>
      </c>
      <c r="Z70">
        <v>1582016.5772502699</v>
      </c>
      <c r="AA70">
        <v>1477812.63226289</v>
      </c>
      <c r="AB70" s="43">
        <v>1473232.33140097</v>
      </c>
      <c r="AC70">
        <v>1414139.2973092501</v>
      </c>
      <c r="AD70">
        <v>1366709.1465078201</v>
      </c>
      <c r="AE70">
        <v>1373352.70673656</v>
      </c>
      <c r="AF70" s="43">
        <v>1408192.03310645</v>
      </c>
      <c r="AG70" t="s">
        <v>1494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</row>
    <row r="71" spans="1:69">
      <c r="A71" s="37">
        <v>44551</v>
      </c>
      <c r="B71">
        <v>1857118.27376556</v>
      </c>
      <c r="C71">
        <v>1788472.1264776101</v>
      </c>
      <c r="D71" s="140">
        <v>1733528.61070807</v>
      </c>
      <c r="E71">
        <v>1994748.03950939</v>
      </c>
      <c r="F71" s="138">
        <v>2030519.6719746699</v>
      </c>
      <c r="G71" s="138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3">
        <v>2628654.6598653402</v>
      </c>
      <c r="M71">
        <v>2422250.5971155399</v>
      </c>
      <c r="N71" t="s">
        <v>1495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8">
        <v>1702928.0757021301</v>
      </c>
      <c r="W71">
        <v>1504453.7913929999</v>
      </c>
      <c r="X71">
        <v>1623900.47578699</v>
      </c>
      <c r="Y71" s="138">
        <v>1618310.57547117</v>
      </c>
      <c r="Z71">
        <v>1655390.5061031401</v>
      </c>
      <c r="AA71">
        <v>1521920.4132938299</v>
      </c>
      <c r="AB71" s="43">
        <v>1511735.25838214</v>
      </c>
      <c r="AC71">
        <v>1450383.6874992801</v>
      </c>
      <c r="AD71">
        <v>1399715.17239599</v>
      </c>
      <c r="AE71">
        <v>1404713.21579489</v>
      </c>
      <c r="AF71" s="43">
        <v>1439425.73240075</v>
      </c>
      <c r="AG71" t="s">
        <v>1496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</row>
    <row r="72" spans="1:69">
      <c r="A72" s="37">
        <v>44558</v>
      </c>
      <c r="B72">
        <v>1951422.7397073801</v>
      </c>
      <c r="C72">
        <v>1870062.2248875201</v>
      </c>
      <c r="D72" s="140">
        <v>1850801.8212224699</v>
      </c>
      <c r="E72">
        <v>2061784.8719571701</v>
      </c>
      <c r="F72" s="138">
        <v>2098511.6231907401</v>
      </c>
      <c r="G72" s="138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3">
        <v>2749585.9174924502</v>
      </c>
      <c r="M72">
        <v>2495765.9027379998</v>
      </c>
      <c r="N72" t="s">
        <v>1497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8">
        <v>1787750.92315285</v>
      </c>
      <c r="W72">
        <v>1609163.7752739501</v>
      </c>
      <c r="X72">
        <v>1676796.3272849601</v>
      </c>
      <c r="Y72" s="138">
        <v>1678455.08800856</v>
      </c>
      <c r="Z72">
        <v>1697503.6405784099</v>
      </c>
      <c r="AA72">
        <v>1568805.7081593701</v>
      </c>
      <c r="AB72" s="43">
        <v>1560292.1948813701</v>
      </c>
      <c r="AC72">
        <v>1489935.65065739</v>
      </c>
      <c r="AD72">
        <v>1434085.4197843701</v>
      </c>
      <c r="AE72">
        <v>1440315.6722492101</v>
      </c>
      <c r="AF72" s="43">
        <v>1490251.8550118201</v>
      </c>
      <c r="AG72" t="s">
        <v>1498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</row>
    <row r="73" spans="1:69">
      <c r="A73" s="37">
        <v>44565</v>
      </c>
      <c r="B73">
        <v>2025615.83227105</v>
      </c>
      <c r="C73">
        <v>1957001.41772254</v>
      </c>
      <c r="D73" s="140">
        <v>1930608.3957535899</v>
      </c>
      <c r="E73">
        <v>2122710.6149235</v>
      </c>
      <c r="F73" s="138">
        <v>2163775.33467197</v>
      </c>
      <c r="G73" s="138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3">
        <v>2927209.1677624602</v>
      </c>
      <c r="M73">
        <v>2669171.7176602399</v>
      </c>
      <c r="N73" t="s">
        <v>1499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8">
        <v>1960545.98863019</v>
      </c>
      <c r="W73">
        <v>1805095.55655131</v>
      </c>
      <c r="X73">
        <v>1691859.54762507</v>
      </c>
      <c r="Y73" s="138">
        <v>1704135.4508550901</v>
      </c>
      <c r="Z73">
        <v>1721591.2172382099</v>
      </c>
      <c r="AA73">
        <v>1559842.59821342</v>
      </c>
      <c r="AB73" s="43">
        <v>1552943.21864348</v>
      </c>
      <c r="AC73">
        <v>1484124.9016198199</v>
      </c>
      <c r="AD73">
        <v>1428937.0531273501</v>
      </c>
      <c r="AE73">
        <v>1430334.2846405201</v>
      </c>
      <c r="AF73" s="43">
        <v>1485646.9767798299</v>
      </c>
      <c r="AG73" t="s">
        <v>1500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</row>
    <row r="74" spans="1:69">
      <c r="A74" s="37">
        <v>44572</v>
      </c>
      <c r="B74">
        <v>2038302.9394338401</v>
      </c>
      <c r="C74">
        <v>1974545.9354324299</v>
      </c>
      <c r="D74" s="140">
        <v>1988275.6685347499</v>
      </c>
      <c r="E74">
        <v>2140159.2961781798</v>
      </c>
      <c r="F74" s="138">
        <v>2174096.5430183602</v>
      </c>
      <c r="G74" s="138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3">
        <v>3120536.6972473301</v>
      </c>
      <c r="M74">
        <v>2868825.7621412198</v>
      </c>
      <c r="N74" t="s">
        <v>1501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8">
        <v>1841903.54812824</v>
      </c>
      <c r="W74">
        <v>1676843.51725834</v>
      </c>
      <c r="X74">
        <v>1602952.3283973699</v>
      </c>
      <c r="Y74" s="138">
        <v>1624415.9944640901</v>
      </c>
      <c r="Z74">
        <v>1636475.7474579599</v>
      </c>
      <c r="AA74">
        <v>1481288.92496739</v>
      </c>
      <c r="AB74" s="43">
        <v>1472966.6428833399</v>
      </c>
      <c r="AC74">
        <v>1412085.4788952</v>
      </c>
      <c r="AD74">
        <v>1369426.5879881</v>
      </c>
      <c r="AE74">
        <v>1367699.94631611</v>
      </c>
      <c r="AF74" s="43">
        <v>1411008.0726664099</v>
      </c>
      <c r="AG74" t="s">
        <v>1502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</row>
    <row r="75" spans="1:69">
      <c r="A75" s="37">
        <v>44579</v>
      </c>
      <c r="B75">
        <v>2028661.76653032</v>
      </c>
      <c r="C75">
        <v>1967467.1882539</v>
      </c>
      <c r="D75" s="140">
        <v>1986088.5652993601</v>
      </c>
      <c r="E75">
        <v>2157009.48370342</v>
      </c>
      <c r="F75" s="138">
        <v>2177857.73003778</v>
      </c>
      <c r="G75" s="138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3">
        <v>3214792.5081876898</v>
      </c>
      <c r="M75">
        <v>2907669.6629606201</v>
      </c>
      <c r="N75" t="s">
        <v>1503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8">
        <v>1873344.8416947799</v>
      </c>
      <c r="W75">
        <v>1680415.1939501001</v>
      </c>
      <c r="X75">
        <v>1632991.65503154</v>
      </c>
      <c r="Y75" s="138">
        <v>1653931.6330835</v>
      </c>
      <c r="Z75">
        <v>1665932.3109122</v>
      </c>
      <c r="AA75">
        <v>1506317.7701695899</v>
      </c>
      <c r="AB75" s="43">
        <v>1503118.27006316</v>
      </c>
      <c r="AC75">
        <v>1438124.33512602</v>
      </c>
      <c r="AD75">
        <v>1375437.3925475201</v>
      </c>
      <c r="AE75">
        <v>1376241.2324808601</v>
      </c>
      <c r="AF75" s="43">
        <v>1428941.9852700001</v>
      </c>
      <c r="AG75" t="s">
        <v>1504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</row>
    <row r="76" spans="1:69">
      <c r="A76" s="37">
        <v>44586</v>
      </c>
      <c r="B76">
        <v>1919377.75716733</v>
      </c>
      <c r="C76">
        <v>1861233.7974241299</v>
      </c>
      <c r="D76" s="140">
        <v>1862533.99565208</v>
      </c>
      <c r="E76">
        <v>2058247.20947625</v>
      </c>
      <c r="F76" s="138">
        <v>2094739.78977089</v>
      </c>
      <c r="G76" s="138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3">
        <v>3050822.0163075798</v>
      </c>
      <c r="M76">
        <v>2693665.1757667102</v>
      </c>
      <c r="N76" t="s">
        <v>1505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8">
        <v>2026518.88267596</v>
      </c>
      <c r="W76">
        <v>1867731.0756197199</v>
      </c>
      <c r="X76">
        <v>1678650.1017062201</v>
      </c>
      <c r="Y76" s="138">
        <v>1693965.04826229</v>
      </c>
      <c r="Z76">
        <v>1685840.2020276</v>
      </c>
      <c r="AA76">
        <v>1558330.92277355</v>
      </c>
      <c r="AB76" s="43">
        <v>1559567.8766953801</v>
      </c>
      <c r="AC76">
        <v>1466843.67809849</v>
      </c>
      <c r="AD76">
        <v>1401123.68585335</v>
      </c>
      <c r="AE76">
        <v>1406663.0449248501</v>
      </c>
      <c r="AF76" s="43">
        <v>1466365.97586423</v>
      </c>
      <c r="AG76" t="s">
        <v>1506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</row>
    <row r="77" spans="1:69">
      <c r="A77" s="37">
        <v>44593</v>
      </c>
      <c r="B77">
        <v>1952960.4699919</v>
      </c>
      <c r="C77">
        <v>1910621.6362387801</v>
      </c>
      <c r="D77" s="140">
        <v>1959125.0086666001</v>
      </c>
      <c r="E77">
        <v>2071763.0328184799</v>
      </c>
      <c r="F77" s="138">
        <v>2106616.9643788901</v>
      </c>
      <c r="G77" s="138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3">
        <v>3145870.3762256401</v>
      </c>
      <c r="M77">
        <v>2773774.7780940202</v>
      </c>
      <c r="N77" t="s">
        <v>1507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8">
        <v>2039964.8354625099</v>
      </c>
      <c r="W77">
        <v>1871746.6974323001</v>
      </c>
      <c r="X77">
        <v>1705676.3683436899</v>
      </c>
      <c r="Y77" s="138">
        <v>1700385.1757952</v>
      </c>
      <c r="Z77">
        <v>1684407.2378558801</v>
      </c>
      <c r="AA77">
        <v>1584375.8269295001</v>
      </c>
      <c r="AB77" s="43">
        <v>1581113.30691193</v>
      </c>
      <c r="AC77">
        <v>1487232.8052240601</v>
      </c>
      <c r="AD77">
        <v>1434728.2363348601</v>
      </c>
      <c r="AE77">
        <v>1439466.4271324901</v>
      </c>
      <c r="AF77" s="43">
        <v>1499447.19227972</v>
      </c>
      <c r="AG77" t="s">
        <v>1508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</row>
    <row r="78" spans="1:69">
      <c r="A78" s="37">
        <v>44600</v>
      </c>
      <c r="B78">
        <v>1884313.90947169</v>
      </c>
      <c r="C78">
        <v>1846548.9396675101</v>
      </c>
      <c r="D78" s="140">
        <v>1866419.2132565</v>
      </c>
      <c r="E78">
        <v>2031301.5007875301</v>
      </c>
      <c r="F78" s="138">
        <v>2063557.7136269801</v>
      </c>
      <c r="G78" s="138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3">
        <v>3106106.5746701499</v>
      </c>
      <c r="M78">
        <v>2759739.4777168599</v>
      </c>
      <c r="N78" t="s">
        <v>1509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8">
        <v>2071604.6900605401</v>
      </c>
      <c r="W78">
        <v>1884455.8575078601</v>
      </c>
      <c r="X78">
        <v>1712038.5411976101</v>
      </c>
      <c r="Y78" s="138">
        <v>1720883.3190894099</v>
      </c>
      <c r="Z78">
        <v>1730694.74875216</v>
      </c>
      <c r="AA78">
        <v>1583900.51418142</v>
      </c>
      <c r="AB78" s="43">
        <v>1599541.1825039899</v>
      </c>
      <c r="AC78">
        <v>1520531.94773303</v>
      </c>
      <c r="AD78">
        <v>1433763.5052793899</v>
      </c>
      <c r="AE78">
        <v>1435306.3691580801</v>
      </c>
      <c r="AF78" s="43">
        <v>1482458.4555911899</v>
      </c>
      <c r="AG78" t="s">
        <v>1510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</row>
    <row r="79" spans="1:69">
      <c r="A79" s="37">
        <v>44607</v>
      </c>
      <c r="B79">
        <v>1823513.3806594</v>
      </c>
      <c r="C79">
        <v>1775659.92587368</v>
      </c>
      <c r="D79" s="140">
        <v>1807776.3215759799</v>
      </c>
      <c r="E79">
        <v>1980112.7029676901</v>
      </c>
      <c r="F79" s="138">
        <v>2000051.7249901099</v>
      </c>
      <c r="G79" s="138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3">
        <v>2979998.6477385401</v>
      </c>
      <c r="M79">
        <v>2667481.3869767901</v>
      </c>
      <c r="N79" t="s">
        <v>1511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8">
        <v>2143220.06419593</v>
      </c>
      <c r="W79">
        <v>1961567.7911970899</v>
      </c>
      <c r="X79">
        <v>1734723.0518684799</v>
      </c>
      <c r="Y79" s="138">
        <v>1724376.7122271601</v>
      </c>
      <c r="Z79">
        <v>1718233.7465611401</v>
      </c>
      <c r="AA79">
        <v>1592701.72137189</v>
      </c>
      <c r="AB79" s="43">
        <v>1600740.83839087</v>
      </c>
      <c r="AC79">
        <v>1490638.2896406001</v>
      </c>
      <c r="AD79">
        <v>1441285.9844704201</v>
      </c>
      <c r="AE79">
        <v>1442454.1948764899</v>
      </c>
      <c r="AF79" s="43">
        <v>1491219.7850637401</v>
      </c>
      <c r="AG79" t="s">
        <v>1512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</row>
    <row r="80" spans="1:69">
      <c r="A80" s="37">
        <v>44614</v>
      </c>
      <c r="B80">
        <v>1780903.95133133</v>
      </c>
      <c r="C80">
        <v>1731286.1843260899</v>
      </c>
      <c r="D80" s="140">
        <v>1714711.99654125</v>
      </c>
      <c r="E80">
        <v>1913151.891729</v>
      </c>
      <c r="F80" s="138">
        <v>1921109.68340475</v>
      </c>
      <c r="G80" s="138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3">
        <v>2721617.8649863699</v>
      </c>
      <c r="M80">
        <v>2400546.52458202</v>
      </c>
      <c r="N80" t="s">
        <v>1513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8">
        <v>2205587.76806403</v>
      </c>
      <c r="W80">
        <v>2022396.0084021101</v>
      </c>
      <c r="X80">
        <v>1736018.3117472101</v>
      </c>
      <c r="Y80" s="138">
        <v>1719600.18873429</v>
      </c>
      <c r="Z80">
        <v>1685724.7640762001</v>
      </c>
      <c r="AA80">
        <v>1581998.76580427</v>
      </c>
      <c r="AB80" s="43">
        <v>1580323.3889971899</v>
      </c>
      <c r="AC80">
        <v>1475895.8769560501</v>
      </c>
      <c r="AD80">
        <v>1447781.3799737699</v>
      </c>
      <c r="AE80">
        <v>1461444.10435204</v>
      </c>
      <c r="AF80" s="43">
        <v>1528351.15771182</v>
      </c>
      <c r="AG80" t="s">
        <v>1514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</row>
    <row r="81" spans="1:69">
      <c r="A81" s="37">
        <v>44622</v>
      </c>
      <c r="B81">
        <v>1788883.7709594099</v>
      </c>
      <c r="C81">
        <v>1740115.74386616</v>
      </c>
      <c r="D81" s="140">
        <v>1701491.5670479101</v>
      </c>
      <c r="E81">
        <v>1912609.8320263401</v>
      </c>
      <c r="F81" s="138">
        <v>1919985.8342399599</v>
      </c>
      <c r="G81" s="138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3">
        <v>2793373.3199967402</v>
      </c>
      <c r="M81">
        <v>2489990.8880879502</v>
      </c>
      <c r="N81" t="s">
        <v>1515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8">
        <v>2144592.2383382199</v>
      </c>
      <c r="W81">
        <v>1984112.0519630599</v>
      </c>
      <c r="X81">
        <v>1730231.5840413801</v>
      </c>
      <c r="Y81" s="138">
        <v>1713323.6480454099</v>
      </c>
      <c r="Z81">
        <v>1642890.49782103</v>
      </c>
      <c r="AA81">
        <v>1584972.9234839899</v>
      </c>
      <c r="AB81" s="43">
        <v>1575787.8608707699</v>
      </c>
      <c r="AC81">
        <v>1452266.7839659799</v>
      </c>
      <c r="AD81">
        <v>1448461.8372223601</v>
      </c>
      <c r="AE81">
        <v>1467333.7240925799</v>
      </c>
      <c r="AF81" s="43">
        <v>1543053.89584901</v>
      </c>
      <c r="AG81" t="s">
        <v>1516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</row>
    <row r="82" spans="1:69">
      <c r="A82" s="37">
        <v>44628</v>
      </c>
      <c r="B82">
        <v>1731347.9684889901</v>
      </c>
      <c r="C82">
        <v>1685832.8332362501</v>
      </c>
      <c r="D82" s="140">
        <v>1660145.32196865</v>
      </c>
      <c r="E82">
        <v>1848524.6519212399</v>
      </c>
      <c r="F82" s="138">
        <v>1871333.39320032</v>
      </c>
      <c r="G82" s="138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3">
        <v>2781920.4893847499</v>
      </c>
      <c r="M82">
        <v>2487127.39856664</v>
      </c>
      <c r="N82" t="s">
        <v>1517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8">
        <v>2152280.6015126598</v>
      </c>
      <c r="W82">
        <v>1954191.6422194501</v>
      </c>
      <c r="X82">
        <v>1772287.7464108199</v>
      </c>
      <c r="Y82" s="138">
        <v>1747615.8208610399</v>
      </c>
      <c r="Z82">
        <v>1655820.04603888</v>
      </c>
      <c r="AA82">
        <v>1620930.6758747599</v>
      </c>
      <c r="AB82" s="43">
        <v>1609556.9947292299</v>
      </c>
      <c r="AC82">
        <v>1471857.86288168</v>
      </c>
      <c r="AD82">
        <v>1471144.74959326</v>
      </c>
      <c r="AE82">
        <v>1491119.2037601201</v>
      </c>
      <c r="AF82" s="43">
        <v>1597369.3929828999</v>
      </c>
      <c r="AG82" t="s">
        <v>1518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</row>
    <row r="83" spans="1:69">
      <c r="A83" s="37">
        <v>44635</v>
      </c>
      <c r="B83">
        <v>1832901.1454407</v>
      </c>
      <c r="C83">
        <v>1784716.2946435199</v>
      </c>
      <c r="D83" s="140">
        <v>1723164.43839058</v>
      </c>
      <c r="E83">
        <v>1897535.20219252</v>
      </c>
      <c r="F83" s="138">
        <v>1890458.4204788301</v>
      </c>
      <c r="G83" s="138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3">
        <v>2843540.02822462</v>
      </c>
      <c r="M83">
        <v>2645084.8596496098</v>
      </c>
      <c r="N83" t="s">
        <v>1519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8">
        <v>2159028.0011984101</v>
      </c>
      <c r="W83">
        <v>1968320.4477927</v>
      </c>
      <c r="X83">
        <v>1805021.9010870201</v>
      </c>
      <c r="Y83" s="138">
        <v>1778102.9788559601</v>
      </c>
      <c r="Z83">
        <v>1680342.7409207099</v>
      </c>
      <c r="AA83">
        <v>1638571.8047305299</v>
      </c>
      <c r="AB83" s="43">
        <v>1614747.81603723</v>
      </c>
      <c r="AC83">
        <v>1458199.0219141401</v>
      </c>
      <c r="AD83">
        <v>1471968.59065303</v>
      </c>
      <c r="AE83">
        <v>1488025.1314123101</v>
      </c>
      <c r="AF83" s="43">
        <v>1603183.8175733599</v>
      </c>
      <c r="AG83" t="s">
        <v>1520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</row>
    <row r="84" spans="1:69">
      <c r="A84" s="37">
        <v>44642</v>
      </c>
      <c r="B84">
        <v>1880339.95963224</v>
      </c>
      <c r="C84">
        <v>1839051.9822339399</v>
      </c>
      <c r="D84" s="140">
        <v>1756783.3765835799</v>
      </c>
      <c r="E84">
        <v>1975024.2147327201</v>
      </c>
      <c r="F84" s="138">
        <v>1971691.4188067999</v>
      </c>
      <c r="G84" s="138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3">
        <v>2923102.2782143499</v>
      </c>
      <c r="M84">
        <v>2743561.36897437</v>
      </c>
      <c r="N84" t="s">
        <v>1521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8">
        <v>2105386.9505086299</v>
      </c>
      <c r="W84">
        <v>1925352.01241738</v>
      </c>
      <c r="X84">
        <v>1781977.7881498099</v>
      </c>
      <c r="Y84" s="138">
        <v>1727382.5913841</v>
      </c>
      <c r="Z84">
        <v>1630453.36494278</v>
      </c>
      <c r="AA84">
        <v>1614834.3611860001</v>
      </c>
      <c r="AB84" s="43">
        <v>1580886.5543349299</v>
      </c>
      <c r="AC84">
        <v>1427780.9903170101</v>
      </c>
      <c r="AD84">
        <v>1441096.50274507</v>
      </c>
      <c r="AE84">
        <v>1458703.59619783</v>
      </c>
      <c r="AF84" s="43">
        <v>1574599.0501060199</v>
      </c>
      <c r="AG84" t="s">
        <v>1522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</row>
    <row r="85" spans="1:69">
      <c r="A85" s="37">
        <v>44649</v>
      </c>
      <c r="B85">
        <v>1897939.9416544</v>
      </c>
      <c r="C85">
        <v>1860550.4999062601</v>
      </c>
      <c r="D85" s="140">
        <v>1774386.34601695</v>
      </c>
      <c r="E85">
        <v>2000297.9412672501</v>
      </c>
      <c r="F85" s="138">
        <v>1995815.0633159</v>
      </c>
      <c r="G85" s="138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3">
        <v>3017313.86464119</v>
      </c>
      <c r="M85">
        <v>2770311.0923218699</v>
      </c>
      <c r="N85" t="s">
        <v>1523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8">
        <v>2139388.9497593502</v>
      </c>
      <c r="W85">
        <v>1989658.7696321299</v>
      </c>
      <c r="X85">
        <v>1783908.2640869799</v>
      </c>
      <c r="Y85" s="138">
        <v>1736693.18355166</v>
      </c>
      <c r="Z85">
        <v>1613235.7774089801</v>
      </c>
      <c r="AA85">
        <v>1620093.33842226</v>
      </c>
      <c r="AB85" s="43">
        <v>1587668.5576530299</v>
      </c>
      <c r="AC85">
        <v>1442058.8002201801</v>
      </c>
      <c r="AD85">
        <v>1463773.59731227</v>
      </c>
      <c r="AE85">
        <v>1484551.82392246</v>
      </c>
      <c r="AF85" s="43">
        <v>1607208.99643372</v>
      </c>
      <c r="AG85" t="s">
        <v>1524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</row>
    <row r="86" spans="1:69">
      <c r="A86" s="37">
        <v>44656</v>
      </c>
      <c r="B86">
        <v>1948640.24396246</v>
      </c>
      <c r="C86">
        <v>1896124.22546447</v>
      </c>
      <c r="D86" s="140">
        <v>1806502.7388798499</v>
      </c>
      <c r="E86">
        <v>2077722.8069139</v>
      </c>
      <c r="F86" s="138">
        <v>2072633.9851029301</v>
      </c>
      <c r="G86" s="138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3">
        <v>3181350.1328924098</v>
      </c>
      <c r="M86">
        <v>2984400.7335365</v>
      </c>
      <c r="N86" t="s">
        <v>1525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8">
        <v>2225563.53665565</v>
      </c>
      <c r="W86">
        <v>2003427.2083179799</v>
      </c>
      <c r="X86">
        <v>1829677.40378257</v>
      </c>
      <c r="Y86" s="138">
        <v>1782437.6820064101</v>
      </c>
      <c r="Z86">
        <v>1650646.7150870999</v>
      </c>
      <c r="AA86">
        <v>1677072.02113457</v>
      </c>
      <c r="AB86" s="43">
        <v>1643205.2037997299</v>
      </c>
      <c r="AC86">
        <v>1495977.37876042</v>
      </c>
      <c r="AD86">
        <v>1500414.7780001899</v>
      </c>
      <c r="AE86">
        <v>1525080.08871554</v>
      </c>
      <c r="AF86" s="43">
        <v>1653721.6247905099</v>
      </c>
      <c r="AG86" t="s">
        <v>1526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</row>
    <row r="87" spans="1:69">
      <c r="A87" s="37">
        <v>44663</v>
      </c>
      <c r="B87">
        <v>1978194.6209958901</v>
      </c>
      <c r="C87">
        <v>1942550.82712496</v>
      </c>
      <c r="D87" s="140">
        <v>1900025.3856716601</v>
      </c>
      <c r="E87">
        <v>2141515.8228288498</v>
      </c>
      <c r="F87" s="138">
        <v>2169198.0024688798</v>
      </c>
      <c r="G87" s="138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3">
        <v>3334229.9135285602</v>
      </c>
      <c r="M87">
        <v>3085094.4142860202</v>
      </c>
      <c r="N87" t="s">
        <v>1527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8">
        <v>2326682.0159435999</v>
      </c>
      <c r="W87">
        <v>2160676.2098988602</v>
      </c>
      <c r="X87">
        <v>1854408.54335703</v>
      </c>
      <c r="Y87" s="138">
        <v>1800172.9369423699</v>
      </c>
      <c r="Z87">
        <v>1658454.27404946</v>
      </c>
      <c r="AA87">
        <v>1695234.71112346</v>
      </c>
      <c r="AB87" s="43">
        <v>1667549.28889402</v>
      </c>
      <c r="AC87">
        <v>1525657.56995502</v>
      </c>
      <c r="AD87">
        <v>1509434.5791464001</v>
      </c>
      <c r="AE87">
        <v>1527443.9628530501</v>
      </c>
      <c r="AF87" s="43">
        <v>1646709.8451014</v>
      </c>
      <c r="AG87" t="s">
        <v>1528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</row>
    <row r="88" spans="1:69">
      <c r="A88" s="37">
        <v>44670</v>
      </c>
      <c r="B88">
        <v>1926919.8164196799</v>
      </c>
      <c r="C88">
        <v>1895356.5547799601</v>
      </c>
      <c r="D88" s="140">
        <v>1864570.9119750301</v>
      </c>
      <c r="E88">
        <v>2130979.5649805302</v>
      </c>
      <c r="F88" s="138">
        <v>2162430.10470118</v>
      </c>
      <c r="G88" s="138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3">
        <v>3385643.7387951701</v>
      </c>
      <c r="M88">
        <v>3155835.6292055999</v>
      </c>
      <c r="N88" t="s">
        <v>1529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8">
        <v>2346412.2794388002</v>
      </c>
      <c r="W88">
        <v>2194145.08439019</v>
      </c>
      <c r="X88">
        <v>1856578.20135276</v>
      </c>
      <c r="Y88" s="138">
        <v>1788588.82409315</v>
      </c>
      <c r="Z88">
        <v>1649581.54368329</v>
      </c>
      <c r="AA88">
        <v>1690872.3071335</v>
      </c>
      <c r="AB88" s="43">
        <v>1675011.5719618299</v>
      </c>
      <c r="AC88">
        <v>1523582.67565988</v>
      </c>
      <c r="AD88">
        <v>1490088.65929034</v>
      </c>
      <c r="AE88">
        <v>1506540.8922214101</v>
      </c>
      <c r="AF88" s="43">
        <v>1617349.0085632401</v>
      </c>
      <c r="AG88" t="s">
        <v>1530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</row>
    <row r="89" spans="1:69">
      <c r="A89" s="37">
        <v>44677</v>
      </c>
      <c r="B89">
        <v>1932900.40459064</v>
      </c>
      <c r="C89">
        <v>1896673.82758553</v>
      </c>
      <c r="D89" s="140">
        <v>1828062.6135185601</v>
      </c>
      <c r="E89">
        <v>2141868.8705575801</v>
      </c>
      <c r="F89" s="138">
        <v>2190228.14369711</v>
      </c>
      <c r="G89" s="138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3">
        <v>3464376.8839408499</v>
      </c>
      <c r="M89">
        <v>3270676.4877523901</v>
      </c>
      <c r="N89" t="s">
        <v>1531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8">
        <v>2500618.49444352</v>
      </c>
      <c r="W89">
        <v>2379747.8170787599</v>
      </c>
      <c r="X89">
        <v>1894421.45369033</v>
      </c>
      <c r="Y89" s="138">
        <v>1823215.9037275901</v>
      </c>
      <c r="Z89">
        <v>1678647.1704829901</v>
      </c>
      <c r="AA89">
        <v>1751698.6202621199</v>
      </c>
      <c r="AB89" s="43">
        <v>1751383.72458542</v>
      </c>
      <c r="AC89">
        <v>1607973.9200646901</v>
      </c>
      <c r="AD89">
        <v>1527008.0893053501</v>
      </c>
      <c r="AE89">
        <v>1553401.8466739601</v>
      </c>
      <c r="AF89" s="43">
        <v>1672435.9157948999</v>
      </c>
      <c r="AG89" t="s">
        <v>1532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</row>
    <row r="90" spans="1:69">
      <c r="A90" s="37">
        <v>44685</v>
      </c>
      <c r="B90">
        <v>1910317.68486367</v>
      </c>
      <c r="C90">
        <v>1882723.79158364</v>
      </c>
      <c r="D90" s="140">
        <v>1836124.3696441799</v>
      </c>
      <c r="E90">
        <v>2082310.6368302701</v>
      </c>
      <c r="F90" s="138">
        <v>2124718.4199191299</v>
      </c>
      <c r="G90" s="138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3">
        <v>3402607.0441001798</v>
      </c>
      <c r="M90">
        <v>3197609.5750159998</v>
      </c>
      <c r="N90" t="s">
        <v>1533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8">
        <v>2498180.39141144</v>
      </c>
      <c r="W90">
        <v>2450378.7322896598</v>
      </c>
      <c r="X90">
        <v>1862639.37643558</v>
      </c>
      <c r="Y90" s="138">
        <v>1790826.47319787</v>
      </c>
      <c r="Z90">
        <v>1645527.46180937</v>
      </c>
      <c r="AA90">
        <v>1720459.9948674401</v>
      </c>
      <c r="AB90" s="43">
        <v>1725069.1841235301</v>
      </c>
      <c r="AC90">
        <v>1569318.2270263301</v>
      </c>
      <c r="AD90">
        <v>1524687.0370096101</v>
      </c>
      <c r="AE90">
        <v>1554023.2074126301</v>
      </c>
      <c r="AF90" s="43">
        <v>1661080.0759266601</v>
      </c>
      <c r="AG90" t="s">
        <v>1534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</row>
    <row r="91" spans="1:69">
      <c r="A91" s="37">
        <v>44691</v>
      </c>
      <c r="B91">
        <v>1789269.67002471</v>
      </c>
      <c r="C91">
        <v>1759198.2836178399</v>
      </c>
      <c r="D91" s="140">
        <v>1718942.9123734799</v>
      </c>
      <c r="E91">
        <v>1951957.9909647</v>
      </c>
      <c r="F91" s="138">
        <v>1980396.92124612</v>
      </c>
      <c r="G91" s="138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3">
        <v>3145472.0297775301</v>
      </c>
      <c r="M91">
        <v>2950850.0441120202</v>
      </c>
      <c r="N91" t="s">
        <v>1535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8">
        <v>2532155.6447346299</v>
      </c>
      <c r="W91">
        <v>2455254.9859669101</v>
      </c>
      <c r="X91">
        <v>1917419.6004965501</v>
      </c>
      <c r="Y91" s="138">
        <v>1836322.41974946</v>
      </c>
      <c r="Z91">
        <v>1704289.24747058</v>
      </c>
      <c r="AA91">
        <v>1791549.40185537</v>
      </c>
      <c r="AB91" s="43">
        <v>1780840.6708462399</v>
      </c>
      <c r="AC91">
        <v>1601395.09158675</v>
      </c>
      <c r="AD91">
        <v>1556654.64188558</v>
      </c>
      <c r="AE91">
        <v>1585266.8439976601</v>
      </c>
      <c r="AF91" s="43">
        <v>1726044.91769615</v>
      </c>
      <c r="AG91" t="s">
        <v>1536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</row>
    <row r="92" spans="1:69">
      <c r="A92" s="37">
        <v>44698</v>
      </c>
      <c r="B92">
        <v>1818565.9787552501</v>
      </c>
      <c r="C92">
        <v>1788002.2235149399</v>
      </c>
      <c r="D92" s="140">
        <v>1754903.1981003401</v>
      </c>
      <c r="E92">
        <v>1975855.53379694</v>
      </c>
      <c r="F92" s="138">
        <v>1995527.1537244399</v>
      </c>
      <c r="G92" s="138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3">
        <v>3140580.8207712299</v>
      </c>
      <c r="M92">
        <v>2967522.3468612498</v>
      </c>
      <c r="N92" t="s">
        <v>1537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8">
        <v>2426172.2702242699</v>
      </c>
      <c r="W92">
        <v>2334456.44065734</v>
      </c>
      <c r="X92">
        <v>1873376.47227315</v>
      </c>
      <c r="Y92" s="138">
        <v>1787558.8778930199</v>
      </c>
      <c r="Z92">
        <v>1652427.7256700499</v>
      </c>
      <c r="AA92">
        <v>1742090.69470148</v>
      </c>
      <c r="AB92" s="43">
        <v>1743897.13112954</v>
      </c>
      <c r="AC92">
        <v>1569383.2037059299</v>
      </c>
      <c r="AD92">
        <v>1542703.79562951</v>
      </c>
      <c r="AE92">
        <v>1577348.43611189</v>
      </c>
      <c r="AF92" s="43">
        <v>1710752.1597253601</v>
      </c>
      <c r="AG92" t="s">
        <v>1538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</row>
    <row r="93" spans="1:69">
      <c r="A93" s="37">
        <v>44705</v>
      </c>
      <c r="B93">
        <v>1805850.56543179</v>
      </c>
      <c r="C93">
        <v>1772321.4440147199</v>
      </c>
      <c r="D93" s="140">
        <v>1762098.3012125499</v>
      </c>
      <c r="E93">
        <v>1954924.6375089099</v>
      </c>
      <c r="F93" s="138">
        <v>1977008.66173788</v>
      </c>
      <c r="G93" s="138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3">
        <v>3182224.92245465</v>
      </c>
      <c r="M93">
        <v>3091535.10573659</v>
      </c>
      <c r="N93" t="s">
        <v>1539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8">
        <v>2141618.65551101</v>
      </c>
      <c r="W93">
        <v>2085439.9721324199</v>
      </c>
      <c r="X93">
        <v>1735595.8773256999</v>
      </c>
      <c r="Y93" s="138">
        <v>1651480.9583134099</v>
      </c>
      <c r="Z93">
        <v>1513541.1753274801</v>
      </c>
      <c r="AA93">
        <v>1616172.3792884599</v>
      </c>
      <c r="AB93" s="43">
        <v>1602562.9881371399</v>
      </c>
      <c r="AC93">
        <v>1406795.1038019899</v>
      </c>
      <c r="AD93">
        <v>1456057.5015775801</v>
      </c>
      <c r="AE93">
        <v>1488291.34340901</v>
      </c>
      <c r="AF93" s="43">
        <v>1607439.8367995501</v>
      </c>
      <c r="AG93" t="s">
        <v>1540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</row>
    <row r="94" spans="1:69">
      <c r="A94" s="37">
        <v>44712</v>
      </c>
      <c r="B94">
        <v>1812140.94490138</v>
      </c>
      <c r="C94">
        <v>1769999.7029230599</v>
      </c>
      <c r="D94" s="140">
        <v>1753481.6405196199</v>
      </c>
      <c r="E94">
        <v>1976487.4562606399</v>
      </c>
      <c r="F94" s="138">
        <v>1983562.4454515399</v>
      </c>
      <c r="G94" s="138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3">
        <v>3107585.8368984801</v>
      </c>
      <c r="M94">
        <v>3014524.9662526902</v>
      </c>
      <c r="N94" t="s">
        <v>1541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8">
        <v>2356765.6656436501</v>
      </c>
      <c r="W94">
        <v>2377672.67542734</v>
      </c>
      <c r="X94">
        <v>1803642.8063560501</v>
      </c>
      <c r="Y94" s="138">
        <v>1730182.28338183</v>
      </c>
      <c r="Z94">
        <v>1585737.0893906001</v>
      </c>
      <c r="AA94">
        <v>1668363.9726569499</v>
      </c>
      <c r="AB94" s="43">
        <v>1665784.0980191501</v>
      </c>
      <c r="AC94">
        <v>1481819.4866877601</v>
      </c>
      <c r="AD94">
        <v>1476833.1430869401</v>
      </c>
      <c r="AE94">
        <v>1509526.9109457601</v>
      </c>
      <c r="AF94" s="43">
        <v>1637241.77137381</v>
      </c>
      <c r="AG94" t="s">
        <v>1542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</row>
    <row r="95" spans="1:69">
      <c r="A95" s="37">
        <v>44719</v>
      </c>
      <c r="B95">
        <v>1814998.08712451</v>
      </c>
      <c r="C95">
        <v>1789540.49964333</v>
      </c>
      <c r="D95" s="140">
        <v>1797423.89043104</v>
      </c>
      <c r="E95">
        <v>1989301.6832687301</v>
      </c>
      <c r="F95" s="138">
        <v>2016132.54080586</v>
      </c>
      <c r="G95" s="138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3">
        <v>3218278.0444088099</v>
      </c>
      <c r="M95">
        <v>3167723.1250376501</v>
      </c>
      <c r="N95" t="s">
        <v>1543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8">
        <v>2189506.0063529201</v>
      </c>
      <c r="W95">
        <v>2179731.4251980102</v>
      </c>
      <c r="X95">
        <v>1711542.7925208199</v>
      </c>
      <c r="Y95" s="138">
        <v>1640844.32117941</v>
      </c>
      <c r="Z95">
        <v>1487199.3866558699</v>
      </c>
      <c r="AA95">
        <v>1595133.91668379</v>
      </c>
      <c r="AB95" s="43">
        <v>1579629.7444696</v>
      </c>
      <c r="AC95">
        <v>1386701.49383727</v>
      </c>
      <c r="AD95">
        <v>1439160.47218237</v>
      </c>
      <c r="AE95">
        <v>1468241.34993139</v>
      </c>
      <c r="AF95" s="43">
        <v>1593822.11959698</v>
      </c>
      <c r="AG95" t="s">
        <v>1544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</row>
    <row r="96" spans="1:69">
      <c r="A96" s="37">
        <v>44726</v>
      </c>
      <c r="B96">
        <v>1727793.4790318001</v>
      </c>
      <c r="C96">
        <v>1707212.68895724</v>
      </c>
      <c r="D96" s="140">
        <v>1724879.86221324</v>
      </c>
      <c r="E96">
        <v>1907587.8011256601</v>
      </c>
      <c r="F96" s="138">
        <v>1941727.1693874199</v>
      </c>
      <c r="G96" s="138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3">
        <v>3051876.9781226502</v>
      </c>
      <c r="M96">
        <v>2987543.03368551</v>
      </c>
      <c r="N96" t="s">
        <v>1545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8">
        <v>2271579.6390010598</v>
      </c>
      <c r="W96">
        <v>2290047.63262728</v>
      </c>
      <c r="X96">
        <v>1752083.5361329999</v>
      </c>
      <c r="Y96" s="138">
        <v>1696419.7183377601</v>
      </c>
      <c r="Z96">
        <v>1550479.7205580799</v>
      </c>
      <c r="AA96">
        <v>1631715.65450641</v>
      </c>
      <c r="AB96" s="43">
        <v>1632776.38722228</v>
      </c>
      <c r="AC96">
        <v>1432670.6483579699</v>
      </c>
      <c r="AD96">
        <v>1480284.4826749801</v>
      </c>
      <c r="AE96">
        <v>1510196.3465056799</v>
      </c>
      <c r="AF96" s="43">
        <v>1637907.2394250301</v>
      </c>
      <c r="AG96" t="s">
        <v>1546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</row>
    <row r="97" spans="1:69">
      <c r="A97" s="37">
        <v>44733</v>
      </c>
      <c r="B97">
        <v>1667954.23154133</v>
      </c>
      <c r="C97">
        <v>1648086.22282968</v>
      </c>
      <c r="D97" s="140">
        <v>1642758.33197327</v>
      </c>
      <c r="E97">
        <v>1843952.08510811</v>
      </c>
      <c r="F97" s="138">
        <v>1865660.0075266601</v>
      </c>
      <c r="G97" s="138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3">
        <v>2938362.4139213799</v>
      </c>
      <c r="M97">
        <v>2849100.2895045201</v>
      </c>
      <c r="N97" t="s">
        <v>1547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8">
        <v>2179149.06349011</v>
      </c>
      <c r="W97">
        <v>2140393.0198350898</v>
      </c>
      <c r="X97">
        <v>1725486.9080544999</v>
      </c>
      <c r="Y97" s="138">
        <v>1688726.4549151</v>
      </c>
      <c r="Z97">
        <v>1534974.9233524899</v>
      </c>
      <c r="AA97">
        <v>1587991.11401782</v>
      </c>
      <c r="AB97" s="43">
        <v>1598137.0361673599</v>
      </c>
      <c r="AC97">
        <v>1380750.66406148</v>
      </c>
      <c r="AD97">
        <v>1437956.13744144</v>
      </c>
      <c r="AE97">
        <v>1467012.67939744</v>
      </c>
      <c r="AF97" s="43">
        <v>1585330.4170394801</v>
      </c>
      <c r="AG97" t="s">
        <v>1548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</row>
    <row r="98" spans="1:69">
      <c r="A98" s="37">
        <v>44740</v>
      </c>
      <c r="B98">
        <v>1720661.5852580401</v>
      </c>
      <c r="C98">
        <v>1700165.7474711</v>
      </c>
      <c r="D98" s="140">
        <v>1686110.7243540499</v>
      </c>
      <c r="E98">
        <v>1906795.72831344</v>
      </c>
      <c r="F98" s="138">
        <v>1932450.6357961199</v>
      </c>
      <c r="G98" s="138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3">
        <v>3032492.85385135</v>
      </c>
      <c r="M98">
        <v>2940556.4087976199</v>
      </c>
      <c r="N98" t="s">
        <v>1549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8">
        <v>2153031.9619641802</v>
      </c>
      <c r="W98">
        <v>2119074.7053575302</v>
      </c>
      <c r="X98">
        <v>1718343.39225515</v>
      </c>
      <c r="Y98" s="138">
        <v>1687122.1647829299</v>
      </c>
      <c r="Z98">
        <v>1506040.6460473</v>
      </c>
      <c r="AA98">
        <v>1588059.92696609</v>
      </c>
      <c r="AB98" s="43">
        <v>1603394.90701635</v>
      </c>
      <c r="AC98">
        <v>1344630.22668963</v>
      </c>
      <c r="AD98">
        <v>1438404.4414137001</v>
      </c>
      <c r="AE98">
        <v>1467470.04217396</v>
      </c>
      <c r="AF98" s="43">
        <v>1574994.06272039</v>
      </c>
      <c r="AG98" t="s">
        <v>1550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</row>
    <row r="99" spans="1:69">
      <c r="A99" s="37">
        <v>44747</v>
      </c>
      <c r="B99">
        <v>1672623.84227324</v>
      </c>
      <c r="C99">
        <v>1652700.2110121599</v>
      </c>
      <c r="D99" s="140">
        <v>1634566.31951054</v>
      </c>
      <c r="E99">
        <v>1872603.41400345</v>
      </c>
      <c r="F99" s="138">
        <v>1889492.25816237</v>
      </c>
      <c r="G99" s="138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3">
        <v>3001288.50238522</v>
      </c>
      <c r="M99">
        <v>2862572.8528363002</v>
      </c>
      <c r="N99" t="s">
        <v>1551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8">
        <v>2089539.04940585</v>
      </c>
      <c r="W99">
        <v>2074510.5643038601</v>
      </c>
      <c r="X99">
        <v>1654123.1718752701</v>
      </c>
      <c r="Y99" s="138">
        <v>1618152.6106866</v>
      </c>
      <c r="Z99">
        <v>1422666.23588212</v>
      </c>
      <c r="AA99">
        <v>1537522.5665569401</v>
      </c>
      <c r="AB99" s="43">
        <v>1544253.68587105</v>
      </c>
      <c r="AC99">
        <v>1292498.9128008699</v>
      </c>
      <c r="AD99">
        <v>1415974.32215541</v>
      </c>
      <c r="AE99">
        <v>1444586.68120381</v>
      </c>
      <c r="AF99" s="43">
        <v>1554834.1387175701</v>
      </c>
      <c r="AG99" t="s">
        <v>1552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</row>
    <row r="100" spans="1:69">
      <c r="A100" s="37">
        <v>44754</v>
      </c>
      <c r="B100">
        <v>1731439.37883609</v>
      </c>
      <c r="C100">
        <v>1710815.1602503001</v>
      </c>
      <c r="D100" s="140">
        <v>1701452.7733049099</v>
      </c>
      <c r="E100">
        <v>1964560.7256537799</v>
      </c>
      <c r="F100" s="138">
        <v>1982278.9246532</v>
      </c>
      <c r="G100" s="138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3">
        <v>3083974.0006259298</v>
      </c>
      <c r="M100">
        <v>3005758.7469351799</v>
      </c>
      <c r="N100" t="s">
        <v>1553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8">
        <v>2083301.7753433799</v>
      </c>
      <c r="W100">
        <v>2024328.15375335</v>
      </c>
      <c r="X100">
        <v>1670705.75667332</v>
      </c>
      <c r="Y100" s="138">
        <v>1628589.6950255299</v>
      </c>
      <c r="Z100">
        <v>1429039.7806188699</v>
      </c>
      <c r="AA100">
        <v>1547977.72000953</v>
      </c>
      <c r="AB100" s="43">
        <v>1555735.2120255099</v>
      </c>
      <c r="AC100">
        <v>1290896.2141489999</v>
      </c>
      <c r="AD100">
        <v>1445395.1219601899</v>
      </c>
      <c r="AE100">
        <v>1474601.9822466001</v>
      </c>
      <c r="AF100" s="43">
        <v>1587140.13693314</v>
      </c>
      <c r="AG100" t="s">
        <v>1554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</row>
    <row r="101" spans="1:69">
      <c r="A101" s="37">
        <v>44761</v>
      </c>
      <c r="B101">
        <v>1803826.86363589</v>
      </c>
      <c r="C101">
        <v>1782340.3940653801</v>
      </c>
      <c r="D101" s="140">
        <v>1784619.7848640601</v>
      </c>
      <c r="E101">
        <v>2029553.5193994299</v>
      </c>
      <c r="F101" s="138">
        <v>2041588.7100788199</v>
      </c>
      <c r="G101" s="138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3">
        <v>3185760.5625165901</v>
      </c>
      <c r="M101">
        <v>3105850.5132081201</v>
      </c>
      <c r="N101" t="s">
        <v>1555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8">
        <v>2095301.59356935</v>
      </c>
      <c r="W101">
        <v>2035644.1481328299</v>
      </c>
      <c r="X101">
        <v>1695759.66020039</v>
      </c>
      <c r="Y101" s="138">
        <v>1650705.9430839799</v>
      </c>
      <c r="Z101">
        <v>1416349.9073669801</v>
      </c>
      <c r="AA101">
        <v>1569979.6433365899</v>
      </c>
      <c r="AB101" s="43">
        <v>1569130.0922010499</v>
      </c>
      <c r="AC101">
        <v>1286261.89674021</v>
      </c>
      <c r="AD101">
        <v>1466998.2198214901</v>
      </c>
      <c r="AE101">
        <v>1496641.6103351</v>
      </c>
      <c r="AF101" s="43">
        <v>1605011.33487501</v>
      </c>
      <c r="AG101" t="s">
        <v>1556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</row>
    <row r="102" spans="1:69">
      <c r="A102" s="37">
        <v>44768</v>
      </c>
      <c r="B102">
        <v>1804075.96353611</v>
      </c>
      <c r="C102">
        <v>1773562.3676246</v>
      </c>
      <c r="D102" s="140">
        <v>1776089.3022924101</v>
      </c>
      <c r="E102">
        <v>2044578.98062139</v>
      </c>
      <c r="F102" s="138">
        <v>2040598.5395544299</v>
      </c>
      <c r="G102" s="138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3">
        <v>3213492.6082132999</v>
      </c>
      <c r="M102">
        <v>3106751.2098569502</v>
      </c>
      <c r="N102" t="s">
        <v>1557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8">
        <v>2138904.8197315298</v>
      </c>
      <c r="W102">
        <v>2107604.1687693298</v>
      </c>
      <c r="X102">
        <v>1721268.73051741</v>
      </c>
      <c r="Y102" s="138">
        <v>1674517.3763129599</v>
      </c>
      <c r="Z102">
        <v>1431632.3228674701</v>
      </c>
      <c r="AA102">
        <v>1601300.73722116</v>
      </c>
      <c r="AB102" s="43">
        <v>1598504.20752705</v>
      </c>
      <c r="AC102">
        <v>1321042.4184280599</v>
      </c>
      <c r="AD102">
        <v>1484132.7590290001</v>
      </c>
      <c r="AE102">
        <v>1514122.3843438199</v>
      </c>
      <c r="AF102" s="43">
        <v>1616952.61920648</v>
      </c>
      <c r="AG102" t="s">
        <v>1558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</row>
    <row r="103" spans="1:69">
      <c r="A103" s="37">
        <v>44775</v>
      </c>
      <c r="B103">
        <v>1869699.22670973</v>
      </c>
      <c r="C103">
        <v>1819533.1041934299</v>
      </c>
      <c r="D103" s="140">
        <v>1828714.82831933</v>
      </c>
      <c r="E103">
        <v>2122886.35557919</v>
      </c>
      <c r="F103" s="138">
        <v>2097929.1555232201</v>
      </c>
      <c r="G103" s="138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3">
        <v>3332681.0490519302</v>
      </c>
      <c r="M103">
        <v>3199518.8009832799</v>
      </c>
      <c r="N103" t="s">
        <v>1559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8">
        <v>2181073.32825254</v>
      </c>
      <c r="W103">
        <v>2158165.5927781099</v>
      </c>
      <c r="X103">
        <v>1758184.20722457</v>
      </c>
      <c r="Y103" s="138">
        <v>1717108.7257794801</v>
      </c>
      <c r="Z103">
        <v>1464631.4479095601</v>
      </c>
      <c r="AA103">
        <v>1645389.8841859801</v>
      </c>
      <c r="AB103" s="43">
        <v>1635205.86413187</v>
      </c>
      <c r="AC103">
        <v>1353513.6410730199</v>
      </c>
      <c r="AD103">
        <v>1525734.8554305299</v>
      </c>
      <c r="AE103">
        <v>1556565.1274299501</v>
      </c>
      <c r="AF103" s="43">
        <v>1672543.4502548</v>
      </c>
      <c r="AG103" t="s">
        <v>1560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</row>
    <row r="104" spans="1:69">
      <c r="A104" s="37">
        <v>44783</v>
      </c>
      <c r="B104">
        <v>1873158.1702791399</v>
      </c>
      <c r="C104">
        <v>1806177.7312086499</v>
      </c>
      <c r="D104" s="140">
        <v>1811506.62178485</v>
      </c>
      <c r="E104">
        <v>2131646.7999398801</v>
      </c>
      <c r="F104" s="138">
        <v>2112897.8800478699</v>
      </c>
      <c r="G104" s="138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3">
        <v>3379705.17865405</v>
      </c>
      <c r="M104">
        <v>3228314.4701921302</v>
      </c>
      <c r="N104" t="s">
        <v>1561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8">
        <v>2223058.9898214</v>
      </c>
      <c r="W104">
        <v>2208968.8108321</v>
      </c>
      <c r="X104">
        <v>1770456.332991</v>
      </c>
      <c r="Y104" s="138">
        <v>1721049.4903051499</v>
      </c>
      <c r="Z104">
        <v>1487421.1132390299</v>
      </c>
      <c r="AA104">
        <v>1665787.2341169401</v>
      </c>
      <c r="AB104" s="43">
        <v>1650658.55954792</v>
      </c>
      <c r="AC104">
        <v>1390356.28238303</v>
      </c>
      <c r="AD104">
        <v>1544878.3404107301</v>
      </c>
      <c r="AE104">
        <v>1576095.44164647</v>
      </c>
      <c r="AF104" s="43">
        <v>1687362.18522406</v>
      </c>
      <c r="AG104" t="s">
        <v>1562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</row>
    <row r="105" spans="1:69">
      <c r="A105" s="37">
        <v>44789</v>
      </c>
      <c r="B105">
        <v>1930158.3734007401</v>
      </c>
      <c r="C105">
        <v>1864327.62326492</v>
      </c>
      <c r="D105" s="140">
        <v>1860471.6457716899</v>
      </c>
      <c r="E105">
        <v>2198068.9142260002</v>
      </c>
      <c r="F105" s="138">
        <v>2190103.1685848199</v>
      </c>
      <c r="G105" s="138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3">
        <v>3418149.3250612398</v>
      </c>
      <c r="M105">
        <v>3228088.4881792101</v>
      </c>
      <c r="N105" t="s">
        <v>1563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8">
        <v>2257038.44648082</v>
      </c>
      <c r="W105">
        <v>2204329.9763293499</v>
      </c>
      <c r="X105">
        <v>1781456.7683399799</v>
      </c>
      <c r="Y105" s="138">
        <v>1745083.9464372599</v>
      </c>
      <c r="Z105">
        <v>1525097.49003738</v>
      </c>
      <c r="AA105">
        <v>1687037.12660016</v>
      </c>
      <c r="AB105" s="43">
        <v>1673091.0093721701</v>
      </c>
      <c r="AC105">
        <v>1422167.63412396</v>
      </c>
      <c r="AD105">
        <v>1553035.2980481</v>
      </c>
      <c r="AE105">
        <v>1584417.22557836</v>
      </c>
      <c r="AF105" s="43">
        <v>1703054.65354664</v>
      </c>
      <c r="AG105" t="s">
        <v>1564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</row>
    <row r="106" spans="1:69">
      <c r="A106" s="37">
        <v>44796</v>
      </c>
      <c r="B106">
        <v>1901508.38927823</v>
      </c>
      <c r="C106">
        <v>1831030.7319134099</v>
      </c>
      <c r="D106" s="140">
        <v>1833085.5031459299</v>
      </c>
      <c r="E106">
        <v>2171677.4334625299</v>
      </c>
      <c r="F106" s="138">
        <v>2135317.73782267</v>
      </c>
      <c r="G106" s="138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3">
        <v>3410082.4926540898</v>
      </c>
      <c r="M106">
        <v>3237869.5962983998</v>
      </c>
      <c r="N106" t="s">
        <v>1565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8">
        <v>2241498.7367767999</v>
      </c>
      <c r="W106">
        <v>2186651.2499191901</v>
      </c>
      <c r="X106">
        <v>1772745.4447428</v>
      </c>
      <c r="Y106" s="138">
        <v>1750153.4153016601</v>
      </c>
      <c r="Z106">
        <v>1532753.4794373701</v>
      </c>
      <c r="AA106">
        <v>1669345.7305992099</v>
      </c>
      <c r="AB106" s="43">
        <v>1671284.07108205</v>
      </c>
      <c r="AC106">
        <v>1417801.5794871901</v>
      </c>
      <c r="AD106">
        <v>1535731.2152798499</v>
      </c>
      <c r="AE106">
        <v>1566763.4820702099</v>
      </c>
      <c r="AF106" s="43">
        <v>1684627.6021952699</v>
      </c>
      <c r="AG106" t="s">
        <v>1566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</row>
    <row r="107" spans="1:69">
      <c r="A107" s="37">
        <v>44803</v>
      </c>
      <c r="B107">
        <v>1943778.9207718801</v>
      </c>
      <c r="C107">
        <v>1884258.79529013</v>
      </c>
      <c r="D107" s="140">
        <v>1870132.1611645101</v>
      </c>
      <c r="E107">
        <v>2260730.6860840502</v>
      </c>
      <c r="F107" s="138">
        <v>2237236.4534489498</v>
      </c>
      <c r="G107" s="138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3">
        <v>3556221.5778767802</v>
      </c>
      <c r="M107">
        <v>3371464.0958416699</v>
      </c>
      <c r="N107" t="s">
        <v>1567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8">
        <v>2189507.1735772602</v>
      </c>
      <c r="W107">
        <v>2149215.7805205798</v>
      </c>
      <c r="X107">
        <v>1732941.4003568401</v>
      </c>
      <c r="Y107" s="138">
        <v>1712411.3569006801</v>
      </c>
      <c r="Z107">
        <v>1469941.2418500199</v>
      </c>
      <c r="AA107">
        <v>1646681.5800634399</v>
      </c>
      <c r="AB107" s="43">
        <v>1642939.0932364999</v>
      </c>
      <c r="AC107">
        <v>1379081.4183513999</v>
      </c>
      <c r="AD107">
        <v>1542313.9177162501</v>
      </c>
      <c r="AE107">
        <v>1573790.4162872899</v>
      </c>
      <c r="AF107" s="43">
        <v>1692410.5817174099</v>
      </c>
      <c r="AG107" t="s">
        <v>1568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</row>
    <row r="108" spans="1:69">
      <c r="A108" s="37">
        <v>44810</v>
      </c>
      <c r="B108">
        <v>1966138.85762383</v>
      </c>
      <c r="C108">
        <v>1901951.9853779001</v>
      </c>
      <c r="D108" s="140">
        <v>1898371.1567981001</v>
      </c>
      <c r="E108">
        <v>2292004.12724155</v>
      </c>
      <c r="F108" s="138">
        <v>2279083.9613107098</v>
      </c>
      <c r="G108" s="138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3">
        <v>3568383.8556731199</v>
      </c>
      <c r="M108">
        <v>3352010.74800866</v>
      </c>
      <c r="N108" t="s">
        <v>1569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8">
        <v>2151869.5452634702</v>
      </c>
      <c r="W108">
        <v>2107413.5335894502</v>
      </c>
      <c r="X108">
        <v>1704723.3378876999</v>
      </c>
      <c r="Y108" s="138">
        <v>1686939.2379667801</v>
      </c>
      <c r="Z108">
        <v>1449553.1568255599</v>
      </c>
      <c r="AA108">
        <v>1632734.18708031</v>
      </c>
      <c r="AB108" s="43">
        <v>1628234.7883520301</v>
      </c>
      <c r="AC108">
        <v>1366049.09894798</v>
      </c>
      <c r="AD108">
        <v>1537378.51317956</v>
      </c>
      <c r="AE108">
        <v>1575120.26918906</v>
      </c>
      <c r="AF108" s="43">
        <v>1714208.8300099301</v>
      </c>
      <c r="AG108" t="s">
        <v>1570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</row>
    <row r="109" spans="1:69">
      <c r="A109" s="37">
        <v>44817</v>
      </c>
      <c r="B109">
        <v>2021138.3152677601</v>
      </c>
      <c r="C109">
        <v>1945791.9786408599</v>
      </c>
      <c r="D109" s="140">
        <v>1969825.8471399799</v>
      </c>
      <c r="E109">
        <v>2326544.6294390801</v>
      </c>
      <c r="F109" s="138">
        <v>2314375.5764516098</v>
      </c>
      <c r="G109" s="138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3">
        <v>3589758.4749686099</v>
      </c>
      <c r="M109">
        <v>3377519.5498010102</v>
      </c>
      <c r="N109" t="s">
        <v>1571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8">
        <v>2198661.9485252202</v>
      </c>
      <c r="W109">
        <v>2167369.4486200698</v>
      </c>
      <c r="X109">
        <v>1742005.6372873001</v>
      </c>
      <c r="Y109" s="138">
        <v>1710159.95657739</v>
      </c>
      <c r="Z109">
        <v>1471963.2486300899</v>
      </c>
      <c r="AA109">
        <v>1653932.5192759</v>
      </c>
      <c r="AB109" s="43">
        <v>1647325.8412454601</v>
      </c>
      <c r="AC109">
        <v>1375324.5723298399</v>
      </c>
      <c r="AD109">
        <v>1555872.27235281</v>
      </c>
      <c r="AE109">
        <v>1594068.0394860699</v>
      </c>
      <c r="AF109" s="43">
        <v>1728676.75253521</v>
      </c>
      <c r="AG109" t="s">
        <v>1572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</row>
    <row r="110" spans="1:69">
      <c r="A110" s="37">
        <v>44824</v>
      </c>
      <c r="B110">
        <v>2041369.90980359</v>
      </c>
      <c r="C110">
        <v>1958712.0373790399</v>
      </c>
      <c r="D110" s="140">
        <v>2050096.25041093</v>
      </c>
      <c r="E110">
        <v>2371935.51515943</v>
      </c>
      <c r="F110" s="138">
        <v>2368589.82432999</v>
      </c>
      <c r="G110" s="138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3">
        <v>3700520.4727137601</v>
      </c>
      <c r="M110">
        <v>3388564.0387288602</v>
      </c>
      <c r="N110" t="s">
        <v>1573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8">
        <v>2066445.4122506599</v>
      </c>
      <c r="W110">
        <v>2034162.9223078799</v>
      </c>
      <c r="X110">
        <v>1671518.2825172001</v>
      </c>
      <c r="Y110" s="138">
        <v>1629808.0910176099</v>
      </c>
      <c r="Z110">
        <v>1402545.46182469</v>
      </c>
      <c r="AA110">
        <v>1610070.2288647001</v>
      </c>
      <c r="AB110" s="43">
        <v>1616998.57250813</v>
      </c>
      <c r="AC110">
        <v>1348326.9509749999</v>
      </c>
      <c r="AD110">
        <v>1535395.2645016799</v>
      </c>
      <c r="AE110">
        <v>1573088.3328997199</v>
      </c>
      <c r="AF110" s="43">
        <v>1711804.86743047</v>
      </c>
      <c r="AG110" t="s">
        <v>1574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</row>
    <row r="111" spans="1:69">
      <c r="A111" s="37">
        <v>44831</v>
      </c>
      <c r="B111">
        <v>1914076.8867945999</v>
      </c>
      <c r="C111">
        <v>1856966.7405973801</v>
      </c>
      <c r="D111" s="140">
        <v>1967395.36766935</v>
      </c>
      <c r="E111">
        <v>2205433.5484469598</v>
      </c>
      <c r="F111" s="138">
        <v>2204328.1200127001</v>
      </c>
      <c r="G111" s="138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3">
        <v>3451419.9370930302</v>
      </c>
      <c r="M111">
        <v>3125950.3257273701</v>
      </c>
      <c r="N111" t="s">
        <v>1575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8">
        <v>2165851.76880698</v>
      </c>
      <c r="W111">
        <v>2137030.5412889901</v>
      </c>
      <c r="X111">
        <v>1723580.50529</v>
      </c>
      <c r="Y111" s="138">
        <v>1694340.3423814501</v>
      </c>
      <c r="Z111">
        <v>1459965.6730318</v>
      </c>
      <c r="AA111">
        <v>1663277.6830279201</v>
      </c>
      <c r="AB111" s="43">
        <v>1673019.4880526799</v>
      </c>
      <c r="AC111">
        <v>1388156.5291068</v>
      </c>
      <c r="AD111">
        <v>1587504.87378412</v>
      </c>
      <c r="AE111">
        <v>1626477.2030424101</v>
      </c>
      <c r="AF111" s="43">
        <v>1772145.9890073901</v>
      </c>
      <c r="AG111" t="s">
        <v>1576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</row>
    <row r="112" spans="1:69">
      <c r="A112" s="37">
        <v>44838</v>
      </c>
      <c r="B112">
        <v>2015344.3146186201</v>
      </c>
      <c r="C112">
        <v>1968505.44787137</v>
      </c>
      <c r="D112" s="140">
        <v>2121304.7072821301</v>
      </c>
      <c r="E112">
        <v>2271368.6601003599</v>
      </c>
      <c r="F112" s="138">
        <v>2277269.3375039198</v>
      </c>
      <c r="G112" s="138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3">
        <v>3572582.03398469</v>
      </c>
      <c r="M112">
        <v>3201973.43764906</v>
      </c>
      <c r="N112" t="s">
        <v>1577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8">
        <v>2146207.4932638998</v>
      </c>
      <c r="W112">
        <v>2094354.0413794499</v>
      </c>
      <c r="X112">
        <v>1693061.6398096699</v>
      </c>
      <c r="Y112" s="138">
        <v>1682386.7712659501</v>
      </c>
      <c r="Z112">
        <v>1439657.55051992</v>
      </c>
      <c r="AA112">
        <v>1641544.18796969</v>
      </c>
      <c r="AB112" s="43">
        <v>1647204.7973520199</v>
      </c>
      <c r="AC112">
        <v>1384241.92769472</v>
      </c>
      <c r="AD112">
        <v>1563483.41845713</v>
      </c>
      <c r="AE112">
        <v>1601866.0348384799</v>
      </c>
      <c r="AF112" s="43">
        <v>1747034.6803431599</v>
      </c>
      <c r="AG112" t="s">
        <v>1578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</row>
    <row r="113" spans="1:69">
      <c r="A113" s="37">
        <v>44845</v>
      </c>
      <c r="B113">
        <v>2008277.1738886901</v>
      </c>
      <c r="C113">
        <v>1957826.3058166599</v>
      </c>
      <c r="D113" s="140">
        <v>2107516.2266847901</v>
      </c>
      <c r="E113">
        <v>2249616.5195654598</v>
      </c>
      <c r="F113" s="138">
        <v>2257183.8219471402</v>
      </c>
      <c r="G113" s="138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3">
        <v>3626117.1757639502</v>
      </c>
      <c r="M113">
        <v>3269631.1363865901</v>
      </c>
      <c r="N113" t="s">
        <v>1579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8">
        <v>2117341.0024795001</v>
      </c>
      <c r="W113">
        <v>2026036.2125496501</v>
      </c>
      <c r="X113">
        <v>1701470.5126207201</v>
      </c>
      <c r="Y113" s="138">
        <v>1696047.7518486299</v>
      </c>
      <c r="Z113">
        <v>1465960.0939679199</v>
      </c>
      <c r="AA113">
        <v>1655223.72286943</v>
      </c>
      <c r="AB113" s="43">
        <v>1666065.2922817001</v>
      </c>
      <c r="AC113">
        <v>1400229.9219595999</v>
      </c>
      <c r="AD113">
        <v>1576632.31400635</v>
      </c>
      <c r="AE113">
        <v>1615337.72819147</v>
      </c>
      <c r="AF113" s="43">
        <v>1778184.30869368</v>
      </c>
      <c r="AG113" t="s">
        <v>1580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</row>
    <row r="114" spans="1:69">
      <c r="A114" s="37">
        <v>44852</v>
      </c>
      <c r="B114">
        <v>2049051.89477587</v>
      </c>
      <c r="C114">
        <v>1987428.6395606101</v>
      </c>
      <c r="D114" s="140">
        <v>2160773.1617331202</v>
      </c>
      <c r="E114">
        <v>2309591.2959770798</v>
      </c>
      <c r="F114" s="138">
        <v>2307462.5915810098</v>
      </c>
      <c r="G114" s="138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3">
        <v>3723786.6418931498</v>
      </c>
      <c r="M114">
        <v>3369845.3307168302</v>
      </c>
      <c r="N114" t="s">
        <v>1581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8">
        <v>2113254.5343447099</v>
      </c>
      <c r="W114">
        <v>2006505.2234606701</v>
      </c>
      <c r="X114">
        <v>1686034.0680734599</v>
      </c>
      <c r="Y114" s="138">
        <v>1685464.41387709</v>
      </c>
      <c r="Z114">
        <v>1454510.94563403</v>
      </c>
      <c r="AA114">
        <v>1657209.99133688</v>
      </c>
      <c r="AB114" s="43">
        <v>1666706.7274192299</v>
      </c>
      <c r="AC114">
        <v>1411487.7705321501</v>
      </c>
      <c r="AD114">
        <v>1575392.02991933</v>
      </c>
      <c r="AE114">
        <v>1614066.9958452999</v>
      </c>
      <c r="AF114" s="43">
        <v>1777953.14473355</v>
      </c>
      <c r="AG114" t="s">
        <v>1582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</row>
    <row r="115" spans="1:69">
      <c r="A115" s="37">
        <v>44859</v>
      </c>
      <c r="B115">
        <v>2062548.31658946</v>
      </c>
      <c r="C115">
        <v>2003824.9258369899</v>
      </c>
      <c r="D115" s="140">
        <v>2156991.8087000898</v>
      </c>
      <c r="E115">
        <v>2338615.1599298599</v>
      </c>
      <c r="F115" s="138">
        <v>2317050.0986490301</v>
      </c>
      <c r="G115" s="138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3">
        <v>3704348.47562247</v>
      </c>
      <c r="M115">
        <v>3285161.11755592</v>
      </c>
      <c r="N115" t="s">
        <v>1583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8">
        <v>2141582.7113776002</v>
      </c>
      <c r="W115">
        <v>2035238.37826063</v>
      </c>
      <c r="X115">
        <v>1726989.3683452101</v>
      </c>
      <c r="Y115" s="138">
        <v>1725780.72265703</v>
      </c>
      <c r="Z115">
        <v>1476895.8690873401</v>
      </c>
      <c r="AA115">
        <v>1696756.54576348</v>
      </c>
      <c r="AB115" s="43">
        <v>1696615.7796427701</v>
      </c>
      <c r="AC115">
        <v>1432998.8441550599</v>
      </c>
      <c r="AD115">
        <v>1608737.82788596</v>
      </c>
      <c r="AE115">
        <v>1648231.41392402</v>
      </c>
      <c r="AF115" s="43">
        <v>1818366.0197133401</v>
      </c>
      <c r="AG115" t="s">
        <v>1584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</row>
    <row r="116" spans="1:69">
      <c r="A116" s="37">
        <v>44866</v>
      </c>
      <c r="B116">
        <v>2094950.9506430801</v>
      </c>
      <c r="C116">
        <v>2019424.7028846301</v>
      </c>
      <c r="D116" s="140">
        <v>2154338.7087753899</v>
      </c>
      <c r="E116">
        <v>2371059.5475819502</v>
      </c>
      <c r="F116" s="138">
        <v>2345387.6213555099</v>
      </c>
      <c r="G116" s="138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3">
        <v>3683178.1240842799</v>
      </c>
      <c r="M116">
        <v>3311869.4774416499</v>
      </c>
      <c r="N116" t="s">
        <v>1585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8">
        <v>2157987.2349467599</v>
      </c>
      <c r="W116">
        <v>2024858.6625315</v>
      </c>
      <c r="X116">
        <v>1728951.85626379</v>
      </c>
      <c r="Y116" s="138">
        <v>1722967.7000791</v>
      </c>
      <c r="Z116">
        <v>1473543.3154645099</v>
      </c>
      <c r="AA116">
        <v>1719979.4870198299</v>
      </c>
      <c r="AB116" s="43">
        <v>1722938.77346393</v>
      </c>
      <c r="AC116">
        <v>1461730.47098037</v>
      </c>
      <c r="AD116">
        <v>1633029.7690870401</v>
      </c>
      <c r="AE116">
        <v>1673119.7082742699</v>
      </c>
      <c r="AF116" s="43">
        <v>1859224.7041763</v>
      </c>
      <c r="AG116" t="s">
        <v>1586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</row>
    <row r="117" spans="1:69">
      <c r="A117" s="37">
        <v>44874</v>
      </c>
      <c r="B117">
        <v>2168756.0726342401</v>
      </c>
      <c r="C117">
        <v>2118750.1068960102</v>
      </c>
      <c r="D117" s="140">
        <v>2334441.4248290099</v>
      </c>
      <c r="E117">
        <v>2486387.8839763398</v>
      </c>
      <c r="F117" s="138">
        <v>2507301.4557957901</v>
      </c>
      <c r="G117" s="138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3">
        <v>3907851.9896534299</v>
      </c>
      <c r="M117">
        <v>3515251.3820513398</v>
      </c>
      <c r="N117" t="s">
        <v>1587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8">
        <v>2179869.2255091202</v>
      </c>
      <c r="W117">
        <v>2041826.97812352</v>
      </c>
      <c r="X117">
        <v>1767062.8950382899</v>
      </c>
      <c r="Y117" s="138">
        <v>1757435.6689191801</v>
      </c>
      <c r="Z117">
        <v>1514109.9629392501</v>
      </c>
      <c r="AA117">
        <v>1739375.1223684601</v>
      </c>
      <c r="AB117" s="43">
        <v>1754399.6354673801</v>
      </c>
      <c r="AC117">
        <v>1482413.95714474</v>
      </c>
      <c r="AD117">
        <v>1659724.3623790501</v>
      </c>
      <c r="AE117">
        <v>1700469.63843886</v>
      </c>
      <c r="AF117" s="43">
        <v>1897840.8012820401</v>
      </c>
      <c r="AG117" t="s">
        <v>1588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</row>
    <row r="118" spans="1:69">
      <c r="A118" s="37">
        <v>44880</v>
      </c>
      <c r="B118">
        <v>2140388.7432041802</v>
      </c>
      <c r="C118">
        <v>2104512.1061776699</v>
      </c>
      <c r="D118" s="140">
        <v>2373169.8080669199</v>
      </c>
      <c r="E118">
        <v>2473060.8449182301</v>
      </c>
      <c r="F118" s="138">
        <v>2510886.8968775799</v>
      </c>
      <c r="G118" s="138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3">
        <v>3920181.2626807801</v>
      </c>
      <c r="M118">
        <v>3616560.9268820598</v>
      </c>
      <c r="N118" t="s">
        <v>1589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8">
        <v>2193994.7780904202</v>
      </c>
      <c r="W118">
        <v>2058222.84875785</v>
      </c>
      <c r="X118">
        <v>1787045.43127634</v>
      </c>
      <c r="Y118" s="138">
        <v>1772400.23364003</v>
      </c>
      <c r="Z118">
        <v>1515184.9810129399</v>
      </c>
      <c r="AA118">
        <v>1752971.2379083</v>
      </c>
      <c r="AB118" s="43">
        <v>1759382.13043211</v>
      </c>
      <c r="AC118">
        <v>1476261.9392225901</v>
      </c>
      <c r="AD118">
        <v>1675746.2348905499</v>
      </c>
      <c r="AE118">
        <v>1716884.83868193</v>
      </c>
      <c r="AF118" s="43">
        <v>1920026.5602490299</v>
      </c>
      <c r="AG118" t="s">
        <v>1590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</row>
    <row r="119" spans="1:69">
      <c r="A119" s="37">
        <v>44887</v>
      </c>
      <c r="B119">
        <v>2136728.6784533001</v>
      </c>
      <c r="C119">
        <v>2098714.1753251501</v>
      </c>
      <c r="D119" s="140">
        <v>2417737.93706242</v>
      </c>
      <c r="E119">
        <v>2515036.9309926401</v>
      </c>
      <c r="F119" s="138">
        <v>2577902.4681552402</v>
      </c>
      <c r="G119" s="138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3">
        <v>3970477.1882809801</v>
      </c>
      <c r="M119">
        <v>3714533.5623913002</v>
      </c>
      <c r="N119" t="s">
        <v>1591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8">
        <v>2201344.6605970198</v>
      </c>
      <c r="W119">
        <v>2114844.55932718</v>
      </c>
      <c r="X119">
        <v>1814113.21274208</v>
      </c>
      <c r="Y119" s="138">
        <v>1807130.41621821</v>
      </c>
      <c r="Z119">
        <v>1540609.78499433</v>
      </c>
      <c r="AA119">
        <v>1769828.9779795201</v>
      </c>
      <c r="AB119" s="43">
        <v>1755854.56926059</v>
      </c>
      <c r="AC119">
        <v>1448035.8109446601</v>
      </c>
      <c r="AD119">
        <v>1669061.8693535901</v>
      </c>
      <c r="AE119">
        <v>1710036.37582541</v>
      </c>
      <c r="AF119" s="43">
        <v>1908871.2059339799</v>
      </c>
      <c r="AG119" t="s">
        <v>1592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</row>
    <row r="120" spans="1:69">
      <c r="A120" s="37">
        <v>44894</v>
      </c>
      <c r="B120">
        <v>2207126.7659794101</v>
      </c>
      <c r="C120">
        <v>2160804.6342021399</v>
      </c>
      <c r="D120" s="140">
        <v>2473176.6679592598</v>
      </c>
      <c r="E120">
        <v>2603935.1030467902</v>
      </c>
      <c r="F120" s="138">
        <v>2688520.26306378</v>
      </c>
      <c r="G120" s="138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3">
        <v>4024614.6447431901</v>
      </c>
      <c r="M120">
        <v>3825672.4065780402</v>
      </c>
      <c r="N120" t="s">
        <v>1593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8">
        <v>2257721.0973549099</v>
      </c>
      <c r="W120">
        <v>2145932.7743492899</v>
      </c>
      <c r="X120">
        <v>1841064.8880393801</v>
      </c>
      <c r="Y120" s="138">
        <v>1833198.2724721499</v>
      </c>
      <c r="Z120">
        <v>1565891.1915660901</v>
      </c>
      <c r="AA120">
        <v>1799945.56775481</v>
      </c>
      <c r="AB120" s="43">
        <v>1797090.8138196699</v>
      </c>
      <c r="AC120">
        <v>1487509.26715101</v>
      </c>
      <c r="AD120">
        <v>1692413.5622348201</v>
      </c>
      <c r="AE120">
        <v>1733010.7145346201</v>
      </c>
      <c r="AF120" s="43">
        <v>1944338.0329402301</v>
      </c>
      <c r="AG120" t="s">
        <v>1594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</row>
    <row r="121" spans="1:69">
      <c r="A121" s="37">
        <v>44901</v>
      </c>
      <c r="B121">
        <v>2285965.3340602</v>
      </c>
      <c r="C121">
        <v>2241834.80798472</v>
      </c>
      <c r="D121" s="140">
        <v>2583628.7379503199</v>
      </c>
      <c r="E121">
        <v>2687434.6220178199</v>
      </c>
      <c r="F121" s="138">
        <v>2768907.0189293898</v>
      </c>
      <c r="G121" s="138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3">
        <v>4181393.5082291602</v>
      </c>
      <c r="M121">
        <v>3886041.5171538498</v>
      </c>
      <c r="N121" t="s">
        <v>1595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8">
        <v>2312899.8009742601</v>
      </c>
      <c r="W121">
        <v>2214795.7570781498</v>
      </c>
      <c r="X121">
        <v>1858125.4226685499</v>
      </c>
      <c r="Y121" s="138">
        <v>1852391.8583849401</v>
      </c>
      <c r="Z121">
        <v>1599964.98389457</v>
      </c>
      <c r="AA121">
        <v>1834468.5237443401</v>
      </c>
      <c r="AB121" s="43">
        <v>1830840.17930321</v>
      </c>
      <c r="AC121">
        <v>1518761.8368538499</v>
      </c>
      <c r="AD121">
        <v>1717603.4456951299</v>
      </c>
      <c r="AE121">
        <v>1764490.8541641401</v>
      </c>
      <c r="AF121" s="43">
        <v>1995571.34010821</v>
      </c>
      <c r="AG121" t="s">
        <v>1596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</row>
    <row r="122" spans="1:69">
      <c r="A122" s="37">
        <v>44908</v>
      </c>
      <c r="B122">
        <v>2370043.1390469298</v>
      </c>
      <c r="C122">
        <v>2339377.0404801401</v>
      </c>
      <c r="D122" s="140">
        <v>2702811.5316319698</v>
      </c>
      <c r="E122">
        <v>2785812.6454144898</v>
      </c>
      <c r="F122" s="138">
        <v>2834710.0942342398</v>
      </c>
      <c r="G122" s="138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3">
        <v>4458828.9675001604</v>
      </c>
      <c r="M122">
        <v>4236134.9974342398</v>
      </c>
      <c r="N122" t="s">
        <v>1597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8">
        <v>2365206.0299732899</v>
      </c>
      <c r="W122">
        <v>2265625.3197030998</v>
      </c>
      <c r="X122">
        <v>1861934.5797850201</v>
      </c>
      <c r="Y122" s="138">
        <v>1859467.9952839699</v>
      </c>
      <c r="Z122">
        <v>1624860.4390439701</v>
      </c>
      <c r="AA122">
        <v>1860346.7597193001</v>
      </c>
      <c r="AB122" s="43">
        <v>1872812.19041373</v>
      </c>
      <c r="AC122">
        <v>1565372.6376268901</v>
      </c>
      <c r="AD122">
        <v>1746611.1254260801</v>
      </c>
      <c r="AE122">
        <v>1794072.5433342</v>
      </c>
      <c r="AF122" s="43">
        <v>2028637.9572137999</v>
      </c>
      <c r="AG122" t="s">
        <v>1598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</row>
    <row r="123" spans="1:69">
      <c r="A123" s="37">
        <v>44915</v>
      </c>
      <c r="B123">
        <v>2428575.3044375898</v>
      </c>
      <c r="C123">
        <v>2366233.0889048502</v>
      </c>
      <c r="D123" s="140">
        <v>2791707.0029073399</v>
      </c>
      <c r="E123">
        <v>2801663.9193668999</v>
      </c>
      <c r="F123" s="138">
        <v>2860860.2948535499</v>
      </c>
      <c r="G123" s="138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3">
        <v>4476775.7540943502</v>
      </c>
      <c r="M123">
        <v>4092402.93697129</v>
      </c>
      <c r="N123" t="s">
        <v>1599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8">
        <v>2254597.16998159</v>
      </c>
      <c r="W123">
        <v>2118269.0489096101</v>
      </c>
      <c r="X123">
        <v>1826532.9969746999</v>
      </c>
      <c r="Y123" s="138">
        <v>1825393.2442703899</v>
      </c>
      <c r="Z123">
        <v>1590705.8726152701</v>
      </c>
      <c r="AA123">
        <v>1802527.18242722</v>
      </c>
      <c r="AB123" s="43">
        <v>1804679.2829264801</v>
      </c>
      <c r="AC123">
        <v>1472671.27002663</v>
      </c>
      <c r="AD123">
        <v>1708058.0436998401</v>
      </c>
      <c r="AE123">
        <v>1757921.98158602</v>
      </c>
      <c r="AF123" s="43">
        <v>1976542.53447255</v>
      </c>
      <c r="AG123" t="s">
        <v>1600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</row>
    <row r="124" spans="1:69">
      <c r="A124" s="37">
        <v>44922</v>
      </c>
      <c r="B124">
        <v>2308547.0176412701</v>
      </c>
      <c r="C124">
        <v>2237900.4373281002</v>
      </c>
      <c r="D124" s="140">
        <v>2685203.3807464298</v>
      </c>
      <c r="E124">
        <v>2664634.5370706599</v>
      </c>
      <c r="F124" s="138">
        <v>2716458.3714708202</v>
      </c>
      <c r="G124" s="138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3">
        <v>4232097.5752543202</v>
      </c>
      <c r="M124">
        <v>3945649.3676514998</v>
      </c>
      <c r="N124" t="s">
        <v>1601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8">
        <v>2213022.3981671301</v>
      </c>
      <c r="W124">
        <v>2023878.9800902</v>
      </c>
      <c r="X124">
        <v>1782647.49750072</v>
      </c>
      <c r="Y124" s="138">
        <v>1786749.6692891901</v>
      </c>
      <c r="Z124">
        <v>1566590.77158642</v>
      </c>
      <c r="AA124">
        <v>1738080.8272315101</v>
      </c>
      <c r="AB124" s="43">
        <v>1728711.30851169</v>
      </c>
      <c r="AC124">
        <v>1379613.17247365</v>
      </c>
      <c r="AD124">
        <v>1657243.3168997699</v>
      </c>
      <c r="AE124">
        <v>1703988.9351909601</v>
      </c>
      <c r="AF124" s="43">
        <v>1893843.99483022</v>
      </c>
      <c r="AG124" t="s">
        <v>1602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</row>
    <row r="125" spans="1:69">
      <c r="A125" s="37">
        <v>44929</v>
      </c>
      <c r="B125">
        <v>2416417.7246189201</v>
      </c>
      <c r="C125">
        <v>2364308.2435305701</v>
      </c>
      <c r="D125" s="140">
        <v>2852706.3676373898</v>
      </c>
      <c r="E125">
        <v>2785626.70928392</v>
      </c>
      <c r="F125" s="138">
        <v>2859235.4234753302</v>
      </c>
      <c r="G125" s="138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3">
        <v>4482997.4800032796</v>
      </c>
      <c r="M125">
        <v>4126873.0431077401</v>
      </c>
      <c r="N125" t="s">
        <v>1603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8">
        <v>2155118.66711909</v>
      </c>
      <c r="W125">
        <v>1960976.8213889899</v>
      </c>
      <c r="X125">
        <v>1779186.70253144</v>
      </c>
      <c r="Y125" s="138">
        <v>1768221.0752186601</v>
      </c>
      <c r="Z125">
        <v>1550815.20251654</v>
      </c>
      <c r="AA125">
        <v>1736678.7753642099</v>
      </c>
      <c r="AB125" s="43">
        <v>1727734.58662238</v>
      </c>
      <c r="AC125">
        <v>1371252.7166484599</v>
      </c>
      <c r="AD125">
        <v>1661290.47952631</v>
      </c>
      <c r="AE125">
        <v>1708150.25553795</v>
      </c>
      <c r="AF125" s="43">
        <v>1891041.1057178699</v>
      </c>
      <c r="AG125" t="s">
        <v>1604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</row>
    <row r="126" spans="1:69">
      <c r="A126" s="37">
        <v>44936</v>
      </c>
      <c r="B126">
        <v>2366003.1961576198</v>
      </c>
      <c r="C126">
        <v>2271911.0773733999</v>
      </c>
      <c r="D126" s="140">
        <v>2737457.03038484</v>
      </c>
      <c r="E126">
        <v>2700627.9529613</v>
      </c>
      <c r="F126" s="138">
        <v>2744937.4874219</v>
      </c>
      <c r="G126" s="138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3">
        <v>4300091.1828191401</v>
      </c>
      <c r="M126">
        <v>3943887.4923763401</v>
      </c>
      <c r="N126" t="s">
        <v>1605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8">
        <v>2039388.7946947899</v>
      </c>
      <c r="W126">
        <v>1828983.4715413</v>
      </c>
      <c r="X126">
        <v>1723231.2807368201</v>
      </c>
      <c r="Y126" s="138">
        <v>1714325.6968459899</v>
      </c>
      <c r="Z126">
        <v>1481183.5999235499</v>
      </c>
      <c r="AA126">
        <v>1701169.4833372601</v>
      </c>
      <c r="AB126" s="43">
        <v>1703667.24383073</v>
      </c>
      <c r="AC126">
        <v>1345911.9664447899</v>
      </c>
      <c r="AD126">
        <v>1636018.09810651</v>
      </c>
      <c r="AE126">
        <v>1681836.2008513899</v>
      </c>
      <c r="AF126" s="43">
        <v>1887013.18816269</v>
      </c>
      <c r="AG126" t="s">
        <v>1606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</row>
    <row r="127" spans="1:69">
      <c r="A127" s="37">
        <v>44943</v>
      </c>
      <c r="B127">
        <v>2374852.0481112502</v>
      </c>
      <c r="C127">
        <v>2284395.2287435699</v>
      </c>
      <c r="D127" s="140">
        <v>2796230.2328272001</v>
      </c>
      <c r="E127">
        <v>2709765.07753549</v>
      </c>
      <c r="F127" s="138">
        <v>2776970.9079001201</v>
      </c>
      <c r="G127" s="138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3">
        <v>4349950.7400839301</v>
      </c>
      <c r="M127">
        <v>4075889.4067461798</v>
      </c>
      <c r="N127" t="s">
        <v>1607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8">
        <v>1944944.6996124799</v>
      </c>
      <c r="W127">
        <v>1728224.77209409</v>
      </c>
      <c r="X127">
        <v>1673820.9376680099</v>
      </c>
      <c r="Y127" s="138">
        <v>1672796.1568399</v>
      </c>
      <c r="Z127">
        <v>1459913.8034286499</v>
      </c>
      <c r="AA127">
        <v>1659615.5834242699</v>
      </c>
      <c r="AB127" s="43">
        <v>1659423.0055084501</v>
      </c>
      <c r="AC127">
        <v>1300460.51933795</v>
      </c>
      <c r="AD127">
        <v>1591461.1452045799</v>
      </c>
      <c r="AE127">
        <v>1636031.3919212001</v>
      </c>
      <c r="AF127" s="43">
        <v>1837365.87118213</v>
      </c>
      <c r="AG127" t="s">
        <v>1608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</row>
    <row r="128" spans="1:69">
      <c r="A128" s="37">
        <v>44950</v>
      </c>
      <c r="B128">
        <v>2332825.0830331799</v>
      </c>
      <c r="C128">
        <v>2232756.4745978201</v>
      </c>
      <c r="D128" s="140">
        <v>2751294.8129856698</v>
      </c>
      <c r="E128">
        <v>2655452.35283142</v>
      </c>
      <c r="F128" s="138">
        <v>2710059.79387426</v>
      </c>
      <c r="G128" s="138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3">
        <v>4276175.5755321104</v>
      </c>
      <c r="M128">
        <v>3971261.325675</v>
      </c>
      <c r="N128" t="s">
        <v>1609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8">
        <v>1806192.34474212</v>
      </c>
      <c r="W128">
        <v>1587184.34844349</v>
      </c>
      <c r="X128">
        <v>1539803.67459205</v>
      </c>
      <c r="Y128" s="138">
        <v>1538860.94454892</v>
      </c>
      <c r="Z128">
        <v>1337208.0482504701</v>
      </c>
      <c r="AA128">
        <v>1575229.66305909</v>
      </c>
      <c r="AB128" s="43">
        <v>1578169.35804373</v>
      </c>
      <c r="AC128">
        <v>1243344.29332863</v>
      </c>
      <c r="AD128">
        <v>1533701.7153746199</v>
      </c>
      <c r="AE128">
        <v>1576654.3592704099</v>
      </c>
      <c r="AF128" s="43">
        <v>1768832.1241870399</v>
      </c>
      <c r="AG128" t="s">
        <v>1610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</row>
    <row r="129" spans="1:69">
      <c r="A129" s="37">
        <v>44957</v>
      </c>
      <c r="B129">
        <v>2315772.1316762101</v>
      </c>
      <c r="C129">
        <v>2206398.7844151901</v>
      </c>
      <c r="D129" s="140">
        <v>2702404.30415892</v>
      </c>
      <c r="E129">
        <v>2600174.68635331</v>
      </c>
      <c r="F129" s="138">
        <v>2662877.6528629102</v>
      </c>
      <c r="G129" s="138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3">
        <v>4265570.6601047898</v>
      </c>
      <c r="M129">
        <v>3870748.7015221701</v>
      </c>
      <c r="N129" t="s">
        <v>1611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8">
        <v>1900087.2537835401</v>
      </c>
      <c r="W129">
        <v>1693001.9289542199</v>
      </c>
      <c r="X129">
        <v>1618663.6199265199</v>
      </c>
      <c r="Y129" s="138">
        <v>1617672.6086376</v>
      </c>
      <c r="Z129">
        <v>1405692.2032930099</v>
      </c>
      <c r="AA129">
        <v>1606631.8663921801</v>
      </c>
      <c r="AB129" s="43">
        <v>1609630.1641963299</v>
      </c>
      <c r="AC129">
        <v>1268484.71493973</v>
      </c>
      <c r="AD129">
        <v>1542750.5554953399</v>
      </c>
      <c r="AE129">
        <v>1585956.6199901099</v>
      </c>
      <c r="AF129" s="43">
        <v>1769734.22857037</v>
      </c>
      <c r="AG129" t="s">
        <v>1612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</row>
    <row r="130" spans="1:69">
      <c r="A130" s="37">
        <v>44964</v>
      </c>
      <c r="B130">
        <v>2278820.1276950901</v>
      </c>
      <c r="C130">
        <v>2153213.5417168601</v>
      </c>
      <c r="D130" s="140">
        <v>2547421.4173154002</v>
      </c>
      <c r="E130">
        <v>2549245.9314966099</v>
      </c>
      <c r="F130" s="138">
        <v>2573591.3651624201</v>
      </c>
      <c r="G130" s="138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3">
        <v>3962352.5697312402</v>
      </c>
      <c r="M130">
        <v>3571733.3643295802</v>
      </c>
      <c r="N130" t="s">
        <v>1613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8">
        <v>1754816.0827955201</v>
      </c>
      <c r="W130">
        <v>1537584.35187622</v>
      </c>
      <c r="X130">
        <v>1543406.55269073</v>
      </c>
      <c r="Y130" s="138">
        <v>1542461.6168200099</v>
      </c>
      <c r="Z130">
        <v>1318047.29441769</v>
      </c>
      <c r="AA130">
        <v>1553131.02524132</v>
      </c>
      <c r="AB130" s="43">
        <v>1548560.7957667201</v>
      </c>
      <c r="AC130">
        <v>1212227.4178321599</v>
      </c>
      <c r="AD130">
        <v>1481180.78332602</v>
      </c>
      <c r="AE130">
        <v>1522662.5330650499</v>
      </c>
      <c r="AF130" s="43">
        <v>1696856.57303785</v>
      </c>
      <c r="AG130" t="s">
        <v>1614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</row>
    <row r="131" spans="1:69">
      <c r="A131" s="37">
        <v>44971</v>
      </c>
      <c r="B131">
        <v>2248899.21941846</v>
      </c>
      <c r="C131">
        <v>2114380.335492</v>
      </c>
      <c r="D131" s="140">
        <v>2488244.8177911602</v>
      </c>
      <c r="E131">
        <v>2533440.60672133</v>
      </c>
      <c r="F131" s="138">
        <v>2543982.1965062199</v>
      </c>
      <c r="G131" s="138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3">
        <v>3959519.4876438798</v>
      </c>
      <c r="M131">
        <v>3579948.3510675398</v>
      </c>
      <c r="N131" t="s">
        <v>1615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8">
        <v>1842109.4088341901</v>
      </c>
      <c r="W131">
        <v>1648674.82129928</v>
      </c>
      <c r="X131">
        <v>1572525.4896515</v>
      </c>
      <c r="Y131" s="138">
        <v>1571562.72599068</v>
      </c>
      <c r="Z131">
        <v>1342914.45337237</v>
      </c>
      <c r="AA131">
        <v>1604405.05748795</v>
      </c>
      <c r="AB131" s="43">
        <v>1599683.9495043</v>
      </c>
      <c r="AC131">
        <v>1273044.8673848</v>
      </c>
      <c r="AD131">
        <v>1511037.15597278</v>
      </c>
      <c r="AE131">
        <v>1553355.0592672599</v>
      </c>
      <c r="AF131" s="43">
        <v>1731060.3533886501</v>
      </c>
      <c r="AG131" t="s">
        <v>1616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</row>
    <row r="132" spans="1:69">
      <c r="A132" s="37">
        <v>44978</v>
      </c>
      <c r="B132">
        <v>2256200.6455508298</v>
      </c>
      <c r="C132">
        <v>2117689.34071704</v>
      </c>
      <c r="D132" s="140">
        <v>2493942.8984239101</v>
      </c>
      <c r="E132">
        <v>2538296.3678842098</v>
      </c>
      <c r="F132" s="138">
        <v>2545839.3035096698</v>
      </c>
      <c r="G132" s="138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3">
        <v>3960568.7603081102</v>
      </c>
      <c r="M132">
        <v>3572072.4646951901</v>
      </c>
      <c r="N132" t="s">
        <v>1617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8">
        <v>1857104.1794221001</v>
      </c>
      <c r="W132">
        <v>1696436.93087232</v>
      </c>
      <c r="X132">
        <v>1598674.3420794201</v>
      </c>
      <c r="Y132" s="138">
        <v>1597695.5690343</v>
      </c>
      <c r="Z132">
        <v>1365245.20228274</v>
      </c>
      <c r="AA132">
        <v>1616691.4225334499</v>
      </c>
      <c r="AB132" s="43">
        <v>1611934.16080182</v>
      </c>
      <c r="AC132">
        <v>1269149.3500906001</v>
      </c>
      <c r="AD132">
        <v>1527469.6850439799</v>
      </c>
      <c r="AE132">
        <v>1570247.79553679</v>
      </c>
      <c r="AF132" s="43">
        <v>1749885.63473175</v>
      </c>
      <c r="AG132" t="s">
        <v>1618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</row>
    <row r="133" spans="1:69">
      <c r="A133" s="37">
        <v>44985</v>
      </c>
      <c r="B133">
        <v>2200231.8282035398</v>
      </c>
      <c r="C133">
        <v>2085320.4591441799</v>
      </c>
      <c r="D133" s="140">
        <v>2458030.1206866</v>
      </c>
      <c r="E133">
        <v>2478240.2758200699</v>
      </c>
      <c r="F133" s="138">
        <v>2491027.38330511</v>
      </c>
      <c r="G133" s="138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3">
        <v>3917022.30678852</v>
      </c>
      <c r="M133">
        <v>3583288.77223433</v>
      </c>
      <c r="N133" t="s">
        <v>1619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8">
        <v>1874737.38360571</v>
      </c>
      <c r="W133">
        <v>1731315.6741710501</v>
      </c>
      <c r="X133">
        <v>1595317.1259610499</v>
      </c>
      <c r="Y133" s="138">
        <v>1594340.40833932</v>
      </c>
      <c r="Z133">
        <v>1362378.18735794</v>
      </c>
      <c r="AA133">
        <v>1627694.4341562199</v>
      </c>
      <c r="AB133" s="43">
        <v>1622904.7950609201</v>
      </c>
      <c r="AC133">
        <v>1268578.2328830599</v>
      </c>
      <c r="AD133">
        <v>1541140.53872513</v>
      </c>
      <c r="AE133">
        <v>1584301.5133068401</v>
      </c>
      <c r="AF133" s="43">
        <v>1765547.1111626001</v>
      </c>
      <c r="AG133" t="s">
        <v>1620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</row>
    <row r="134" spans="1:69">
      <c r="A134" s="37">
        <v>44993</v>
      </c>
      <c r="B134">
        <v>2256100.1147852801</v>
      </c>
      <c r="C134">
        <v>2139507.51127504</v>
      </c>
      <c r="D134" s="140">
        <v>2537866.9390064999</v>
      </c>
      <c r="E134">
        <v>2546590.1426271899</v>
      </c>
      <c r="F134" s="138">
        <v>2564574.9667971898</v>
      </c>
      <c r="G134" s="138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3">
        <v>4085767.6277649701</v>
      </c>
      <c r="M134">
        <v>3822509.1306687002</v>
      </c>
      <c r="N134" t="s">
        <v>1621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8">
        <v>1855380.7201199799</v>
      </c>
      <c r="W134">
        <v>1716080.09623835</v>
      </c>
      <c r="X134">
        <v>1575968.2082476099</v>
      </c>
      <c r="Y134" s="138">
        <v>1575003.33681532</v>
      </c>
      <c r="Z134">
        <v>1345854.48619984</v>
      </c>
      <c r="AA134">
        <v>1614316.8205255</v>
      </c>
      <c r="AB134" s="43">
        <v>1609566.54627651</v>
      </c>
      <c r="AC134">
        <v>1249219.72904926</v>
      </c>
      <c r="AD134">
        <v>1527925.2586055601</v>
      </c>
      <c r="AE134">
        <v>1570716.1278302399</v>
      </c>
      <c r="AF134" s="43">
        <v>1750407.5446843801</v>
      </c>
      <c r="AG134" t="s">
        <v>1622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</row>
    <row r="135" spans="1:69">
      <c r="A135" s="37">
        <v>44999</v>
      </c>
      <c r="B135">
        <v>2171740.01929323</v>
      </c>
      <c r="C135">
        <v>2049220.29429924</v>
      </c>
      <c r="D135" s="140">
        <v>2423865.9561063298</v>
      </c>
      <c r="E135">
        <v>2457739.6125509199</v>
      </c>
      <c r="F135" s="138">
        <v>2463043.4438616899</v>
      </c>
      <c r="G135" s="138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3">
        <v>3944420.4966824399</v>
      </c>
      <c r="M135">
        <v>3697169.0562740699</v>
      </c>
      <c r="N135" t="s">
        <v>1623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8">
        <v>1861763.2297971901</v>
      </c>
      <c r="W135">
        <v>1738972.6047221699</v>
      </c>
      <c r="X135">
        <v>1600691.2095144901</v>
      </c>
      <c r="Y135" s="138">
        <v>1599711.20166161</v>
      </c>
      <c r="Z135">
        <v>1366967.5784521</v>
      </c>
      <c r="AA135">
        <v>1629260.78194979</v>
      </c>
      <c r="AB135" s="43">
        <v>1624466.5337334699</v>
      </c>
      <c r="AC135">
        <v>1261924.2936936901</v>
      </c>
      <c r="AD135">
        <v>1531286.6941744899</v>
      </c>
      <c r="AE135">
        <v>1574171.7033114601</v>
      </c>
      <c r="AF135" s="43">
        <v>1754258.44128269</v>
      </c>
      <c r="AG135" t="s">
        <v>1624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</row>
    <row r="136" spans="1:69">
      <c r="A136" s="37">
        <v>45006</v>
      </c>
      <c r="B136">
        <v>2169973.6707441998</v>
      </c>
      <c r="C136">
        <v>2047553.5951265399</v>
      </c>
      <c r="D136" s="140">
        <v>2430046.8142944002</v>
      </c>
      <c r="E136">
        <v>2458152.9596675802</v>
      </c>
      <c r="F136" s="138">
        <v>2465112.40035454</v>
      </c>
      <c r="G136" s="138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3">
        <v>3923613.67856244</v>
      </c>
      <c r="M136">
        <v>3626035.5236313599</v>
      </c>
      <c r="N136" t="s">
        <v>1625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8">
        <v>1874181.19053994</v>
      </c>
      <c r="W136">
        <v>1756014.5362484399</v>
      </c>
      <c r="X136">
        <v>1636346.6062064299</v>
      </c>
      <c r="Y136" s="138">
        <v>1635344.76867863</v>
      </c>
      <c r="Z136">
        <v>1397416.78126213</v>
      </c>
      <c r="AA136">
        <v>1667016.18513684</v>
      </c>
      <c r="AB136" s="43">
        <v>1662110.8382085201</v>
      </c>
      <c r="AC136">
        <v>1276688.80792991</v>
      </c>
      <c r="AD136">
        <v>1566480.7666956</v>
      </c>
      <c r="AE136">
        <v>1610351.4162925701</v>
      </c>
      <c r="AF136" s="43">
        <v>1794577.1477915</v>
      </c>
      <c r="AG136" t="s">
        <v>1626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</row>
    <row r="137" spans="1:69">
      <c r="A137" s="37">
        <v>45013</v>
      </c>
      <c r="B137">
        <v>2145583.1666850401</v>
      </c>
      <c r="C137">
        <v>2024539.09271732</v>
      </c>
      <c r="D137" s="140">
        <v>2412599.0781677701</v>
      </c>
      <c r="E137">
        <v>2416397.1347260298</v>
      </c>
      <c r="F137" s="138">
        <v>2428394.55115125</v>
      </c>
      <c r="G137" s="138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3">
        <v>3884142.1249560998</v>
      </c>
      <c r="M137">
        <v>3598296.3518755799</v>
      </c>
      <c r="N137" t="s">
        <v>1627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8">
        <v>1807188.58388409</v>
      </c>
      <c r="W137">
        <v>1686212.9584325701</v>
      </c>
      <c r="X137">
        <v>1622088.5727776799</v>
      </c>
      <c r="Y137" s="138">
        <v>1621095.46459421</v>
      </c>
      <c r="Z137">
        <v>1373465.0576312901</v>
      </c>
      <c r="AA137">
        <v>1636843.1921858699</v>
      </c>
      <c r="AB137" s="43">
        <v>1625428.05200926</v>
      </c>
      <c r="AC137">
        <v>1229093.8491702799</v>
      </c>
      <c r="AD137">
        <v>1539195.5198866101</v>
      </c>
      <c r="AE137">
        <v>1582302.02253242</v>
      </c>
      <c r="AF137" s="43">
        <v>1765756.2387979701</v>
      </c>
      <c r="AG137" t="s">
        <v>1628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</row>
    <row r="138" spans="1:69">
      <c r="A138" s="37">
        <v>45021</v>
      </c>
      <c r="B138">
        <v>2172872.94115273</v>
      </c>
      <c r="C138">
        <v>2048216.0774066499</v>
      </c>
      <c r="D138" s="140">
        <v>2441984.5349398502</v>
      </c>
      <c r="E138">
        <v>2461712.63565925</v>
      </c>
      <c r="F138" s="138">
        <v>2475529.6893890998</v>
      </c>
      <c r="G138" s="138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3">
        <v>4097459.2104586898</v>
      </c>
      <c r="M138">
        <v>3793431.9630377898</v>
      </c>
      <c r="N138" t="s">
        <v>1629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8">
        <v>1854401.38563806</v>
      </c>
      <c r="W138">
        <v>1714237.81780172</v>
      </c>
      <c r="X138">
        <v>1640325.4828744801</v>
      </c>
      <c r="Y138" s="138">
        <v>1639321.2093175701</v>
      </c>
      <c r="Z138">
        <v>1383820.9841658301</v>
      </c>
      <c r="AA138">
        <v>1678800.93934557</v>
      </c>
      <c r="AB138" s="43">
        <v>1665169.7678808901</v>
      </c>
      <c r="AC138">
        <v>1251537.1028561301</v>
      </c>
      <c r="AD138">
        <v>1579099.1637396701</v>
      </c>
      <c r="AE138">
        <v>1623323.2024665701</v>
      </c>
      <c r="AF138" s="43">
        <v>1811533.4692888099</v>
      </c>
      <c r="AG138" t="s">
        <v>1630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</row>
    <row r="139" spans="1:69">
      <c r="A139" s="37">
        <v>45027</v>
      </c>
      <c r="B139">
        <v>2189202.9170258599</v>
      </c>
      <c r="C139">
        <v>2056705.9330475</v>
      </c>
      <c r="D139" s="140">
        <v>2442521.77153754</v>
      </c>
      <c r="E139">
        <v>2489168.93725564</v>
      </c>
      <c r="F139" s="138">
        <v>2499084.35438364</v>
      </c>
      <c r="G139" s="138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3">
        <v>4134397.8052409701</v>
      </c>
      <c r="M139">
        <v>3865431.3016962502</v>
      </c>
      <c r="N139" t="s">
        <v>1631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8">
        <v>1808922.1916552901</v>
      </c>
      <c r="W139">
        <v>1675273.19220308</v>
      </c>
      <c r="X139">
        <v>1625516.9889318701</v>
      </c>
      <c r="Y139" s="138">
        <v>1624521.78173345</v>
      </c>
      <c r="Z139">
        <v>1366799.98606059</v>
      </c>
      <c r="AA139">
        <v>1640104.57769365</v>
      </c>
      <c r="AB139" s="43">
        <v>1623873.55763744</v>
      </c>
      <c r="AC139">
        <v>1210424.10902731</v>
      </c>
      <c r="AD139">
        <v>1562263.5372708801</v>
      </c>
      <c r="AE139">
        <v>1606016.0797079699</v>
      </c>
      <c r="AF139" s="43">
        <v>1789903.7596654999</v>
      </c>
      <c r="AG139" t="s">
        <v>1632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</row>
    <row r="140" spans="1:69">
      <c r="A140" s="37">
        <v>45034</v>
      </c>
      <c r="B140">
        <v>2211774.35399795</v>
      </c>
      <c r="C140">
        <v>2072501.4346133</v>
      </c>
      <c r="D140" s="140">
        <v>2457470.00477935</v>
      </c>
      <c r="E140">
        <v>2500577.6282180599</v>
      </c>
      <c r="F140" s="138">
        <v>2519564.3506678101</v>
      </c>
      <c r="G140" s="138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3">
        <v>4113477.75234645</v>
      </c>
      <c r="M140">
        <v>3842161.4052600302</v>
      </c>
      <c r="N140" t="s">
        <v>1633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8">
        <v>1836083.15836299</v>
      </c>
      <c r="W140">
        <v>1699564.65349003</v>
      </c>
      <c r="X140">
        <v>1653404.7647732301</v>
      </c>
      <c r="Y140" s="138">
        <v>1652392.4835513199</v>
      </c>
      <c r="Z140">
        <v>1383994.3298852299</v>
      </c>
      <c r="AA140">
        <v>1662125.7151568199</v>
      </c>
      <c r="AB140" s="43">
        <v>1652721.6713888701</v>
      </c>
      <c r="AC140">
        <v>1232490.1405348801</v>
      </c>
      <c r="AD140">
        <v>1588085.5217369101</v>
      </c>
      <c r="AE140">
        <v>1632561.2311968601</v>
      </c>
      <c r="AF140" s="43">
        <v>1821298.6716100301</v>
      </c>
      <c r="AG140" t="s">
        <v>1634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</row>
    <row r="141" spans="1:69">
      <c r="A141" s="37">
        <v>45041</v>
      </c>
      <c r="B141">
        <v>2197198.7610051101</v>
      </c>
      <c r="C141">
        <v>2052781.5834629601</v>
      </c>
      <c r="D141" s="140">
        <v>2418789.42690412</v>
      </c>
      <c r="E141">
        <v>2502194.66841764</v>
      </c>
      <c r="F141" s="138">
        <v>2504069.0299112001</v>
      </c>
      <c r="G141" s="138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3">
        <v>4211501.9271848695</v>
      </c>
      <c r="M141">
        <v>3990276.7274328098</v>
      </c>
      <c r="N141" t="s">
        <v>1635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8">
        <v>1824020.09201255</v>
      </c>
      <c r="W141">
        <v>1693191.28603944</v>
      </c>
      <c r="X141">
        <v>1646495.27328255</v>
      </c>
      <c r="Y141" s="138">
        <v>1645487.22233058</v>
      </c>
      <c r="Z141">
        <v>1364410.81011736</v>
      </c>
      <c r="AA141">
        <v>1657854.05206886</v>
      </c>
      <c r="AB141" s="43">
        <v>1641912.8716579899</v>
      </c>
      <c r="AC141">
        <v>1228422.9230711099</v>
      </c>
      <c r="AD141">
        <v>1580780.3283369199</v>
      </c>
      <c r="AE141">
        <v>1625051.4495333501</v>
      </c>
      <c r="AF141" s="43">
        <v>1820278.74435393</v>
      </c>
      <c r="AG141" t="s">
        <v>1636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</row>
    <row r="142" spans="1:69">
      <c r="A142" s="37">
        <v>45048</v>
      </c>
      <c r="B142">
        <v>2259423.4299167702</v>
      </c>
      <c r="C142">
        <v>2121108.41846852</v>
      </c>
      <c r="D142" s="140">
        <v>2518298.4239269602</v>
      </c>
      <c r="E142">
        <v>2572214.4158888599</v>
      </c>
      <c r="F142" s="138">
        <v>2572054.5040732902</v>
      </c>
      <c r="G142" s="138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3">
        <v>4273221.48792776</v>
      </c>
      <c r="M142">
        <v>4069244.3038687101</v>
      </c>
      <c r="N142" t="s">
        <v>1637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8">
        <v>1866948.4048780601</v>
      </c>
      <c r="W142">
        <v>1720011.43601031</v>
      </c>
      <c r="X142">
        <v>1671645.4885819401</v>
      </c>
      <c r="Y142" s="138">
        <v>1670622.03965168</v>
      </c>
      <c r="Z142">
        <v>1391153.2619956599</v>
      </c>
      <c r="AA142">
        <v>1680936.9066538401</v>
      </c>
      <c r="AB142" s="43">
        <v>1667362.5211686899</v>
      </c>
      <c r="AC142">
        <v>1231309.7169403301</v>
      </c>
      <c r="AD142">
        <v>1604228.5698739199</v>
      </c>
      <c r="AE142">
        <v>1649156.3793680901</v>
      </c>
      <c r="AF142" s="43">
        <v>1843705.7317937701</v>
      </c>
      <c r="AG142" t="s">
        <v>1638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</row>
    <row r="143" spans="1:69">
      <c r="A143" s="37">
        <v>45055</v>
      </c>
      <c r="B143">
        <v>2276677.8935099002</v>
      </c>
      <c r="C143">
        <v>2139890.8335140599</v>
      </c>
      <c r="D143" s="140">
        <v>2483092.61196046</v>
      </c>
      <c r="E143">
        <v>2592389.1509574899</v>
      </c>
      <c r="F143" s="138">
        <v>2589583.0555185499</v>
      </c>
      <c r="G143" s="138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3">
        <v>4284887.3825898096</v>
      </c>
      <c r="M143">
        <v>4083323.8891600901</v>
      </c>
      <c r="N143" t="s">
        <v>1639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8">
        <v>1829777.4621369401</v>
      </c>
      <c r="W143">
        <v>1675549.1403894401</v>
      </c>
      <c r="X143">
        <v>1652989.9249293599</v>
      </c>
      <c r="Y143" s="138">
        <v>1651977.89768917</v>
      </c>
      <c r="Z143">
        <v>1355859.7037388301</v>
      </c>
      <c r="AA143">
        <v>1668458.7516834401</v>
      </c>
      <c r="AB143" s="43">
        <v>1656049.46646256</v>
      </c>
      <c r="AC143">
        <v>1229733.64050264</v>
      </c>
      <c r="AD143">
        <v>1605757.9344438701</v>
      </c>
      <c r="AE143">
        <v>1650728.5751164299</v>
      </c>
      <c r="AF143" s="43">
        <v>1828956.0859394199</v>
      </c>
      <c r="AG143" t="s">
        <v>1640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</row>
    <row r="144" spans="1:69">
      <c r="A144" s="37">
        <v>45062</v>
      </c>
      <c r="B144">
        <v>2286702.8651676602</v>
      </c>
      <c r="C144">
        <v>2124087.7397085601</v>
      </c>
      <c r="D144" s="140">
        <v>2468318.2109192898</v>
      </c>
      <c r="E144">
        <v>2615651.52293874</v>
      </c>
      <c r="F144" s="138">
        <v>2616501.7713806699</v>
      </c>
      <c r="G144" s="138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3">
        <v>4351067.4682139102</v>
      </c>
      <c r="M144">
        <v>4028117.3501786501</v>
      </c>
      <c r="N144" t="s">
        <v>1641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8">
        <v>1737849.4424391801</v>
      </c>
      <c r="W144">
        <v>1544806.04096485</v>
      </c>
      <c r="X144">
        <v>1603252.3280829401</v>
      </c>
      <c r="Y144" s="138">
        <v>1602270.75220976</v>
      </c>
      <c r="Z144">
        <v>1289802.2189726699</v>
      </c>
      <c r="AA144">
        <v>1637481.0341938499</v>
      </c>
      <c r="AB144" s="43">
        <v>1614234.21743438</v>
      </c>
      <c r="AC144">
        <v>1179462.1292789001</v>
      </c>
      <c r="AD144">
        <v>1589984.4507339799</v>
      </c>
      <c r="AE144">
        <v>1634513.34134394</v>
      </c>
      <c r="AF144" s="43">
        <v>1806313.6095954899</v>
      </c>
      <c r="AG144" t="s">
        <v>1642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</row>
    <row r="145" spans="1:69">
      <c r="A145" s="37">
        <v>45069</v>
      </c>
      <c r="B145">
        <v>2279438.77239931</v>
      </c>
      <c r="C145">
        <v>2122229.1629363098</v>
      </c>
      <c r="D145" s="140">
        <v>2461505.6526571601</v>
      </c>
      <c r="E145">
        <v>2588684.1557372501</v>
      </c>
      <c r="F145" s="138">
        <v>2580603.3670773199</v>
      </c>
      <c r="G145" s="138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3">
        <v>4360139.4438851299</v>
      </c>
      <c r="M145">
        <v>4050392.8391251299</v>
      </c>
      <c r="N145" t="s">
        <v>1643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8">
        <v>1769930.1431466099</v>
      </c>
      <c r="W145">
        <v>1565104.7923431301</v>
      </c>
      <c r="X145">
        <v>1597702.6084857299</v>
      </c>
      <c r="Y145" s="138">
        <v>1596724.43037518</v>
      </c>
      <c r="Z145">
        <v>1281637.7709265801</v>
      </c>
      <c r="AA145">
        <v>1689396.0058154401</v>
      </c>
      <c r="AB145" s="43">
        <v>1657334.2710398801</v>
      </c>
      <c r="AC145">
        <v>1214893.1716424299</v>
      </c>
      <c r="AD145">
        <v>1665492.81229934</v>
      </c>
      <c r="AE145">
        <v>1712136.37992436</v>
      </c>
      <c r="AF145" s="43">
        <v>1892095.44291518</v>
      </c>
      <c r="AG145" t="s">
        <v>1644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</row>
    <row r="146" spans="1:69">
      <c r="A146" s="37">
        <v>45076</v>
      </c>
      <c r="B146">
        <v>2286900.1353142899</v>
      </c>
      <c r="C146">
        <v>2143557.5660238201</v>
      </c>
      <c r="D146" s="140">
        <v>2519572.5710033402</v>
      </c>
      <c r="E146">
        <v>2599694.6923463098</v>
      </c>
      <c r="F146" s="138">
        <v>2613480.2539738901</v>
      </c>
      <c r="G146" s="138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3">
        <v>4358569.7936853403</v>
      </c>
      <c r="M146">
        <v>4052377.5316163101</v>
      </c>
      <c r="N146" t="s">
        <v>1645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8">
        <v>1737151.0368955301</v>
      </c>
      <c r="W146">
        <v>1529263.89259847</v>
      </c>
      <c r="X146">
        <v>1574535.9206626799</v>
      </c>
      <c r="Y146" s="138">
        <v>1573571.92613474</v>
      </c>
      <c r="Z146">
        <v>1252339.5314831899</v>
      </c>
      <c r="AA146">
        <v>1658789.78151008</v>
      </c>
      <c r="AB146" s="43">
        <v>1612669.11243535</v>
      </c>
      <c r="AC146">
        <v>1186950.62869466</v>
      </c>
      <c r="AD146">
        <v>1640343.87083362</v>
      </c>
      <c r="AE146">
        <v>1686283.1205875</v>
      </c>
      <c r="AF146" s="43">
        <v>1838076.1180199501</v>
      </c>
      <c r="AG146" t="s">
        <v>1646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</row>
    <row r="147" spans="1:69">
      <c r="A147" s="37">
        <v>45083</v>
      </c>
      <c r="B147">
        <v>2344995.0217517298</v>
      </c>
      <c r="C147">
        <v>2213266.0580709199</v>
      </c>
      <c r="D147" s="140">
        <v>2624210.41987711</v>
      </c>
      <c r="E147">
        <v>2692685.7714915401</v>
      </c>
      <c r="F147" s="138">
        <v>2700822.7640617001</v>
      </c>
      <c r="G147" s="138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3">
        <v>4550521.2073992398</v>
      </c>
      <c r="M147">
        <v>4248634.1754724802</v>
      </c>
      <c r="N147" t="s">
        <v>1647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8">
        <v>1708479.3590315699</v>
      </c>
      <c r="W147">
        <v>1513344.2554765199</v>
      </c>
      <c r="X147">
        <v>1561733.73244622</v>
      </c>
      <c r="Y147" s="138">
        <v>1560777.57593533</v>
      </c>
      <c r="Z147">
        <v>1252477.2888316601</v>
      </c>
      <c r="AA147">
        <v>1626426.79287282</v>
      </c>
      <c r="AB147" s="43">
        <v>1578899.82122096</v>
      </c>
      <c r="AC147">
        <v>1159175.9839832</v>
      </c>
      <c r="AD147">
        <v>1587272.4375972601</v>
      </c>
      <c r="AE147">
        <v>1631725.3759321901</v>
      </c>
      <c r="AF147" s="43">
        <v>1777989.40972188</v>
      </c>
      <c r="AG147" t="s">
        <v>1648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</row>
    <row r="148" spans="1:69">
      <c r="A148" s="37">
        <v>45090</v>
      </c>
      <c r="B148">
        <v>2401689.1847276101</v>
      </c>
      <c r="C148">
        <v>2262544.42685387</v>
      </c>
      <c r="D148" s="140">
        <v>2733220.1207188</v>
      </c>
      <c r="E148">
        <v>2771752.0013617701</v>
      </c>
      <c r="F148" s="138">
        <v>2761429.2268872401</v>
      </c>
      <c r="G148" s="138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3">
        <v>4651383.50996124</v>
      </c>
      <c r="M148">
        <v>4287339.2328110402</v>
      </c>
      <c r="N148" t="s">
        <v>1649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8">
        <v>1737327.0330088199</v>
      </c>
      <c r="W148">
        <v>1562800.3457454999</v>
      </c>
      <c r="X148">
        <v>1588556.50930098</v>
      </c>
      <c r="Y148" s="138">
        <v>1587583.93080201</v>
      </c>
      <c r="Z148">
        <v>1274245.3441115499</v>
      </c>
      <c r="AA148">
        <v>1665527.5715433001</v>
      </c>
      <c r="AB148" s="43">
        <v>1616114.49000714</v>
      </c>
      <c r="AC148">
        <v>1195435.0087621999</v>
      </c>
      <c r="AD148">
        <v>1622628.93114474</v>
      </c>
      <c r="AE148">
        <v>1668072.0586810701</v>
      </c>
      <c r="AF148" s="43">
        <v>1817594.1238234299</v>
      </c>
      <c r="AG148" t="s">
        <v>1650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</row>
    <row r="149" spans="1:69">
      <c r="A149" s="37">
        <v>45097</v>
      </c>
      <c r="B149">
        <v>2473867.95035929</v>
      </c>
      <c r="C149">
        <v>2360275.0333718201</v>
      </c>
      <c r="D149" s="140">
        <v>2926650.1086620698</v>
      </c>
      <c r="E149">
        <v>2847947.4638792099</v>
      </c>
      <c r="F149" s="138">
        <v>2856974.6781375399</v>
      </c>
      <c r="G149" s="138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3">
        <v>4848555.6569485003</v>
      </c>
      <c r="M149">
        <v>4364425.5922169797</v>
      </c>
      <c r="N149" t="s">
        <v>1651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8">
        <v>1785416.2452825001</v>
      </c>
      <c r="W149">
        <v>1598916.6617356699</v>
      </c>
      <c r="X149">
        <v>1651225.0635929001</v>
      </c>
      <c r="Y149" s="138">
        <v>1650214.11687215</v>
      </c>
      <c r="Z149">
        <v>1323329.2747667299</v>
      </c>
      <c r="AA149">
        <v>1688801.50899956</v>
      </c>
      <c r="AB149" s="43">
        <v>1643152.0854249599</v>
      </c>
      <c r="AC149">
        <v>1221806.30505549</v>
      </c>
      <c r="AD149">
        <v>1608079.3583954801</v>
      </c>
      <c r="AE149">
        <v>1653115.0125549</v>
      </c>
      <c r="AF149" s="43">
        <v>1801296.3631798101</v>
      </c>
      <c r="AG149" t="s">
        <v>1652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</row>
    <row r="150" spans="1:69">
      <c r="A150" s="37">
        <v>45104</v>
      </c>
      <c r="B150">
        <v>2451660.8623915701</v>
      </c>
      <c r="C150">
        <v>2342856.2036255398</v>
      </c>
      <c r="D150" s="140">
        <v>2919216.4173860699</v>
      </c>
      <c r="E150">
        <v>2822743.1288238801</v>
      </c>
      <c r="F150" s="138">
        <v>2844346.8500601701</v>
      </c>
      <c r="G150" s="138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3">
        <v>4867998.3651328599</v>
      </c>
      <c r="M150">
        <v>4418238.9597690199</v>
      </c>
      <c r="N150" t="s">
        <v>1653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8">
        <v>1799503.17945778</v>
      </c>
      <c r="W150">
        <v>1590490.3709283301</v>
      </c>
      <c r="X150">
        <v>1691360.1527948601</v>
      </c>
      <c r="Y150" s="138">
        <v>1690324.63375038</v>
      </c>
      <c r="Z150">
        <v>1343205.68047372</v>
      </c>
      <c r="AA150">
        <v>1718699.5505292499</v>
      </c>
      <c r="AB150" s="43">
        <v>1656510.9118794601</v>
      </c>
      <c r="AC150">
        <v>1227878.68239162</v>
      </c>
      <c r="AD150">
        <v>1625575.2618148201</v>
      </c>
      <c r="AE150">
        <v>1671100.9038915001</v>
      </c>
      <c r="AF150" s="43">
        <v>1820894.46761121</v>
      </c>
      <c r="AG150" t="s">
        <v>1654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</row>
    <row r="151" spans="1:69">
      <c r="A151" s="37">
        <v>45111</v>
      </c>
      <c r="B151">
        <v>2501633.8829699801</v>
      </c>
      <c r="C151">
        <v>2400865.3232272998</v>
      </c>
      <c r="D151" s="140">
        <v>3030175.8334109201</v>
      </c>
      <c r="E151">
        <v>2895174.7175095002</v>
      </c>
      <c r="F151" s="138">
        <v>2948080.1796818702</v>
      </c>
      <c r="G151" s="138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3">
        <v>5067367.2381768804</v>
      </c>
      <c r="M151">
        <v>4613657.6689595999</v>
      </c>
      <c r="N151" t="s">
        <v>1655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8">
        <v>1802751.2826967</v>
      </c>
      <c r="W151">
        <v>1616685.7473375199</v>
      </c>
      <c r="X151">
        <v>1679567.6139517601</v>
      </c>
      <c r="Y151" s="138">
        <v>1678539.3147761701</v>
      </c>
      <c r="Z151">
        <v>1327946.86394354</v>
      </c>
      <c r="AA151">
        <v>1748891.3726335501</v>
      </c>
      <c r="AB151" s="43">
        <v>1689235.28494364</v>
      </c>
      <c r="AC151">
        <v>1260527.9765564101</v>
      </c>
      <c r="AD151">
        <v>1661522.14943775</v>
      </c>
      <c r="AE151">
        <v>1708054.51521289</v>
      </c>
      <c r="AF151" s="43">
        <v>1860025.4897201799</v>
      </c>
      <c r="AG151" t="s">
        <v>1656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</row>
    <row r="152" spans="1:69">
      <c r="A152" s="37">
        <v>45118</v>
      </c>
      <c r="B152">
        <v>2579643.1662205998</v>
      </c>
      <c r="C152">
        <v>2477813.0568367401</v>
      </c>
      <c r="D152" s="140">
        <v>3080113.1311455299</v>
      </c>
      <c r="E152">
        <v>2964938.7776190802</v>
      </c>
      <c r="F152" s="138">
        <v>2997534.2246960299</v>
      </c>
      <c r="G152" s="138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3">
        <v>5287823.04987376</v>
      </c>
      <c r="M152">
        <v>4726507.7355423504</v>
      </c>
      <c r="N152" t="s">
        <v>1657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8">
        <v>1791556.19723116</v>
      </c>
      <c r="W152">
        <v>1599516.54470079</v>
      </c>
      <c r="X152">
        <v>1680006.8854815699</v>
      </c>
      <c r="Y152" s="138">
        <v>1675878.8299622501</v>
      </c>
      <c r="Z152">
        <v>1313472.24312656</v>
      </c>
      <c r="AA152">
        <v>1745037.98197585</v>
      </c>
      <c r="AB152" s="43">
        <v>1675949.44942756</v>
      </c>
      <c r="AC152">
        <v>1253330.36181027</v>
      </c>
      <c r="AD152">
        <v>1663090.21096629</v>
      </c>
      <c r="AE152">
        <v>1709666.4916616201</v>
      </c>
      <c r="AF152" s="43">
        <v>1853106.19489842</v>
      </c>
      <c r="AG152" t="s">
        <v>1658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</row>
    <row r="153" spans="1:69">
      <c r="A153" s="37">
        <v>45125</v>
      </c>
      <c r="B153">
        <v>2574380.6941615101</v>
      </c>
      <c r="C153">
        <v>2471581.3569987998</v>
      </c>
      <c r="D153" s="140">
        <v>3069671.5476309499</v>
      </c>
      <c r="E153">
        <v>2966945.0528586102</v>
      </c>
      <c r="F153" s="138">
        <v>2996230.2973082899</v>
      </c>
      <c r="G153" s="138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3">
        <v>5434031.3572027702</v>
      </c>
      <c r="M153">
        <v>4817303.9491421198</v>
      </c>
      <c r="N153" t="s">
        <v>1659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8">
        <v>1810752.72188449</v>
      </c>
      <c r="W153">
        <v>1597549.1393508101</v>
      </c>
      <c r="X153">
        <v>1726319.07529134</v>
      </c>
      <c r="Y153" s="138">
        <v>1716460.2358297899</v>
      </c>
      <c r="Z153">
        <v>1338638.3713048601</v>
      </c>
      <c r="AA153">
        <v>1776495.1999975999</v>
      </c>
      <c r="AB153" s="43">
        <v>1690831.8805384701</v>
      </c>
      <c r="AC153">
        <v>1256225.5549460601</v>
      </c>
      <c r="AD153">
        <v>1682539.6133282201</v>
      </c>
      <c r="AE153">
        <v>1729660.59136937</v>
      </c>
      <c r="AF153" s="43">
        <v>1891243.1203894301</v>
      </c>
      <c r="AG153" t="s">
        <v>1660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</row>
    <row r="154" spans="1:69">
      <c r="A154" s="37">
        <v>45132</v>
      </c>
      <c r="B154">
        <v>2653036.6056371201</v>
      </c>
      <c r="C154">
        <v>2531949.73164349</v>
      </c>
      <c r="D154" s="140">
        <v>3111142.8102394398</v>
      </c>
      <c r="E154">
        <v>3048981.0835701502</v>
      </c>
      <c r="F154" s="138">
        <v>3069128.5804417999</v>
      </c>
      <c r="G154" s="138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3">
        <v>5652642.4387030397</v>
      </c>
      <c r="M154">
        <v>5081195.8594761305</v>
      </c>
      <c r="N154" t="s">
        <v>1661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8">
        <v>1797787.7323958001</v>
      </c>
      <c r="W154">
        <v>1587420.6778073299</v>
      </c>
      <c r="X154">
        <v>1706667.8098176101</v>
      </c>
      <c r="Y154" s="138">
        <v>1690018.1658968299</v>
      </c>
      <c r="Z154">
        <v>1329214.3571708801</v>
      </c>
      <c r="AA154">
        <v>1771651.2897522801</v>
      </c>
      <c r="AB154" s="43">
        <v>1683214.6829166501</v>
      </c>
      <c r="AC154">
        <v>1253436.73421408</v>
      </c>
      <c r="AD154">
        <v>1673982.69758043</v>
      </c>
      <c r="AE154">
        <v>1717475.1325031701</v>
      </c>
      <c r="AF154" s="43">
        <v>1864973.75344722</v>
      </c>
      <c r="AG154" t="s">
        <v>1662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</row>
    <row r="155" spans="1:69">
      <c r="A155" s="37">
        <v>45139</v>
      </c>
      <c r="B155">
        <v>2695060.7054704102</v>
      </c>
      <c r="C155">
        <v>2553800.4578275699</v>
      </c>
      <c r="D155" s="140">
        <v>3147885.4068283699</v>
      </c>
      <c r="E155">
        <v>3108365.0718078101</v>
      </c>
      <c r="F155" s="138">
        <v>3136434.5702108899</v>
      </c>
      <c r="G155" s="138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3">
        <v>5688197.5596424798</v>
      </c>
      <c r="M155">
        <v>5034296.4216931602</v>
      </c>
      <c r="N155" t="s">
        <v>1663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8">
        <v>1840826.77070935</v>
      </c>
      <c r="W155">
        <v>1628360.2570879799</v>
      </c>
      <c r="X155">
        <v>1722475.0847733701</v>
      </c>
      <c r="Y155" s="138">
        <v>1704357.9700344701</v>
      </c>
      <c r="Z155">
        <v>1347810.0660277</v>
      </c>
      <c r="AA155">
        <v>1782606.0002272399</v>
      </c>
      <c r="AB155" s="43">
        <v>1701864.70160336</v>
      </c>
      <c r="AC155">
        <v>1265193.9707810001</v>
      </c>
      <c r="AD155">
        <v>1699100.4093903201</v>
      </c>
      <c r="AE155">
        <v>1745169.4190147801</v>
      </c>
      <c r="AF155" s="43">
        <v>1878028.56972135</v>
      </c>
      <c r="AG155" t="s">
        <v>1664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</row>
    <row r="156" spans="1:69">
      <c r="A156" s="37">
        <v>45146</v>
      </c>
      <c r="B156">
        <v>2698204.9429601301</v>
      </c>
      <c r="C156">
        <v>2568318.81343032</v>
      </c>
      <c r="D156" s="140">
        <v>3168976.2390541201</v>
      </c>
      <c r="E156">
        <v>3136381.8023217102</v>
      </c>
      <c r="F156" s="138">
        <v>3166873.6677147802</v>
      </c>
      <c r="G156" s="138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3">
        <v>5754834.7940536896</v>
      </c>
      <c r="M156">
        <v>5095362.4372883001</v>
      </c>
      <c r="N156" t="s">
        <v>1665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8">
        <v>1791096.8354986401</v>
      </c>
      <c r="W156">
        <v>1546486.30336159</v>
      </c>
      <c r="X156">
        <v>1695954.71005147</v>
      </c>
      <c r="Y156" s="138">
        <v>1667722.79546858</v>
      </c>
      <c r="Z156">
        <v>1325032.0759118299</v>
      </c>
      <c r="AA156">
        <v>1751469.81542327</v>
      </c>
      <c r="AB156" s="43">
        <v>1672235.23714845</v>
      </c>
      <c r="AC156">
        <v>1233020.0881040399</v>
      </c>
      <c r="AD156">
        <v>1684936.09052295</v>
      </c>
      <c r="AE156">
        <v>1731461.11322842</v>
      </c>
      <c r="AF156" s="43">
        <v>1873051.7940115901</v>
      </c>
      <c r="AG156" t="s">
        <v>1666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</row>
    <row r="157" spans="1:69">
      <c r="A157" s="37">
        <v>45154</v>
      </c>
      <c r="B157">
        <v>2745486.4875772698</v>
      </c>
      <c r="C157">
        <v>2633104.6554991002</v>
      </c>
      <c r="D157" s="140">
        <v>3306921.77474014</v>
      </c>
      <c r="E157">
        <v>3184117.5333530498</v>
      </c>
      <c r="F157" s="138">
        <v>3245380.46593743</v>
      </c>
      <c r="G157" s="138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3">
        <v>5981575.2849394102</v>
      </c>
      <c r="M157">
        <v>5262388.4179826099</v>
      </c>
      <c r="N157" t="s">
        <v>1667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8">
        <v>1788275.85798273</v>
      </c>
      <c r="W157">
        <v>1567843.2792110201</v>
      </c>
      <c r="X157">
        <v>1695932.09732201</v>
      </c>
      <c r="Y157" s="138">
        <v>1672392.41929589</v>
      </c>
      <c r="Z157">
        <v>1313623.54973823</v>
      </c>
      <c r="AA157">
        <v>1780246.46449068</v>
      </c>
      <c r="AB157" s="43">
        <v>1695897.3657541</v>
      </c>
      <c r="AC157">
        <v>1255041.82687758</v>
      </c>
      <c r="AD157">
        <v>1730792.9564392299</v>
      </c>
      <c r="AE157">
        <v>1778584.19436792</v>
      </c>
      <c r="AF157" s="43">
        <v>1921582.5659944301</v>
      </c>
      <c r="AG157" t="s">
        <v>1668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</row>
    <row r="158" spans="1:69">
      <c r="A158" s="37">
        <v>45160</v>
      </c>
      <c r="B158">
        <v>2785753.6227283999</v>
      </c>
      <c r="C158">
        <v>2669586.3205010402</v>
      </c>
      <c r="D158" s="140">
        <v>3362544.1989912698</v>
      </c>
      <c r="E158">
        <v>3205960.5796318501</v>
      </c>
      <c r="F158" s="138">
        <v>3270986.5178136802</v>
      </c>
      <c r="G158" s="138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3">
        <v>6149807.0898283301</v>
      </c>
      <c r="M158">
        <v>5392632.5313276798</v>
      </c>
      <c r="N158" t="s">
        <v>1669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8">
        <v>1751365.84427396</v>
      </c>
      <c r="W158">
        <v>1518863.8551684599</v>
      </c>
      <c r="X158">
        <v>1644878.6931509001</v>
      </c>
      <c r="Y158" s="138">
        <v>1622613.6589355499</v>
      </c>
      <c r="Z158">
        <v>1272822.40228336</v>
      </c>
      <c r="AA158">
        <v>1736173.49618477</v>
      </c>
      <c r="AB158" s="43">
        <v>1650871.2906933301</v>
      </c>
      <c r="AC158">
        <v>1225071.4280517399</v>
      </c>
      <c r="AD158">
        <v>1696951.8332052301</v>
      </c>
      <c r="AE158">
        <v>1738441.54910103</v>
      </c>
      <c r="AF158" s="43">
        <v>1876290.86491394</v>
      </c>
      <c r="AG158" t="s">
        <v>1670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</row>
    <row r="159" spans="1:69">
      <c r="A159" s="37">
        <v>45167</v>
      </c>
      <c r="B159">
        <v>2832656.4278897401</v>
      </c>
      <c r="C159">
        <v>2710164.0325726601</v>
      </c>
      <c r="D159" s="140">
        <v>3465034.54617653</v>
      </c>
      <c r="E159">
        <v>3247392.27685596</v>
      </c>
      <c r="F159" s="138">
        <v>3323011.55837951</v>
      </c>
      <c r="G159" s="138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3">
        <v>6296479.9889207399</v>
      </c>
      <c r="M159">
        <v>5612328.3806539699</v>
      </c>
      <c r="N159" t="s">
        <v>1671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8">
        <v>1701986.08429466</v>
      </c>
      <c r="W159">
        <v>1460585.0490456501</v>
      </c>
      <c r="X159">
        <v>1615798.6085882301</v>
      </c>
      <c r="Y159" s="138">
        <v>1589747.6192738099</v>
      </c>
      <c r="Z159">
        <v>1229711.9075180199</v>
      </c>
      <c r="AA159">
        <v>1690859.3679343499</v>
      </c>
      <c r="AB159" s="43">
        <v>1606462.85297368</v>
      </c>
      <c r="AC159">
        <v>1191136.94949471</v>
      </c>
      <c r="AD159">
        <v>1662522.5660115399</v>
      </c>
      <c r="AE159">
        <v>1703170.50167149</v>
      </c>
      <c r="AF159" s="43">
        <v>1833905.4542755301</v>
      </c>
      <c r="AG159" t="s">
        <v>1672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</row>
    <row r="160" spans="1:69">
      <c r="A160" s="37">
        <v>45174</v>
      </c>
      <c r="B160">
        <v>2954564.5183580201</v>
      </c>
      <c r="C160">
        <v>2878126.4484913498</v>
      </c>
      <c r="D160" s="140">
        <v>3753879.8259458002</v>
      </c>
      <c r="E160">
        <v>3439259.0372135299</v>
      </c>
      <c r="F160" s="138">
        <v>3595415.4308776702</v>
      </c>
      <c r="G160" s="138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3">
        <v>6640173.3491159799</v>
      </c>
      <c r="M160">
        <v>5929930.0437151799</v>
      </c>
      <c r="N160" t="s">
        <v>1673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8">
        <v>1762227.88174827</v>
      </c>
      <c r="W160">
        <v>1485225.1188230501</v>
      </c>
      <c r="X160">
        <v>1668532.39954125</v>
      </c>
      <c r="Y160" s="138">
        <v>1643878.5257100801</v>
      </c>
      <c r="Z160">
        <v>1285171.9145470799</v>
      </c>
      <c r="AA160">
        <v>1776202.6764318901</v>
      </c>
      <c r="AB160" s="43">
        <v>1703380.7568935801</v>
      </c>
      <c r="AC160">
        <v>1261533.1432098499</v>
      </c>
      <c r="AD160">
        <v>1747498.2506668</v>
      </c>
      <c r="AE160">
        <v>1790223.80393818</v>
      </c>
      <c r="AF160" s="43">
        <v>1965469.83156526</v>
      </c>
      <c r="AG160" t="s">
        <v>1674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</row>
    <row r="161" spans="1:69">
      <c r="A161" s="37">
        <v>45181</v>
      </c>
      <c r="B161">
        <v>2949531.91012841</v>
      </c>
      <c r="C161">
        <v>2868542.2874178798</v>
      </c>
      <c r="D161" s="140">
        <v>3834025.16022975</v>
      </c>
      <c r="E161">
        <v>3442721.2246443299</v>
      </c>
      <c r="F161" s="138">
        <v>3621733.87183169</v>
      </c>
      <c r="G161" s="138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3">
        <v>6463013.5241615605</v>
      </c>
      <c r="M161">
        <v>5761045.6360701704</v>
      </c>
      <c r="N161" t="s">
        <v>1675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8">
        <v>1839325.3515747599</v>
      </c>
      <c r="W161">
        <v>1525563.8330502801</v>
      </c>
      <c r="X161">
        <v>1721202.4056201</v>
      </c>
      <c r="Y161" s="138">
        <v>1695159.31631961</v>
      </c>
      <c r="Z161">
        <v>1329446.0870032299</v>
      </c>
      <c r="AA161">
        <v>1842188.6058613299</v>
      </c>
      <c r="AB161" s="43">
        <v>1758331.8201109699</v>
      </c>
      <c r="AC161">
        <v>1307276.3349826401</v>
      </c>
      <c r="AD161">
        <v>1780247.9565190701</v>
      </c>
      <c r="AE161">
        <v>1824148.5450228101</v>
      </c>
      <c r="AF161" s="43">
        <v>2028954.50712482</v>
      </c>
      <c r="AG161" t="s">
        <v>1676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</row>
    <row r="162" spans="1:69">
      <c r="A162" s="37">
        <v>45189</v>
      </c>
      <c r="B162">
        <v>3044870.6132367998</v>
      </c>
      <c r="C162">
        <v>2925124.28403719</v>
      </c>
      <c r="D162" s="140">
        <v>3907830.1445641699</v>
      </c>
      <c r="E162">
        <v>3574324.9813250601</v>
      </c>
      <c r="F162" s="138">
        <v>3693045.8117680601</v>
      </c>
      <c r="G162" s="138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3">
        <v>6696360.6274514198</v>
      </c>
      <c r="M162">
        <v>5857543.1504743397</v>
      </c>
      <c r="N162" t="s">
        <v>1677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8">
        <v>1865857.61977122</v>
      </c>
      <c r="W162">
        <v>1544587.61404842</v>
      </c>
      <c r="X162">
        <v>1716492.04837006</v>
      </c>
      <c r="Y162" s="138">
        <v>1692489.4403963999</v>
      </c>
      <c r="Z162">
        <v>1319581.59703767</v>
      </c>
      <c r="AA162">
        <v>1839210.4009485201</v>
      </c>
      <c r="AB162" s="43">
        <v>1756309.7385178399</v>
      </c>
      <c r="AC162">
        <v>1294125.1350527101</v>
      </c>
      <c r="AD162">
        <v>1804386.5004022401</v>
      </c>
      <c r="AE162">
        <v>1843064.9654347</v>
      </c>
      <c r="AF162" s="43">
        <v>2037029.74606317</v>
      </c>
      <c r="AG162" t="s">
        <v>1678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</row>
    <row r="163" spans="1:69">
      <c r="A163" s="37">
        <v>45195</v>
      </c>
      <c r="B163">
        <v>3034020.72428496</v>
      </c>
      <c r="C163">
        <v>2921175.3662537402</v>
      </c>
      <c r="D163" s="140">
        <v>3889775.9692962798</v>
      </c>
      <c r="E163">
        <v>3587347.43867369</v>
      </c>
      <c r="F163" s="138">
        <v>3734149.41165304</v>
      </c>
      <c r="G163" s="138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3">
        <v>6759105.5265306402</v>
      </c>
      <c r="M163">
        <v>5744141.1150811603</v>
      </c>
      <c r="N163" t="s">
        <v>1679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8">
        <v>1817158.7358951899</v>
      </c>
      <c r="W163">
        <v>1497137.88254485</v>
      </c>
      <c r="X163">
        <v>1698039.75885008</v>
      </c>
      <c r="Y163" s="138">
        <v>1660670.63891695</v>
      </c>
      <c r="Z163">
        <v>1286354.5324242599</v>
      </c>
      <c r="AA163">
        <v>1808575.2863700599</v>
      </c>
      <c r="AB163" s="43">
        <v>1729043.0298273501</v>
      </c>
      <c r="AC163">
        <v>1273367.3678864699</v>
      </c>
      <c r="AD163">
        <v>1806641.98352774</v>
      </c>
      <c r="AE163">
        <v>1840604.4737058401</v>
      </c>
      <c r="AF163" s="43">
        <v>2017290.9278238199</v>
      </c>
      <c r="AG163" t="s">
        <v>1680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</row>
    <row r="164" spans="1:69">
      <c r="A164" s="37">
        <v>45202</v>
      </c>
      <c r="B164">
        <v>3105016.8092332301</v>
      </c>
      <c r="C164">
        <v>3013353.05493588</v>
      </c>
      <c r="D164" s="140">
        <v>3999312.06059166</v>
      </c>
      <c r="E164">
        <v>3693963.4045510702</v>
      </c>
      <c r="F164" s="138">
        <v>3862193.3949786201</v>
      </c>
      <c r="G164" s="138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3">
        <v>6825378.5562182702</v>
      </c>
      <c r="M164">
        <v>5815196.1406747103</v>
      </c>
      <c r="N164" t="s">
        <v>1681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8">
        <v>1791691.2562116201</v>
      </c>
      <c r="W164">
        <v>1469710.31653663</v>
      </c>
      <c r="X164">
        <v>1658718.8181676399</v>
      </c>
      <c r="Y164" s="138">
        <v>1621462.2051321201</v>
      </c>
      <c r="Z164">
        <v>1267329.3488896999</v>
      </c>
      <c r="AA164">
        <v>1776334.41759837</v>
      </c>
      <c r="AB164" s="43">
        <v>1700522.4650503499</v>
      </c>
      <c r="AC164">
        <v>1261244.9105441901</v>
      </c>
      <c r="AD164">
        <v>1780207.9587161201</v>
      </c>
      <c r="AE164">
        <v>1813673.52403793</v>
      </c>
      <c r="AF164" s="43">
        <v>1990501.3043023199</v>
      </c>
      <c r="AG164" t="s">
        <v>1682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</row>
    <row r="165" spans="1:69">
      <c r="A165" s="37">
        <v>45209</v>
      </c>
      <c r="B165">
        <v>3070478.6722585298</v>
      </c>
      <c r="C165">
        <v>2971361.9801153499</v>
      </c>
      <c r="D165" s="140">
        <v>3992153.2920032102</v>
      </c>
      <c r="E165">
        <v>3656814.4459126401</v>
      </c>
      <c r="F165" s="138">
        <v>3783848.8019614802</v>
      </c>
      <c r="G165" s="138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3">
        <v>6833022.9802012304</v>
      </c>
      <c r="M165">
        <v>5906552.8720447104</v>
      </c>
      <c r="N165" t="s">
        <v>1683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8">
        <v>1786271.3901615799</v>
      </c>
      <c r="W165">
        <v>1474722.0287160201</v>
      </c>
      <c r="X165">
        <v>1665408.98406758</v>
      </c>
      <c r="Y165" s="138">
        <v>1607768.9568097801</v>
      </c>
      <c r="Z165">
        <v>1262386.76442903</v>
      </c>
      <c r="AA165">
        <v>1780485.1190208199</v>
      </c>
      <c r="AB165" s="43">
        <v>1702588.5998453801</v>
      </c>
      <c r="AC165">
        <v>1247900.93939063</v>
      </c>
      <c r="AD165">
        <v>1800662.54816177</v>
      </c>
      <c r="AE165">
        <v>1834512.6328291299</v>
      </c>
      <c r="AF165" s="43">
        <v>1992651.0457109699</v>
      </c>
      <c r="AG165" t="s">
        <v>1684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</row>
    <row r="166" spans="1:69">
      <c r="A166" s="37">
        <v>45216</v>
      </c>
      <c r="B166">
        <v>3148663.2941831402</v>
      </c>
      <c r="C166">
        <v>3053698.4205843401</v>
      </c>
      <c r="D166" s="140">
        <v>4142298.1773154498</v>
      </c>
      <c r="E166">
        <v>3741628.16229484</v>
      </c>
      <c r="F166" s="138">
        <v>3914372.6663851398</v>
      </c>
      <c r="G166" s="138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3">
        <v>7294935.3336628396</v>
      </c>
      <c r="M166">
        <v>6601872.2761418195</v>
      </c>
      <c r="N166" t="s">
        <v>1685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8">
        <v>1815905.63252436</v>
      </c>
      <c r="W166">
        <v>1501915.90292555</v>
      </c>
      <c r="X166">
        <v>1698844.84510438</v>
      </c>
      <c r="Y166" s="138">
        <v>1643204.18461787</v>
      </c>
      <c r="Z166">
        <v>1273760.8691765401</v>
      </c>
      <c r="AA166">
        <v>1807168.6560045499</v>
      </c>
      <c r="AB166" s="43">
        <v>1727676.24286411</v>
      </c>
      <c r="AC166">
        <v>1262651.1284942301</v>
      </c>
      <c r="AD166">
        <v>1824199.78004132</v>
      </c>
      <c r="AE166">
        <v>1857022.1028339399</v>
      </c>
      <c r="AF166" s="43">
        <v>2022401.32582343</v>
      </c>
      <c r="AG166" t="s">
        <v>1686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</row>
    <row r="167" spans="1:69">
      <c r="A167" s="37">
        <v>45224</v>
      </c>
      <c r="B167">
        <v>2953865.9917163402</v>
      </c>
      <c r="C167">
        <v>2857437.22309339</v>
      </c>
      <c r="D167" s="140">
        <v>3931496.6230718601</v>
      </c>
      <c r="E167">
        <v>3493508.3267591898</v>
      </c>
      <c r="F167" s="138">
        <v>3665692.57088969</v>
      </c>
      <c r="G167" s="138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3">
        <v>6658671.0738607598</v>
      </c>
      <c r="M167">
        <v>5845099.6571276803</v>
      </c>
      <c r="N167" t="s">
        <v>1687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8">
        <v>1765368.9787712099</v>
      </c>
      <c r="W167">
        <v>1480919.11860265</v>
      </c>
      <c r="X167">
        <v>1644589.4035678999</v>
      </c>
      <c r="Y167" s="138">
        <v>1597112.3072393399</v>
      </c>
      <c r="Z167">
        <v>1229497.6789726601</v>
      </c>
      <c r="AA167">
        <v>1749116.37487816</v>
      </c>
      <c r="AB167" s="43">
        <v>1660746.0652155499</v>
      </c>
      <c r="AC167">
        <v>1211437.9987224999</v>
      </c>
      <c r="AD167">
        <v>1755347.18354344</v>
      </c>
      <c r="AE167">
        <v>1789398.6429592499</v>
      </c>
      <c r="AF167" s="43">
        <v>1937096.4379002</v>
      </c>
      <c r="AG167" t="s">
        <v>1688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</row>
    <row r="168" spans="1:69">
      <c r="A168" s="37">
        <v>45230</v>
      </c>
      <c r="B168">
        <v>3004554.33213419</v>
      </c>
      <c r="C168">
        <v>2918900.6977621298</v>
      </c>
      <c r="D168" s="140">
        <v>3997191.9316433901</v>
      </c>
      <c r="E168">
        <v>3582231.7932311199</v>
      </c>
      <c r="F168" s="138">
        <v>3754860.5426765801</v>
      </c>
      <c r="G168" s="138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3">
        <v>6946458.8376730299</v>
      </c>
      <c r="M168">
        <v>6013672.3312392402</v>
      </c>
      <c r="N168" t="s">
        <v>1689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8">
        <v>1768890.88988386</v>
      </c>
      <c r="W168">
        <v>1468301.6877121499</v>
      </c>
      <c r="X168">
        <v>1654198.5045115999</v>
      </c>
      <c r="Y168" s="138">
        <v>1603325.0741145001</v>
      </c>
      <c r="Z168">
        <v>1237243.51435018</v>
      </c>
      <c r="AA168">
        <v>1741507.71864744</v>
      </c>
      <c r="AB168" s="43">
        <v>1650432.8321505601</v>
      </c>
      <c r="AC168">
        <v>1213848.76033996</v>
      </c>
      <c r="AD168">
        <v>1758558.4363321499</v>
      </c>
      <c r="AE168">
        <v>1792672.18988842</v>
      </c>
      <c r="AF168" s="43">
        <v>1946142.67826519</v>
      </c>
      <c r="AG168" t="s">
        <v>1690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</row>
    <row r="169" spans="1:69">
      <c r="A169" s="37">
        <v>45237</v>
      </c>
      <c r="B169">
        <v>3147380.82990275</v>
      </c>
      <c r="C169">
        <v>3097770.9325209898</v>
      </c>
      <c r="D169" s="140">
        <v>4338432.2068477897</v>
      </c>
      <c r="E169">
        <v>3792090.8724512402</v>
      </c>
      <c r="F169" s="138">
        <v>4006605.1677603298</v>
      </c>
      <c r="G169" s="138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3">
        <v>7275304.1990484698</v>
      </c>
      <c r="M169">
        <v>6324940.0111041795</v>
      </c>
      <c r="N169" t="s">
        <v>1691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8">
        <v>1714506.33947438</v>
      </c>
      <c r="W169">
        <v>1406779.8469970101</v>
      </c>
      <c r="X169">
        <v>1617381.5597961899</v>
      </c>
      <c r="Y169" s="138">
        <v>1569438.7986730901</v>
      </c>
      <c r="Z169">
        <v>1211001.57941082</v>
      </c>
      <c r="AA169">
        <v>1694707.6012216599</v>
      </c>
      <c r="AB169" s="43">
        <v>1608652.1250046699</v>
      </c>
      <c r="AC169">
        <v>1186075.9007033799</v>
      </c>
      <c r="AD169">
        <v>1708070.2236250599</v>
      </c>
      <c r="AE169">
        <v>1741204.57131673</v>
      </c>
      <c r="AF169" s="43">
        <v>1902257.1608703099</v>
      </c>
      <c r="AG169" t="s">
        <v>1692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</row>
    <row r="170" spans="1:69">
      <c r="A170" s="37">
        <v>45245</v>
      </c>
      <c r="B170">
        <v>3248883.8616671101</v>
      </c>
      <c r="C170">
        <v>3192903.4778587101</v>
      </c>
      <c r="D170" s="140">
        <v>4551883.0714247003</v>
      </c>
      <c r="E170">
        <v>3970053.6970953802</v>
      </c>
      <c r="F170" s="138">
        <v>4194214.4547407101</v>
      </c>
      <c r="G170" s="138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3">
        <v>7672281.1726695504</v>
      </c>
      <c r="M170">
        <v>6596279.9375805603</v>
      </c>
      <c r="N170" t="s">
        <v>1693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8">
        <v>1648386.40249255</v>
      </c>
      <c r="W170">
        <v>1352956.45005091</v>
      </c>
      <c r="X170">
        <v>1555547.81862552</v>
      </c>
      <c r="Y170" s="138">
        <v>1519664.0471731699</v>
      </c>
      <c r="Z170">
        <v>1172092.0986643501</v>
      </c>
      <c r="AA170">
        <v>1659378.59676152</v>
      </c>
      <c r="AB170" s="43">
        <v>1572658.53370769</v>
      </c>
      <c r="AC170">
        <v>1160231.3068270499</v>
      </c>
      <c r="AD170">
        <v>1679841.51639595</v>
      </c>
      <c r="AE170">
        <v>1712428.2637680999</v>
      </c>
      <c r="AF170" s="43">
        <v>1874122.7774610401</v>
      </c>
      <c r="AG170" t="s">
        <v>1694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</row>
    <row r="171" spans="1:69">
      <c r="A171" s="37">
        <v>45251</v>
      </c>
      <c r="B171">
        <v>3295721.93733948</v>
      </c>
      <c r="C171">
        <v>3253329.1761771902</v>
      </c>
      <c r="D171" s="140">
        <v>4547604.3013375597</v>
      </c>
      <c r="E171">
        <v>3999167.4242074201</v>
      </c>
      <c r="F171" s="138">
        <v>4214577.3659184799</v>
      </c>
      <c r="G171" s="138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3">
        <v>7622449.7064530598</v>
      </c>
      <c r="M171">
        <v>6514552.02915393</v>
      </c>
      <c r="N171" t="s">
        <v>1695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8">
        <v>1622960.0422340999</v>
      </c>
      <c r="W171">
        <v>1348897.58070075</v>
      </c>
      <c r="X171">
        <v>1567263.5498279</v>
      </c>
      <c r="Y171" s="138">
        <v>1531109.51691793</v>
      </c>
      <c r="Z171">
        <v>1152307.1840388901</v>
      </c>
      <c r="AA171">
        <v>1654317.4920413999</v>
      </c>
      <c r="AB171" s="43">
        <v>1552874.48935365</v>
      </c>
      <c r="AC171">
        <v>1144544.9795587501</v>
      </c>
      <c r="AD171">
        <v>1687232.8190680901</v>
      </c>
      <c r="AE171">
        <v>1719962.94812868</v>
      </c>
      <c r="AF171" s="43">
        <v>1876315.5011106699</v>
      </c>
      <c r="AG171" t="s">
        <v>1696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</row>
    <row r="172" spans="1:69">
      <c r="A172" s="37">
        <v>45258</v>
      </c>
      <c r="B172">
        <v>3380817.4777615801</v>
      </c>
      <c r="C172">
        <v>3280022.7420677198</v>
      </c>
      <c r="D172" s="140">
        <v>4594808.4339854401</v>
      </c>
      <c r="E172">
        <v>4066153.4785628901</v>
      </c>
      <c r="F172" s="138">
        <v>4258809.3553737896</v>
      </c>
      <c r="G172" s="138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3">
        <v>7733508.7986760801</v>
      </c>
      <c r="M172">
        <v>6531294.4278688598</v>
      </c>
      <c r="N172" t="s">
        <v>1697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8">
        <v>1621199.13058828</v>
      </c>
      <c r="W172">
        <v>1346671.8996925999</v>
      </c>
      <c r="X172">
        <v>1567603.1235970301</v>
      </c>
      <c r="Y172" s="138">
        <v>1531441.2573132601</v>
      </c>
      <c r="Z172">
        <v>1151823.2150216</v>
      </c>
      <c r="AA172">
        <v>1647573.39106551</v>
      </c>
      <c r="AB172" s="43">
        <v>1537563.14688862</v>
      </c>
      <c r="AC172">
        <v>1135262.71977453</v>
      </c>
      <c r="AD172">
        <v>1678832.8099617299</v>
      </c>
      <c r="AE172">
        <v>1711399.98973692</v>
      </c>
      <c r="AF172" s="43">
        <v>1866258.45002472</v>
      </c>
      <c r="AG172" t="s">
        <v>1698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</row>
    <row r="173" spans="1:69">
      <c r="A173" s="37">
        <v>45265</v>
      </c>
      <c r="B173">
        <v>3485983.44010315</v>
      </c>
      <c r="C173">
        <v>3358726.8877636399</v>
      </c>
      <c r="D173" s="140">
        <v>4717765.5076788999</v>
      </c>
      <c r="E173">
        <v>4288314.5507866396</v>
      </c>
      <c r="F173" s="138">
        <v>4477499.2157722404</v>
      </c>
      <c r="G173" s="138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3">
        <v>8082406.0481283497</v>
      </c>
      <c r="M173">
        <v>6779940.8067378299</v>
      </c>
      <c r="N173" t="s">
        <v>1699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8">
        <v>1647251.8006168299</v>
      </c>
      <c r="W173">
        <v>1345998.5637427501</v>
      </c>
      <c r="X173">
        <v>1578720.04241521</v>
      </c>
      <c r="Y173" s="138">
        <v>1538164.2844328701</v>
      </c>
      <c r="Z173">
        <v>1158526.82613302</v>
      </c>
      <c r="AA173">
        <v>1675889.6857466199</v>
      </c>
      <c r="AB173" s="43">
        <v>1568483.54177255</v>
      </c>
      <c r="AC173">
        <v>1170183.4010348001</v>
      </c>
      <c r="AD173">
        <v>1724622.97485344</v>
      </c>
      <c r="AE173">
        <v>1758078.4244570001</v>
      </c>
      <c r="AF173" s="43">
        <v>1936392.4425766501</v>
      </c>
      <c r="AG173" t="s">
        <v>1700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</row>
    <row r="174" spans="1:69">
      <c r="A174" s="37">
        <v>45272</v>
      </c>
      <c r="B174">
        <v>3499311.51678915</v>
      </c>
      <c r="C174">
        <v>3360439.8384763901</v>
      </c>
      <c r="D174" s="140">
        <v>4622560.9997339398</v>
      </c>
      <c r="E174">
        <v>4336257.9074644297</v>
      </c>
      <c r="F174" s="138">
        <v>4484260.2395880502</v>
      </c>
      <c r="G174" s="138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3">
        <v>8145327.5792130297</v>
      </c>
      <c r="M174">
        <v>6767669.1138776299</v>
      </c>
      <c r="N174" t="s">
        <v>1701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8">
        <v>1642903.0558632</v>
      </c>
      <c r="W174">
        <v>1342606.64736212</v>
      </c>
      <c r="X174">
        <v>1599795.95498145</v>
      </c>
      <c r="Y174" s="138">
        <v>1558698.77763005</v>
      </c>
      <c r="Z174">
        <v>1164945.0647497999</v>
      </c>
      <c r="AA174">
        <v>1680744.1795363401</v>
      </c>
      <c r="AB174" s="43">
        <v>1572938.0350311799</v>
      </c>
      <c r="AC174">
        <v>1179615.0792471401</v>
      </c>
      <c r="AD174">
        <v>1737274.3162475401</v>
      </c>
      <c r="AE174">
        <v>1770975.18547069</v>
      </c>
      <c r="AF174" s="43">
        <v>1952425.7720011801</v>
      </c>
      <c r="AG174" t="s">
        <v>1702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</row>
    <row r="175" spans="1:69">
      <c r="A175" s="37">
        <v>45279</v>
      </c>
      <c r="B175">
        <v>3608886.6247515399</v>
      </c>
      <c r="C175">
        <v>3481566.8924542801</v>
      </c>
      <c r="D175" s="140">
        <v>4750236.13454659</v>
      </c>
      <c r="E175">
        <v>4506412.6677533397</v>
      </c>
      <c r="F175" s="138">
        <v>4671074.5211692899</v>
      </c>
      <c r="G175" s="138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3">
        <v>8314587.4863090701</v>
      </c>
      <c r="M175">
        <v>6882719.4888135502</v>
      </c>
      <c r="N175" t="s">
        <v>1703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8">
        <v>1658058.8365535401</v>
      </c>
      <c r="W175">
        <v>1333570.9046253699</v>
      </c>
      <c r="X175">
        <v>1610171.7744609001</v>
      </c>
      <c r="Y175" s="138">
        <v>1568808.05255925</v>
      </c>
      <c r="Z175">
        <v>1189863.2396847999</v>
      </c>
      <c r="AA175">
        <v>1677569.44053055</v>
      </c>
      <c r="AB175" s="43">
        <v>1570059.55842708</v>
      </c>
      <c r="AC175">
        <v>1169659.12797829</v>
      </c>
      <c r="AD175">
        <v>1726908.5794939301</v>
      </c>
      <c r="AE175">
        <v>1760408.36686405</v>
      </c>
      <c r="AF175" s="43">
        <v>1937782.57871117</v>
      </c>
      <c r="AG175" t="s">
        <v>1704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</row>
    <row r="176" spans="1:69">
      <c r="A176" s="37">
        <v>45286</v>
      </c>
      <c r="B176">
        <v>3625944.62886453</v>
      </c>
      <c r="C176">
        <v>3527279.8657522001</v>
      </c>
      <c r="D176" s="140">
        <v>4821299.6671193996</v>
      </c>
      <c r="E176">
        <v>4537687.1716675498</v>
      </c>
      <c r="F176" s="138">
        <v>4716687.5638685096</v>
      </c>
      <c r="G176" s="138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3">
        <v>8401973.8007901795</v>
      </c>
      <c r="M176">
        <v>6903229.9928902201</v>
      </c>
      <c r="N176" t="s">
        <v>1705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8">
        <v>1679116.18377777</v>
      </c>
      <c r="W176">
        <v>1362896.1288180801</v>
      </c>
      <c r="X176">
        <v>1638088.12760062</v>
      </c>
      <c r="Y176" s="138">
        <v>1596007.2621704999</v>
      </c>
      <c r="Z176">
        <v>1205593.23171343</v>
      </c>
      <c r="AA176">
        <v>1687802.61411778</v>
      </c>
      <c r="AB176" s="43">
        <v>1580335.5982369799</v>
      </c>
      <c r="AC176">
        <v>1180677.3169638501</v>
      </c>
      <c r="AD176">
        <v>1710258.3026066399</v>
      </c>
      <c r="AE176">
        <v>1743435.0961935399</v>
      </c>
      <c r="AF176" s="43">
        <v>1912785.1834458001</v>
      </c>
      <c r="AG176" t="s">
        <v>1706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</row>
    <row r="177" spans="1:69">
      <c r="A177" s="37">
        <v>45293</v>
      </c>
      <c r="B177">
        <v>3686546.2500949502</v>
      </c>
      <c r="C177">
        <v>3576079.7826948799</v>
      </c>
      <c r="D177" s="140">
        <v>4897910.1188299302</v>
      </c>
      <c r="E177">
        <v>4602591.2238462996</v>
      </c>
      <c r="F177" s="138">
        <v>4814841.83207261</v>
      </c>
      <c r="G177" s="138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3">
        <v>8548420.2041379493</v>
      </c>
      <c r="M177">
        <v>7086096.5554018803</v>
      </c>
      <c r="N177" t="s">
        <v>1707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8">
        <v>1641655.10171769</v>
      </c>
      <c r="W177">
        <v>1318383.94125089</v>
      </c>
      <c r="X177">
        <v>1591142.4490260901</v>
      </c>
      <c r="Y177" s="138">
        <v>1550267.57169229</v>
      </c>
      <c r="Z177">
        <v>1156561.75497964</v>
      </c>
      <c r="AA177">
        <v>1656029.72990702</v>
      </c>
      <c r="AB177" s="43">
        <v>1551810.5406888099</v>
      </c>
      <c r="AC177">
        <v>1163687.3703727401</v>
      </c>
      <c r="AD177">
        <v>1689547.07456208</v>
      </c>
      <c r="AE177">
        <v>1722322.0971786301</v>
      </c>
      <c r="AF177" s="43">
        <v>1889621.35487427</v>
      </c>
      <c r="AG177" t="s">
        <v>1708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</row>
    <row r="178" spans="1:69">
      <c r="A178" s="37">
        <v>45300</v>
      </c>
      <c r="B178">
        <v>3764737.8960594698</v>
      </c>
      <c r="C178">
        <v>3643345.8434073702</v>
      </c>
      <c r="D178" s="140">
        <v>5018790.5405626502</v>
      </c>
      <c r="E178">
        <v>4731279.6744650397</v>
      </c>
      <c r="F178" s="138">
        <v>4903603.44124687</v>
      </c>
      <c r="G178" s="138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3">
        <v>8637024.5795538407</v>
      </c>
      <c r="M178">
        <v>7231432.3957531704</v>
      </c>
      <c r="N178" t="s">
        <v>1709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8">
        <v>1748157.4764416199</v>
      </c>
      <c r="W178">
        <v>1413083.4597509401</v>
      </c>
      <c r="X178">
        <v>1713676.3290255801</v>
      </c>
      <c r="Y178" s="138">
        <v>1669653.67738832</v>
      </c>
      <c r="Z178">
        <v>1244321.6609475</v>
      </c>
      <c r="AA178">
        <v>1755413.5940978399</v>
      </c>
      <c r="AB178" s="43">
        <v>1642203.50468393</v>
      </c>
      <c r="AC178">
        <v>1242073.3516410401</v>
      </c>
      <c r="AD178">
        <v>1791899.83633905</v>
      </c>
      <c r="AE178">
        <v>1826660.3698257201</v>
      </c>
      <c r="AF178" s="43">
        <v>2004094.6165525501</v>
      </c>
      <c r="AG178" t="s">
        <v>1710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</row>
    <row r="179" spans="1:69">
      <c r="A179" s="37">
        <v>45307</v>
      </c>
      <c r="B179">
        <v>3821146.2188687599</v>
      </c>
      <c r="C179">
        <v>3648537.61123423</v>
      </c>
      <c r="D179" s="140">
        <v>5017485.6550221099</v>
      </c>
      <c r="E179">
        <v>4808778.03553278</v>
      </c>
      <c r="F179" s="138">
        <v>4948030.0884245699</v>
      </c>
      <c r="G179" s="138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3">
        <v>8626832.8905499708</v>
      </c>
      <c r="M179">
        <v>7124768.7679158105</v>
      </c>
      <c r="N179" t="s">
        <v>1711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8">
        <v>1736873.11993119</v>
      </c>
      <c r="W179">
        <v>1397596.06503207</v>
      </c>
      <c r="X179">
        <v>1677769.09767807</v>
      </c>
      <c r="Y179" s="138">
        <v>1638865.2635772701</v>
      </c>
      <c r="Z179">
        <v>1230484.8040777601</v>
      </c>
      <c r="AA179">
        <v>1754957.1865633701</v>
      </c>
      <c r="AB179" s="43">
        <v>1648476.7220718199</v>
      </c>
      <c r="AC179">
        <v>1246209.45590201</v>
      </c>
      <c r="AD179">
        <v>1789995.94276294</v>
      </c>
      <c r="AE179">
        <v>1824719.54318278</v>
      </c>
      <c r="AF179" s="43">
        <v>2022331.8775631799</v>
      </c>
      <c r="AG179" t="s">
        <v>1712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</row>
    <row r="180" spans="1:69">
      <c r="A180" s="37">
        <v>45314</v>
      </c>
      <c r="B180">
        <v>3787927.7210727199</v>
      </c>
      <c r="C180">
        <v>3550629.1044367598</v>
      </c>
      <c r="D180" s="140">
        <v>4935148.71542319</v>
      </c>
      <c r="E180">
        <v>4716513.6142910197</v>
      </c>
      <c r="F180" s="138">
        <v>4865818.5685053999</v>
      </c>
      <c r="G180" s="138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3">
        <v>8599442.6961224694</v>
      </c>
      <c r="M180">
        <v>7104676.91999029</v>
      </c>
      <c r="N180" t="s">
        <v>1713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8">
        <v>1732939.10231455</v>
      </c>
      <c r="W180">
        <v>1390901.57988056</v>
      </c>
      <c r="X180">
        <v>1684480.1740687799</v>
      </c>
      <c r="Y180" s="138">
        <v>1640430.3799039901</v>
      </c>
      <c r="Z180">
        <v>1229820.34228356</v>
      </c>
      <c r="AA180">
        <v>1762731.6468998401</v>
      </c>
      <c r="AB180" s="43">
        <v>1645097.34479157</v>
      </c>
      <c r="AC180">
        <v>1222207.46178134</v>
      </c>
      <c r="AD180">
        <v>1790469.0131192401</v>
      </c>
      <c r="AE180">
        <v>1825201.7904906201</v>
      </c>
      <c r="AF180" s="43">
        <v>2022776.7905762501</v>
      </c>
      <c r="AG180" t="s">
        <v>1714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</row>
    <row r="181" spans="1:69">
      <c r="A181" s="37">
        <v>45321</v>
      </c>
      <c r="B181">
        <v>4022438.3262843401</v>
      </c>
      <c r="C181">
        <v>3862250.06778765</v>
      </c>
      <c r="D181" s="140">
        <v>5302225.0768763702</v>
      </c>
      <c r="E181">
        <v>5077311.1840722403</v>
      </c>
      <c r="F181" s="138">
        <v>5216717.0745731704</v>
      </c>
      <c r="G181" s="138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3">
        <v>9355634.6896059997</v>
      </c>
      <c r="M181">
        <v>7854646.61566447</v>
      </c>
      <c r="N181" t="s">
        <v>1715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8">
        <v>1761653.9032399</v>
      </c>
      <c r="W181">
        <v>1406048.4980854599</v>
      </c>
      <c r="X181">
        <v>1690561.1474971699</v>
      </c>
      <c r="Y181" s="138">
        <v>1650043.3019302301</v>
      </c>
      <c r="Z181">
        <v>1251661.9515625199</v>
      </c>
      <c r="AA181">
        <v>1781481.2358506999</v>
      </c>
      <c r="AB181" s="43">
        <v>1668202.7369991699</v>
      </c>
      <c r="AC181">
        <v>1245979.3969129799</v>
      </c>
      <c r="AD181">
        <v>1806562.16989598</v>
      </c>
      <c r="AE181">
        <v>1841607.1336427899</v>
      </c>
      <c r="AF181" s="43">
        <v>2053017.3035953599</v>
      </c>
      <c r="AG181" t="s">
        <v>1716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</row>
    <row r="182" spans="1:69">
      <c r="A182" s="37">
        <v>45328</v>
      </c>
      <c r="B182">
        <v>4351245.8432025705</v>
      </c>
      <c r="C182">
        <v>4196218.8311492503</v>
      </c>
      <c r="D182" s="140">
        <v>5761927.9910415504</v>
      </c>
      <c r="E182">
        <v>5451255.1527791601</v>
      </c>
      <c r="F182" s="138">
        <v>5561385.5716902204</v>
      </c>
      <c r="G182" s="138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3">
        <v>9952945.1863639001</v>
      </c>
      <c r="M182">
        <v>8412247.9789104909</v>
      </c>
      <c r="N182" t="s">
        <v>1717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8">
        <v>1840928.3288857001</v>
      </c>
      <c r="W182">
        <v>1484463.82282369</v>
      </c>
      <c r="X182">
        <v>1725505.0464159399</v>
      </c>
      <c r="Y182" s="138">
        <v>1672896.4016619599</v>
      </c>
      <c r="Z182">
        <v>1243413.4993017199</v>
      </c>
      <c r="AA182">
        <v>1833470.7965836099</v>
      </c>
      <c r="AB182" s="43">
        <v>1710458.31232736</v>
      </c>
      <c r="AC182">
        <v>1299693.5687138999</v>
      </c>
      <c r="AD182">
        <v>1882808.6016875401</v>
      </c>
      <c r="AE182">
        <v>1919332.64735164</v>
      </c>
      <c r="AF182" s="43">
        <v>2156078.7722358499</v>
      </c>
      <c r="AG182" t="s">
        <v>1718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</row>
    <row r="183" spans="1:69">
      <c r="A183" s="37">
        <v>45335</v>
      </c>
      <c r="B183">
        <v>4085210.6723491699</v>
      </c>
      <c r="C183">
        <v>3837337.2156152101</v>
      </c>
      <c r="D183" s="140">
        <v>5164992.2511696499</v>
      </c>
      <c r="E183">
        <v>5101757.0140839797</v>
      </c>
      <c r="F183" s="138">
        <v>5124260.6657553697</v>
      </c>
      <c r="G183" s="138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3">
        <v>8828809.79229003</v>
      </c>
      <c r="M183">
        <v>7468562.0006363103</v>
      </c>
      <c r="N183" t="s">
        <v>1719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8">
        <v>1900951.7970490099</v>
      </c>
      <c r="W183">
        <v>1516305.57182326</v>
      </c>
      <c r="X183">
        <v>1774118.27525696</v>
      </c>
      <c r="Y183" s="138">
        <v>1738875.43574351</v>
      </c>
      <c r="Z183">
        <v>1301306.83182921</v>
      </c>
      <c r="AA183">
        <v>1878867.53350702</v>
      </c>
      <c r="AB183" s="43">
        <v>1756786.07571675</v>
      </c>
      <c r="AC183">
        <v>1320228.72709958</v>
      </c>
      <c r="AD183">
        <v>1901989.71431723</v>
      </c>
      <c r="AE183">
        <v>1948093.8470722099</v>
      </c>
      <c r="AF183" s="43">
        <v>2208148.07458534</v>
      </c>
      <c r="AG183" t="s">
        <v>1720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</row>
    <row r="184" spans="1:69">
      <c r="A184" s="37">
        <v>45342</v>
      </c>
      <c r="B184">
        <v>4349496.5681123501</v>
      </c>
      <c r="C184">
        <v>4162570.7313246801</v>
      </c>
      <c r="D184" s="140">
        <v>5756797.0633086702</v>
      </c>
      <c r="E184">
        <v>5460172.45018009</v>
      </c>
      <c r="F184" s="138">
        <v>5557696.2541682804</v>
      </c>
      <c r="G184" s="138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3">
        <v>9361893.3275485002</v>
      </c>
      <c r="M184">
        <v>7897406.83071284</v>
      </c>
      <c r="N184" t="s">
        <v>1721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8">
        <v>1885525.5732159601</v>
      </c>
      <c r="W184">
        <v>1514789.2662514299</v>
      </c>
      <c r="X184">
        <v>1768080.3593935</v>
      </c>
      <c r="Y184" s="138">
        <v>1728703.0144444101</v>
      </c>
      <c r="Z184">
        <v>1294514.01016706</v>
      </c>
      <c r="AA184">
        <v>1874821.7054182</v>
      </c>
      <c r="AB184" s="43">
        <v>1755898.8987485101</v>
      </c>
      <c r="AC184">
        <v>1315871.97230015</v>
      </c>
      <c r="AD184">
        <v>1895493.68790833</v>
      </c>
      <c r="AE184">
        <v>1939200.79866032</v>
      </c>
      <c r="AF184" s="43">
        <v>2177211.9200603999</v>
      </c>
      <c r="AG184" t="s">
        <v>1722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</row>
    <row r="185" spans="1:69">
      <c r="A185" s="37">
        <v>45349</v>
      </c>
      <c r="B185">
        <v>4304131.3189069303</v>
      </c>
      <c r="C185">
        <v>4075781.13157656</v>
      </c>
      <c r="D185" s="140">
        <v>5609595.7623998597</v>
      </c>
      <c r="E185">
        <v>5348402.7201249003</v>
      </c>
      <c r="F185" s="138">
        <v>5415502.5955053903</v>
      </c>
      <c r="G185" s="138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3">
        <v>9143761.2130166199</v>
      </c>
      <c r="M185">
        <v>7610336.0924164299</v>
      </c>
      <c r="N185" t="s">
        <v>1723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8">
        <v>1924876.49192898</v>
      </c>
      <c r="W185">
        <v>1550023.26458444</v>
      </c>
      <c r="X185">
        <v>1780403.8794984799</v>
      </c>
      <c r="Y185" s="138">
        <v>1748894.2656531199</v>
      </c>
      <c r="Z185">
        <v>1319511.0757033899</v>
      </c>
      <c r="AA185">
        <v>1874290.505935</v>
      </c>
      <c r="AB185" s="43">
        <v>1766978.6207996099</v>
      </c>
      <c r="AC185">
        <v>1340860.3810541299</v>
      </c>
      <c r="AD185">
        <v>1860700.8482147199</v>
      </c>
      <c r="AE185">
        <v>1908813.52214531</v>
      </c>
      <c r="AF185" s="43">
        <v>2117904.6673579598</v>
      </c>
      <c r="AG185" t="s">
        <v>1724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</row>
    <row r="186" spans="1:69">
      <c r="A186" s="37">
        <v>45356</v>
      </c>
      <c r="B186">
        <v>4299683.71654406</v>
      </c>
      <c r="C186">
        <v>4098503.6113850898</v>
      </c>
      <c r="D186" s="140">
        <v>5727004.6017068904</v>
      </c>
      <c r="E186">
        <v>5385110.5907940296</v>
      </c>
      <c r="F186" s="138">
        <v>5441090.8452691501</v>
      </c>
      <c r="G186" s="138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3">
        <v>9240593.6442624703</v>
      </c>
      <c r="M186">
        <v>7569240.2775173802</v>
      </c>
      <c r="N186" t="s">
        <v>1725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8">
        <v>1949283.92584664</v>
      </c>
      <c r="W186">
        <v>1587084.32084066</v>
      </c>
      <c r="X186">
        <v>1785715.4177389799</v>
      </c>
      <c r="Y186" s="138">
        <v>1754298.3489339901</v>
      </c>
      <c r="Z186">
        <v>1330172.72519507</v>
      </c>
      <c r="AA186">
        <v>1861557.82576468</v>
      </c>
      <c r="AB186" s="43">
        <v>1760555.6535130099</v>
      </c>
      <c r="AC186">
        <v>1318360.7438600401</v>
      </c>
      <c r="AD186">
        <v>1866201.07992205</v>
      </c>
      <c r="AE186">
        <v>1903134.8019169299</v>
      </c>
      <c r="AF186" s="43">
        <v>2101935.6661660802</v>
      </c>
      <c r="AG186" t="s">
        <v>1726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</row>
    <row r="187" spans="1:69">
      <c r="A187" s="37">
        <v>45363</v>
      </c>
      <c r="B187">
        <v>4085602.46429733</v>
      </c>
      <c r="C187">
        <v>3876200.7755035702</v>
      </c>
      <c r="D187" s="140">
        <v>5416830.0324784499</v>
      </c>
      <c r="E187">
        <v>5123627.5708737001</v>
      </c>
      <c r="F187" s="138">
        <v>5186311.7664394202</v>
      </c>
      <c r="G187" s="138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3">
        <v>8395033.1228442304</v>
      </c>
      <c r="M187">
        <v>7111679.7027414599</v>
      </c>
      <c r="N187" t="s">
        <v>1727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8">
        <v>1944352.23751425</v>
      </c>
      <c r="W187">
        <v>1601161.7587665101</v>
      </c>
      <c r="X187">
        <v>1770179.69360465</v>
      </c>
      <c r="Y187" s="138">
        <v>1742763.8372897501</v>
      </c>
      <c r="Z187">
        <v>1331928.5531923301</v>
      </c>
      <c r="AA187">
        <v>1857778.86337838</v>
      </c>
      <c r="AB187" s="43">
        <v>1759358.4756686201</v>
      </c>
      <c r="AC187">
        <v>1341748.4634561201</v>
      </c>
      <c r="AD187">
        <v>1874717.7430322401</v>
      </c>
      <c r="AE187">
        <v>1914943.75336283</v>
      </c>
      <c r="AF187" s="43">
        <v>2089891.57479895</v>
      </c>
      <c r="AG187" t="s">
        <v>1728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</row>
    <row r="188" spans="1:69">
      <c r="A188" s="37">
        <v>45370</v>
      </c>
      <c r="B188">
        <v>3933400.1538273799</v>
      </c>
      <c r="C188">
        <v>3738518.1239576801</v>
      </c>
      <c r="D188" s="140">
        <v>5068907.0394923603</v>
      </c>
      <c r="E188">
        <v>4928297.8091134299</v>
      </c>
      <c r="F188" s="138">
        <v>4928941.0450298702</v>
      </c>
      <c r="G188" s="138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3">
        <v>7762803.1783628296</v>
      </c>
      <c r="M188">
        <v>6638468.5353210401</v>
      </c>
      <c r="N188" t="s">
        <v>1729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8">
        <v>1975879.90904554</v>
      </c>
      <c r="W188">
        <v>1610976.8803477499</v>
      </c>
      <c r="X188">
        <v>1784111.0077933201</v>
      </c>
      <c r="Y188" s="138">
        <v>1755120.0328961301</v>
      </c>
      <c r="Z188">
        <v>1343263.2651799901</v>
      </c>
      <c r="AA188">
        <v>1873000.2648656601</v>
      </c>
      <c r="AB188" s="43">
        <v>1767777.00597469</v>
      </c>
      <c r="AC188">
        <v>1348779.2254046299</v>
      </c>
      <c r="AD188">
        <v>1878645.2767038899</v>
      </c>
      <c r="AE188">
        <v>1918955.56052612</v>
      </c>
      <c r="AF188" s="43">
        <v>2084478.75562022</v>
      </c>
      <c r="AG188" t="s">
        <v>1730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</row>
    <row r="189" spans="1:69">
      <c r="A189" s="37">
        <v>45377</v>
      </c>
      <c r="B189">
        <v>4125769.6440172298</v>
      </c>
      <c r="C189">
        <v>3939986.8656577598</v>
      </c>
      <c r="D189" s="140">
        <v>5401224.5850014798</v>
      </c>
      <c r="E189">
        <v>5197809.9886344802</v>
      </c>
      <c r="F189" s="138">
        <v>5217013.0044066403</v>
      </c>
      <c r="G189" s="138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3">
        <v>8208194.0107214004</v>
      </c>
      <c r="M189">
        <v>7098514.40481879</v>
      </c>
      <c r="N189" t="s">
        <v>1731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8">
        <v>1938318.43197458</v>
      </c>
      <c r="W189">
        <v>1596574.7470374401</v>
      </c>
      <c r="X189">
        <v>1744592.9489706999</v>
      </c>
      <c r="Y189" s="138">
        <v>1724019.3059132099</v>
      </c>
      <c r="Z189">
        <v>1290929.7283685801</v>
      </c>
      <c r="AA189">
        <v>1833392.55259797</v>
      </c>
      <c r="AB189" s="43">
        <v>1748923.66420597</v>
      </c>
      <c r="AC189">
        <v>1325000.2476607501</v>
      </c>
      <c r="AD189">
        <v>1863111.8465475601</v>
      </c>
      <c r="AE189">
        <v>1903088.8279704</v>
      </c>
      <c r="AF189" s="43">
        <v>2068907.69931573</v>
      </c>
      <c r="AG189" t="s">
        <v>1732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</row>
    <row r="190" spans="1:69">
      <c r="A190" s="37">
        <v>45384</v>
      </c>
      <c r="B190">
        <v>4244853.1085090498</v>
      </c>
      <c r="C190">
        <v>4090651.9634005101</v>
      </c>
      <c r="D190" s="140">
        <v>5646062.0954395896</v>
      </c>
      <c r="E190">
        <v>5381968.3965317998</v>
      </c>
      <c r="F190" s="138">
        <v>5362906.77307487</v>
      </c>
      <c r="G190" s="138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3">
        <v>8607153.2806125097</v>
      </c>
      <c r="M190">
        <v>7570423.6424511401</v>
      </c>
      <c r="N190" t="s">
        <v>1733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8">
        <v>1993269.7595210599</v>
      </c>
      <c r="W190">
        <v>1639746.1281973401</v>
      </c>
      <c r="X190">
        <v>1795395.49564472</v>
      </c>
      <c r="Y190" s="138">
        <v>1777420.8039138699</v>
      </c>
      <c r="Z190">
        <v>1323190.0622805101</v>
      </c>
      <c r="AA190">
        <v>1882863.59497557</v>
      </c>
      <c r="AB190" s="43">
        <v>1797185.2127197401</v>
      </c>
      <c r="AC190">
        <v>1369997.25607131</v>
      </c>
      <c r="AD190">
        <v>1894216.9424237299</v>
      </c>
      <c r="AE190">
        <v>1936135.9654681101</v>
      </c>
      <c r="AF190" s="43">
        <v>2113947.81992984</v>
      </c>
      <c r="AG190" t="s">
        <v>1734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</row>
    <row r="191" spans="1:69">
      <c r="A191" s="37">
        <v>45391</v>
      </c>
      <c r="B191">
        <v>4378268.8417094899</v>
      </c>
      <c r="C191">
        <v>4196190.78405625</v>
      </c>
      <c r="D191" s="140">
        <v>5833003.2114196001</v>
      </c>
      <c r="E191">
        <v>5477641.8547274703</v>
      </c>
      <c r="F191" s="138">
        <v>5489417.7438517101</v>
      </c>
      <c r="G191" s="138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3">
        <v>8926650.81038885</v>
      </c>
      <c r="M191">
        <v>7590409.5608672099</v>
      </c>
      <c r="N191" t="s">
        <v>1735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8">
        <v>2014288.78913521</v>
      </c>
      <c r="W191">
        <v>1685544.2375578899</v>
      </c>
      <c r="X191">
        <v>1807945.31015928</v>
      </c>
      <c r="Y191" s="138">
        <v>1800385.0807004401</v>
      </c>
      <c r="Z191">
        <v>1348714.3985818999</v>
      </c>
      <c r="AA191">
        <v>1899652.46203077</v>
      </c>
      <c r="AB191" s="43">
        <v>1815956.8122665901</v>
      </c>
      <c r="AC191">
        <v>1393259.8094794</v>
      </c>
      <c r="AD191">
        <v>1902921.7302818701</v>
      </c>
      <c r="AE191">
        <v>1943396.4753386199</v>
      </c>
      <c r="AF191" s="43">
        <v>2101116.15666286</v>
      </c>
      <c r="AG191" t="s">
        <v>1736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</row>
    <row r="192" spans="1:69">
      <c r="A192" s="37">
        <v>45398</v>
      </c>
      <c r="B192">
        <v>4314331.5223910501</v>
      </c>
      <c r="C192">
        <v>4094013.5384644801</v>
      </c>
      <c r="D192" s="140">
        <v>5598866.4625132196</v>
      </c>
      <c r="E192">
        <v>5355782.5822659703</v>
      </c>
      <c r="F192" s="138">
        <v>5323774.5634309798</v>
      </c>
      <c r="G192" s="138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3">
        <v>8610156.4059065096</v>
      </c>
      <c r="M192">
        <v>7298102.8886782201</v>
      </c>
      <c r="N192" t="s">
        <v>1737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8">
        <v>2039890.3996451199</v>
      </c>
      <c r="W192">
        <v>1714013.0797302399</v>
      </c>
      <c r="X192">
        <v>1837836.6726205801</v>
      </c>
      <c r="Y192" s="138">
        <v>1833458.1546329099</v>
      </c>
      <c r="Z192">
        <v>1372640.59201274</v>
      </c>
      <c r="AA192">
        <v>1910607.1245618099</v>
      </c>
      <c r="AB192" s="43">
        <v>1826779.9148677001</v>
      </c>
      <c r="AC192">
        <v>1401201.3903934299</v>
      </c>
      <c r="AD192">
        <v>1902198.62002436</v>
      </c>
      <c r="AE192">
        <v>1942657.98467799</v>
      </c>
      <c r="AF192" s="43">
        <v>2088404.40391505</v>
      </c>
      <c r="AG192" t="s">
        <v>1738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</row>
    <row r="193" spans="1:69">
      <c r="A193" s="37">
        <v>45405</v>
      </c>
      <c r="B193">
        <v>4400201.1007917104</v>
      </c>
      <c r="C193">
        <v>4148586.73893221</v>
      </c>
      <c r="D193" s="140">
        <v>5581789.9198025502</v>
      </c>
      <c r="E193">
        <v>5398628.8429241003</v>
      </c>
      <c r="F193" s="138">
        <v>5353534.4632405601</v>
      </c>
      <c r="G193" s="138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3">
        <v>8689154.5909307003</v>
      </c>
      <c r="M193">
        <v>7230595.4369579498</v>
      </c>
      <c r="N193" t="s">
        <v>1739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8">
        <v>2025468.3745196301</v>
      </c>
      <c r="W193">
        <v>1692913.5787187601</v>
      </c>
      <c r="X193">
        <v>1847613.96371892</v>
      </c>
      <c r="Y193" s="138">
        <v>1850362.63881862</v>
      </c>
      <c r="Z193">
        <v>1388233.78913801</v>
      </c>
      <c r="AA193">
        <v>1917574.4718760501</v>
      </c>
      <c r="AB193" s="43">
        <v>1833173.6445697399</v>
      </c>
      <c r="AC193">
        <v>1383910.5652359701</v>
      </c>
      <c r="AD193">
        <v>1888231.04730019</v>
      </c>
      <c r="AE193">
        <v>1930972.89690015</v>
      </c>
      <c r="AF193" s="43">
        <v>2065223.1150316</v>
      </c>
      <c r="AG193" t="s">
        <v>1740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</row>
    <row r="194" spans="1:69">
      <c r="A194" s="37">
        <v>45412</v>
      </c>
      <c r="B194">
        <v>4571706.2723635696</v>
      </c>
      <c r="C194">
        <v>4308846.6446571602</v>
      </c>
      <c r="D194" s="140">
        <v>5702970.5789614599</v>
      </c>
      <c r="E194">
        <v>5567138.0445412304</v>
      </c>
      <c r="F194" s="138">
        <v>5528059.6867422098</v>
      </c>
      <c r="G194" s="138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3">
        <v>8939576.0262413304</v>
      </c>
      <c r="M194">
        <v>7366241.4073552797</v>
      </c>
      <c r="N194" t="s">
        <v>1741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8">
        <v>2083548.68015898</v>
      </c>
      <c r="W194">
        <v>1783416.7386370699</v>
      </c>
      <c r="X194">
        <v>1891303.8752476601</v>
      </c>
      <c r="Y194" s="138">
        <v>1904735.54496031</v>
      </c>
      <c r="Z194">
        <v>1412694.46850262</v>
      </c>
      <c r="AA194">
        <v>1984088.73839052</v>
      </c>
      <c r="AB194" s="43">
        <v>1898361.29937064</v>
      </c>
      <c r="AC194">
        <v>1412834.29604941</v>
      </c>
      <c r="AD194">
        <v>1946345.64921505</v>
      </c>
      <c r="AE194">
        <v>1990234.45510601</v>
      </c>
      <c r="AF194" s="43">
        <v>2155163.5816912199</v>
      </c>
      <c r="AG194" t="s">
        <v>1742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</row>
    <row r="195" spans="1:69">
      <c r="A195" s="37">
        <v>45419</v>
      </c>
      <c r="B195">
        <v>4431019.6313420404</v>
      </c>
      <c r="C195">
        <v>4143580.8316013301</v>
      </c>
      <c r="D195" s="140">
        <v>5457514.7252429603</v>
      </c>
      <c r="E195">
        <v>5416769.6459581703</v>
      </c>
      <c r="F195" s="138">
        <v>5405668.44527773</v>
      </c>
      <c r="G195" s="138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3">
        <v>8665980.3019582108</v>
      </c>
      <c r="M195">
        <v>6981281.6314068902</v>
      </c>
      <c r="N195" t="s">
        <v>1743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8">
        <v>2094195.6139145901</v>
      </c>
      <c r="W195">
        <v>1806280.1412263899</v>
      </c>
      <c r="X195">
        <v>1910065.60969012</v>
      </c>
      <c r="Y195" s="138">
        <v>1921087.69961379</v>
      </c>
      <c r="Z195">
        <v>1427965.69570713</v>
      </c>
      <c r="AA195">
        <v>2003704.7623840801</v>
      </c>
      <c r="AB195" s="43">
        <v>1899481.3325372699</v>
      </c>
      <c r="AC195">
        <v>1408525.15144645</v>
      </c>
      <c r="AD195">
        <v>1949241.81154108</v>
      </c>
      <c r="AE195">
        <v>1984910.57793861</v>
      </c>
      <c r="AF195" s="43">
        <v>2154473.9293450802</v>
      </c>
      <c r="AG195" t="s">
        <v>1744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</row>
    <row r="196" spans="1:69">
      <c r="A196" s="37">
        <v>45426</v>
      </c>
      <c r="B196">
        <v>4557170.7602463402</v>
      </c>
      <c r="C196">
        <v>4271140.9675021796</v>
      </c>
      <c r="D196" s="140">
        <v>5773996.0041597998</v>
      </c>
      <c r="E196">
        <v>5608938.5770979496</v>
      </c>
      <c r="F196" s="138">
        <v>5660464.6274458999</v>
      </c>
      <c r="G196" s="138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3">
        <v>9162151.0041468292</v>
      </c>
      <c r="M196">
        <v>7489100.0572754303</v>
      </c>
      <c r="N196" t="s">
        <v>1745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8">
        <v>2100216.4263046002</v>
      </c>
      <c r="W196">
        <v>1766957.4225518899</v>
      </c>
      <c r="X196">
        <v>1934272.50785026</v>
      </c>
      <c r="Y196" s="138">
        <v>1929511.6691765999</v>
      </c>
      <c r="Z196">
        <v>1431221.4574933499</v>
      </c>
      <c r="AA196">
        <v>1987761.9514913701</v>
      </c>
      <c r="AB196" s="43">
        <v>1892025.8683070601</v>
      </c>
      <c r="AC196">
        <v>1373621.8981936099</v>
      </c>
      <c r="AD196">
        <v>1944102.9013106499</v>
      </c>
      <c r="AE196">
        <v>1980781.96393649</v>
      </c>
      <c r="AF196" s="43">
        <v>2109186.88735025</v>
      </c>
      <c r="AG196" t="s">
        <v>1746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</row>
    <row r="197" spans="1:69">
      <c r="A197" s="37">
        <v>45433</v>
      </c>
      <c r="B197">
        <v>4896482.5044850903</v>
      </c>
      <c r="C197">
        <v>4672927.1983151101</v>
      </c>
      <c r="D197" s="140">
        <v>6397529.8326490195</v>
      </c>
      <c r="E197">
        <v>6078500.21831067</v>
      </c>
      <c r="F197" s="138">
        <v>6174236.6993560297</v>
      </c>
      <c r="G197" s="138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3">
        <v>10084687.9887543</v>
      </c>
      <c r="M197">
        <v>8351320.1468695505</v>
      </c>
      <c r="N197" t="s">
        <v>1747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8">
        <v>2106370.0604336699</v>
      </c>
      <c r="W197">
        <v>1829896.44594319</v>
      </c>
      <c r="X197">
        <v>1894297.54268802</v>
      </c>
      <c r="Y197" s="138">
        <v>1879778.50590357</v>
      </c>
      <c r="Z197">
        <v>1431421.8284974</v>
      </c>
      <c r="AA197">
        <v>1967215.1187861301</v>
      </c>
      <c r="AB197" s="43">
        <v>1867495.75292446</v>
      </c>
      <c r="AC197">
        <v>1388223.4989714101</v>
      </c>
      <c r="AD197">
        <v>1961891.4428576501</v>
      </c>
      <c r="AE197">
        <v>1998906.1189065101</v>
      </c>
      <c r="AF197" s="43">
        <v>2117686.9105062699</v>
      </c>
      <c r="AG197" t="s">
        <v>1748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</row>
    <row r="198" spans="1:69">
      <c r="A198" s="37">
        <v>45440</v>
      </c>
      <c r="B198">
        <v>4948646.3647662001</v>
      </c>
      <c r="C198">
        <v>4731852.8102858597</v>
      </c>
      <c r="D198" s="140">
        <v>6512813.3202333497</v>
      </c>
      <c r="E198">
        <v>6094689.2905587703</v>
      </c>
      <c r="F198" s="138">
        <v>6234466.3783582402</v>
      </c>
      <c r="G198" s="138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3">
        <v>9686191.5428787395</v>
      </c>
      <c r="M198">
        <v>8065036.89223486</v>
      </c>
      <c r="N198" t="s">
        <v>1749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8">
        <v>2155880.2887041601</v>
      </c>
      <c r="W198">
        <v>1909625.0340929399</v>
      </c>
      <c r="X198">
        <v>1948537.59566032</v>
      </c>
      <c r="Y198" s="138">
        <v>1897467.2216441301</v>
      </c>
      <c r="Z198">
        <v>1453752.00902196</v>
      </c>
      <c r="AA198">
        <v>2012861.06692569</v>
      </c>
      <c r="AB198" s="43">
        <v>1900298.3158245799</v>
      </c>
      <c r="AC198">
        <v>1422818.02856578</v>
      </c>
      <c r="AD198">
        <v>1998555.73176328</v>
      </c>
      <c r="AE198">
        <v>2036262.14678749</v>
      </c>
      <c r="AF198" s="43">
        <v>2176685.6678329702</v>
      </c>
      <c r="AG198" t="s">
        <v>1750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</row>
    <row r="199" spans="1:69">
      <c r="A199" s="37">
        <v>45447</v>
      </c>
      <c r="B199">
        <v>4636353.7881736904</v>
      </c>
      <c r="C199">
        <v>4434881.7279123198</v>
      </c>
      <c r="D199" s="140">
        <v>6163335.7574696299</v>
      </c>
      <c r="E199">
        <v>5623000.9707314596</v>
      </c>
      <c r="F199" s="138">
        <v>5736550.7210506601</v>
      </c>
      <c r="G199" s="138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3">
        <v>9020217.4433481097</v>
      </c>
      <c r="M199">
        <v>7458384.8172009503</v>
      </c>
      <c r="N199" t="s">
        <v>1751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8">
        <v>2058520.7348662801</v>
      </c>
      <c r="W199">
        <v>1838319.63531991</v>
      </c>
      <c r="X199">
        <v>1904020.0067248</v>
      </c>
      <c r="Y199" s="138">
        <v>1861472.26844954</v>
      </c>
      <c r="Z199">
        <v>1407522.69513506</v>
      </c>
      <c r="AA199">
        <v>1968584.83299022</v>
      </c>
      <c r="AB199" s="43">
        <v>1870625.15762298</v>
      </c>
      <c r="AC199">
        <v>1382111.2047685101</v>
      </c>
      <c r="AD199">
        <v>2014266.1176894901</v>
      </c>
      <c r="AE199">
        <v>2057612.3553965599</v>
      </c>
      <c r="AF199" s="43">
        <v>2214951.80187348</v>
      </c>
      <c r="AG199" t="s">
        <v>1752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</row>
    <row r="200" spans="1:69">
      <c r="A200" s="37">
        <v>45454</v>
      </c>
      <c r="B200">
        <v>5074999.2200728003</v>
      </c>
      <c r="C200">
        <v>4817235.0560842799</v>
      </c>
      <c r="D200" s="140">
        <v>6496648.9552335897</v>
      </c>
      <c r="E200">
        <v>6157261.0362972198</v>
      </c>
      <c r="F200" s="138">
        <v>6311697.2963431999</v>
      </c>
      <c r="G200" s="138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3">
        <v>9738903.2681468707</v>
      </c>
      <c r="M200">
        <v>7830781.9711237997</v>
      </c>
      <c r="N200" t="s">
        <v>1753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8">
        <v>2068494.2678267099</v>
      </c>
      <c r="W200">
        <v>1833760.6026243099</v>
      </c>
      <c r="X200">
        <v>1920413.6189826999</v>
      </c>
      <c r="Y200" s="138">
        <v>1873944.13264815</v>
      </c>
      <c r="Z200">
        <v>1402596.3657020801</v>
      </c>
      <c r="AA200">
        <v>1960028.05091615</v>
      </c>
      <c r="AB200" s="43">
        <v>1853462.1718017899</v>
      </c>
      <c r="AC200">
        <v>1354068.16842376</v>
      </c>
      <c r="AD200">
        <v>1987597.2342912799</v>
      </c>
      <c r="AE200">
        <v>2030369.5678111101</v>
      </c>
      <c r="AF200" s="43">
        <v>2195570.9736070801</v>
      </c>
      <c r="AG200" t="s">
        <v>1754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</row>
    <row r="201" spans="1:69">
      <c r="A201" s="37">
        <v>45461</v>
      </c>
      <c r="B201">
        <v>5399714.5868371297</v>
      </c>
      <c r="C201">
        <v>5196255.1102969898</v>
      </c>
      <c r="D201" s="140">
        <v>6987080.98486418</v>
      </c>
      <c r="E201">
        <v>6514156.4101644596</v>
      </c>
      <c r="F201" s="138">
        <v>6772924.5762734804</v>
      </c>
      <c r="G201" s="138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3">
        <v>10518259.002180301</v>
      </c>
      <c r="M201">
        <v>8480345.3356285207</v>
      </c>
      <c r="N201" t="s">
        <v>1755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8">
        <v>1996303.8178795599</v>
      </c>
      <c r="W201">
        <v>1746271.88427311</v>
      </c>
      <c r="X201">
        <v>1857577.6853695901</v>
      </c>
      <c r="Y201" s="138">
        <v>1840250.6171431399</v>
      </c>
      <c r="Z201">
        <v>1383507.02916488</v>
      </c>
      <c r="AA201">
        <v>1879477.43145034</v>
      </c>
      <c r="AB201" s="43">
        <v>1786895.0779015201</v>
      </c>
      <c r="AC201">
        <v>1315626.17312221</v>
      </c>
      <c r="AD201">
        <v>1918639.30200981</v>
      </c>
      <c r="AE201">
        <v>1959927.68715846</v>
      </c>
      <c r="AF201" s="43">
        <v>2107155.3304999298</v>
      </c>
      <c r="AG201" t="s">
        <v>1756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</row>
    <row r="202" spans="1:69">
      <c r="A202" s="37">
        <v>45468</v>
      </c>
      <c r="B202">
        <v>5333496.0869538803</v>
      </c>
      <c r="C202">
        <v>5105164.7582134902</v>
      </c>
      <c r="D202" s="140">
        <v>6869418.5410790704</v>
      </c>
      <c r="E202">
        <v>6423110.2174050603</v>
      </c>
      <c r="F202" s="138">
        <v>6698794.9167861696</v>
      </c>
      <c r="G202" s="138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3">
        <v>10620706.8448615</v>
      </c>
      <c r="M202">
        <v>8396305.1133524403</v>
      </c>
      <c r="N202" t="s">
        <v>1757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8">
        <v>1883432.80001665</v>
      </c>
      <c r="W202">
        <v>1642036.91550085</v>
      </c>
      <c r="X202">
        <v>1730736.08908693</v>
      </c>
      <c r="Y202" s="138">
        <v>1716217.7255476899</v>
      </c>
      <c r="Z202">
        <v>1278817.0522679701</v>
      </c>
      <c r="AA202">
        <v>1755093.61503695</v>
      </c>
      <c r="AB202" s="43">
        <v>1671658.2143276499</v>
      </c>
      <c r="AC202">
        <v>1207915.8583286901</v>
      </c>
      <c r="AD202">
        <v>1797984.2990462801</v>
      </c>
      <c r="AE202">
        <v>1836676.23460315</v>
      </c>
      <c r="AF202" s="43">
        <v>1940563.6300706</v>
      </c>
      <c r="AG202" t="s">
        <v>1758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</row>
    <row r="203" spans="1:69">
      <c r="A203" s="37">
        <v>45475</v>
      </c>
      <c r="B203">
        <v>5374652.8984248796</v>
      </c>
      <c r="C203">
        <v>5168928.2660435801</v>
      </c>
      <c r="D203" s="140">
        <v>6982420.4760798197</v>
      </c>
      <c r="E203">
        <v>6424352.0187137602</v>
      </c>
      <c r="F203" s="138">
        <v>6707469.8562034098</v>
      </c>
      <c r="G203" s="138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3">
        <v>10993599.862184601</v>
      </c>
      <c r="M203">
        <v>8794709.7909810096</v>
      </c>
      <c r="N203" t="s">
        <v>1759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8">
        <v>1667723.2414307401</v>
      </c>
      <c r="W203">
        <v>1425156.6797014901</v>
      </c>
      <c r="X203">
        <v>1509732.6287511301</v>
      </c>
      <c r="Y203" s="138">
        <v>1493830.2326712201</v>
      </c>
      <c r="Z203">
        <v>1123044.3471312099</v>
      </c>
      <c r="AA203">
        <v>1523900.9834401801</v>
      </c>
      <c r="AB203" s="43">
        <v>1445282.2589434001</v>
      </c>
      <c r="AC203">
        <v>1057131.72173352</v>
      </c>
      <c r="AD203">
        <v>1597928.5793724</v>
      </c>
      <c r="AE203">
        <v>1632315.3922329701</v>
      </c>
      <c r="AF203" s="43">
        <v>1724643.58349808</v>
      </c>
      <c r="AG203" t="s">
        <v>1760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</row>
    <row r="204" spans="1:69">
      <c r="A204" s="37">
        <v>45482</v>
      </c>
      <c r="B204">
        <v>5577223.5661665099</v>
      </c>
      <c r="C204">
        <v>5421068.5868611801</v>
      </c>
      <c r="D204" s="140">
        <v>7670607.8382022399</v>
      </c>
      <c r="E204">
        <v>6744241.9202322401</v>
      </c>
      <c r="F204" s="138">
        <v>7182224.5726254797</v>
      </c>
      <c r="G204" s="138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3">
        <v>11523051.631547401</v>
      </c>
      <c r="M204">
        <v>9436283.8702330794</v>
      </c>
      <c r="N204" t="s">
        <v>1761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8">
        <v>1471123.68711468</v>
      </c>
      <c r="W204">
        <v>1211012.6370095499</v>
      </c>
      <c r="X204">
        <v>1325449.17414893</v>
      </c>
      <c r="Y204" s="138">
        <v>1311487.88236143</v>
      </c>
      <c r="Z204">
        <v>995230.66998421098</v>
      </c>
      <c r="AA204">
        <v>1366294.4548067001</v>
      </c>
      <c r="AB204" s="43">
        <v>1295806.7207011399</v>
      </c>
      <c r="AC204">
        <v>961746.726481508</v>
      </c>
      <c r="AD204">
        <v>1453156.25008126</v>
      </c>
      <c r="AE204">
        <v>1484427.6176966699</v>
      </c>
      <c r="AF204" s="43">
        <v>1568390.8748331501</v>
      </c>
      <c r="AG204" t="s">
        <v>1762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</row>
    <row r="205" spans="1:69">
      <c r="A205" s="37">
        <v>45489</v>
      </c>
      <c r="B205">
        <v>5471962.7667277297</v>
      </c>
      <c r="C205">
        <v>5299636.6505154902</v>
      </c>
      <c r="D205" s="140">
        <v>7639235.0521440003</v>
      </c>
      <c r="E205">
        <v>6701888.08097318</v>
      </c>
      <c r="F205" s="138">
        <v>7103686.9469238203</v>
      </c>
      <c r="G205" s="138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3">
        <v>11270466.339783899</v>
      </c>
      <c r="M205">
        <v>9214436.8364438992</v>
      </c>
      <c r="N205" t="s">
        <v>1763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8">
        <v>1545121.20857655</v>
      </c>
      <c r="W205">
        <v>1271926.5726511299</v>
      </c>
      <c r="X205">
        <v>1408333.9291723799</v>
      </c>
      <c r="Y205" s="138">
        <v>1393499.59127177</v>
      </c>
      <c r="Z205">
        <v>1057465.76121389</v>
      </c>
      <c r="AA205">
        <v>1424635.22802694</v>
      </c>
      <c r="AB205" s="43">
        <v>1351137.66767508</v>
      </c>
      <c r="AC205">
        <v>1002813.31170226</v>
      </c>
      <c r="AD205">
        <v>1453156.25008126</v>
      </c>
      <c r="AE205">
        <v>1484427.6176966699</v>
      </c>
      <c r="AF205" s="43">
        <v>1568390.8748331501</v>
      </c>
      <c r="AG205" t="s">
        <v>1764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</row>
    <row r="206" spans="1:69">
      <c r="A206" s="37">
        <v>45496</v>
      </c>
      <c r="B206">
        <v>5261383.39958815</v>
      </c>
      <c r="C206">
        <v>5043160.7348137898</v>
      </c>
      <c r="D206" s="140">
        <v>7114037.6423091004</v>
      </c>
      <c r="E206">
        <v>6362727.8648220701</v>
      </c>
      <c r="F206" s="138">
        <v>6641236.9266790804</v>
      </c>
      <c r="G206" s="138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3">
        <v>10552650.3386031</v>
      </c>
      <c r="M206">
        <v>8707550.6660711206</v>
      </c>
      <c r="N206" t="s">
        <v>1765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8">
        <v>1613344.25270908</v>
      </c>
      <c r="W206">
        <v>1311012.8762286999</v>
      </c>
      <c r="X206">
        <v>1431317.93889647</v>
      </c>
      <c r="Y206" s="138">
        <v>1416241.50460132</v>
      </c>
      <c r="Z206">
        <v>1074723.6024368999</v>
      </c>
      <c r="AA206">
        <v>1522751.89137434</v>
      </c>
      <c r="AB206" s="43">
        <v>1444192.44904453</v>
      </c>
      <c r="AC206">
        <v>1071878.4970696401</v>
      </c>
      <c r="AD206">
        <v>1577740.17925489</v>
      </c>
      <c r="AE206">
        <v>1611692.54545386</v>
      </c>
      <c r="AF206" s="43">
        <v>1702854.2525021799</v>
      </c>
      <c r="AG206" t="s">
        <v>1766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</row>
    <row r="207" spans="1:69">
      <c r="A207" s="37">
        <v>45503</v>
      </c>
      <c r="B207">
        <v>5426432.9968332397</v>
      </c>
      <c r="C207">
        <v>5197910.1219615601</v>
      </c>
      <c r="D207" s="140">
        <v>7306543.5009099804</v>
      </c>
      <c r="E207">
        <v>6563196.2107497295</v>
      </c>
      <c r="F207" s="138">
        <v>6853889.3330713501</v>
      </c>
      <c r="G207" s="138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3">
        <v>11038599.8866957</v>
      </c>
      <c r="M207">
        <v>8985582.7588387709</v>
      </c>
      <c r="N207" t="s">
        <v>1767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8">
        <v>1685872.14358962</v>
      </c>
      <c r="W207">
        <v>1345164.7616544501</v>
      </c>
      <c r="X207">
        <v>1499126.6262516901</v>
      </c>
      <c r="Y207" s="138">
        <v>1483335.94588181</v>
      </c>
      <c r="Z207">
        <v>1125638.6331023399</v>
      </c>
      <c r="AA207">
        <v>1605082.0103013101</v>
      </c>
      <c r="AB207" s="43">
        <v>1522275.12078954</v>
      </c>
      <c r="AC207">
        <v>1130124.37460041</v>
      </c>
      <c r="AD207">
        <v>1649764.0184378801</v>
      </c>
      <c r="AE207">
        <v>1685266.3101538301</v>
      </c>
      <c r="AF207" s="43">
        <v>1780589.5491289101</v>
      </c>
      <c r="AG207" t="s">
        <v>1768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</row>
    <row r="208" spans="1:69">
      <c r="A208" s="37">
        <v>45510</v>
      </c>
      <c r="B208">
        <v>5065792.2598636998</v>
      </c>
      <c r="C208">
        <v>4805026.0853930898</v>
      </c>
      <c r="D208" s="140">
        <v>6624842.9922750797</v>
      </c>
      <c r="E208">
        <v>6045185.0111559499</v>
      </c>
      <c r="F208" s="138">
        <v>6243242.06294135</v>
      </c>
      <c r="G208" s="138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3">
        <v>9997825.4963786695</v>
      </c>
      <c r="M208">
        <v>8115868.2036107602</v>
      </c>
      <c r="N208" t="s">
        <v>1769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8">
        <v>1685442.2461930001</v>
      </c>
      <c r="W208">
        <v>1343981.0166642</v>
      </c>
      <c r="X208">
        <v>1492630.4108712701</v>
      </c>
      <c r="Y208" s="138">
        <v>1476908.1567829901</v>
      </c>
      <c r="Z208">
        <v>1120760.8656922299</v>
      </c>
      <c r="AA208">
        <v>1610676.8675943599</v>
      </c>
      <c r="AB208" s="43">
        <v>1527581.33692486</v>
      </c>
      <c r="AC208">
        <v>1136735.60219182</v>
      </c>
      <c r="AD208">
        <v>1632804.44432834</v>
      </c>
      <c r="AE208">
        <v>1667941.7724854499</v>
      </c>
      <c r="AF208" s="43">
        <v>1762285.0885638599</v>
      </c>
      <c r="AG208" t="s">
        <v>1770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</row>
    <row r="209" spans="1:69">
      <c r="A209" s="37">
        <v>45517</v>
      </c>
      <c r="B209">
        <v>5161822.7951365104</v>
      </c>
      <c r="C209">
        <v>4970535.2089044601</v>
      </c>
      <c r="D209" s="140">
        <v>6899840.2248844197</v>
      </c>
      <c r="E209">
        <v>6227306.2849253798</v>
      </c>
      <c r="F209" s="138">
        <v>6474023.5057979804</v>
      </c>
      <c r="G209" s="138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3">
        <v>10321105.183804</v>
      </c>
      <c r="M209">
        <v>8502670.4821948595</v>
      </c>
      <c r="N209" t="s">
        <v>1771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8">
        <v>1767691.8278072199</v>
      </c>
      <c r="W209">
        <v>1368266.7536353201</v>
      </c>
      <c r="X209">
        <v>1569849.1574603401</v>
      </c>
      <c r="Y209" s="138">
        <v>1553313.5387605601</v>
      </c>
      <c r="Z209">
        <v>1178741.56114405</v>
      </c>
      <c r="AA209">
        <v>1622471.9781939799</v>
      </c>
      <c r="AB209" s="43">
        <v>1538767.9325614199</v>
      </c>
      <c r="AC209">
        <v>1143726.5261452999</v>
      </c>
      <c r="AD209">
        <v>1638323.3233501699</v>
      </c>
      <c r="AE209">
        <v>1673579.4156764499</v>
      </c>
      <c r="AF209" s="43">
        <v>1768241.6121632101</v>
      </c>
      <c r="AG209" t="s">
        <v>1772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</row>
    <row r="210" spans="1:69">
      <c r="A210" s="37">
        <v>45524</v>
      </c>
      <c r="B210">
        <v>5183433.6265721498</v>
      </c>
      <c r="C210">
        <v>4963228.5221473696</v>
      </c>
      <c r="D210" s="140">
        <v>6899219.23926418</v>
      </c>
      <c r="E210">
        <v>6305998.6786792204</v>
      </c>
      <c r="F210" s="138">
        <v>6525815.6938443696</v>
      </c>
      <c r="G210" s="138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3">
        <v>10401196.960030301</v>
      </c>
      <c r="M210">
        <v>8447403.1240605898</v>
      </c>
      <c r="N210" t="s">
        <v>1773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8">
        <v>1744163.84957911</v>
      </c>
      <c r="W210">
        <v>1351792.82192155</v>
      </c>
      <c r="X210">
        <v>1576148.1772046499</v>
      </c>
      <c r="Y210" s="138">
        <v>1559546.2093348401</v>
      </c>
      <c r="Z210">
        <v>1183471.26165814</v>
      </c>
      <c r="AA210">
        <v>1561434.5823743199</v>
      </c>
      <c r="AB210" s="43">
        <v>1480879.4829384601</v>
      </c>
      <c r="AC210">
        <v>1110318.2743166001</v>
      </c>
      <c r="AD210">
        <v>1556762.1272360501</v>
      </c>
      <c r="AE210">
        <v>1590263.0537660201</v>
      </c>
      <c r="AF210" s="43">
        <v>1680212.6505710201</v>
      </c>
      <c r="AG210" t="s">
        <v>1774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</row>
    <row r="211" spans="1:69">
      <c r="A211" s="37">
        <v>45531</v>
      </c>
      <c r="B211">
        <v>5254602.1702649901</v>
      </c>
      <c r="C211">
        <v>5084207.2173747104</v>
      </c>
      <c r="D211" s="140">
        <v>7061143.9148097103</v>
      </c>
      <c r="E211">
        <v>6439496.6707068598</v>
      </c>
      <c r="F211" s="138">
        <v>6682859.4485167302</v>
      </c>
      <c r="G211" s="138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3">
        <v>10702675.6539168</v>
      </c>
      <c r="M211">
        <v>8745427.5062774401</v>
      </c>
      <c r="N211" t="s">
        <v>1775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8">
        <v>1708600.3486861901</v>
      </c>
      <c r="W211">
        <v>1300140.81819593</v>
      </c>
      <c r="X211">
        <v>1544719.7825511899</v>
      </c>
      <c r="Y211" s="138">
        <v>1528448.8579207</v>
      </c>
      <c r="Z211">
        <v>1159872.8447006701</v>
      </c>
      <c r="AA211">
        <v>1558590.5408135699</v>
      </c>
      <c r="AB211" s="43">
        <v>1478182.16673739</v>
      </c>
      <c r="AC211">
        <v>1111395.28304268</v>
      </c>
      <c r="AD211">
        <v>1547764.0421406301</v>
      </c>
      <c r="AE211">
        <v>1581071.33331525</v>
      </c>
      <c r="AF211" s="43">
        <v>1670501.02145072</v>
      </c>
      <c r="AG211" t="s">
        <v>1776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</row>
    <row r="212" spans="1:69">
      <c r="A212" s="37">
        <v>45538</v>
      </c>
      <c r="B212">
        <v>5298180.3375970498</v>
      </c>
      <c r="C212">
        <v>5141353.7064979998</v>
      </c>
      <c r="D212" s="140">
        <v>7060437.8004182298</v>
      </c>
      <c r="E212">
        <v>6537055.04526807</v>
      </c>
      <c r="F212" s="138">
        <v>6755234.8163441699</v>
      </c>
      <c r="G212" s="138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3">
        <v>10677738.419643199</v>
      </c>
      <c r="M212">
        <v>8739480.6155731697</v>
      </c>
      <c r="N212" t="s">
        <v>1777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8">
        <v>1701817.2053018999</v>
      </c>
      <c r="W212">
        <v>1332670.3414671901</v>
      </c>
      <c r="X212">
        <v>1505174.9561178801</v>
      </c>
      <c r="Y212" s="138">
        <v>1489320.56715793</v>
      </c>
      <c r="Z212">
        <v>1130180.09987634</v>
      </c>
      <c r="AA212">
        <v>1541412.6464958901</v>
      </c>
      <c r="AB212" s="43">
        <v>1461890.4875711401</v>
      </c>
      <c r="AC212">
        <v>1105249.2671274601</v>
      </c>
      <c r="AD212">
        <v>1527875.27419912</v>
      </c>
      <c r="AE212">
        <v>1560754.5666821499</v>
      </c>
      <c r="AF212" s="43">
        <v>1649035.0833250701</v>
      </c>
      <c r="AG212" t="s">
        <v>1778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</row>
    <row r="213" spans="1:69">
      <c r="A213" s="37">
        <v>45545</v>
      </c>
      <c r="B213">
        <v>5231953.0833770903</v>
      </c>
      <c r="C213">
        <v>5047421.1742802802</v>
      </c>
      <c r="D213" s="140">
        <v>6894799.9296204196</v>
      </c>
      <c r="E213">
        <v>6399471.8267486598</v>
      </c>
      <c r="F213" s="138">
        <v>6564500.7613046896</v>
      </c>
      <c r="G213" s="138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3">
        <v>10704379.3770002</v>
      </c>
      <c r="M213">
        <v>8652260.5990297496</v>
      </c>
      <c r="N213" t="s">
        <v>1779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8">
        <v>1776024.9445390899</v>
      </c>
      <c r="W213">
        <v>1400529.9152547</v>
      </c>
      <c r="X213">
        <v>1574111.96910808</v>
      </c>
      <c r="Y213" s="138">
        <v>1557531.4491337701</v>
      </c>
      <c r="Z213">
        <v>1181942.34845067</v>
      </c>
      <c r="AA213">
        <v>1584865.0690006099</v>
      </c>
      <c r="AB213" s="43">
        <v>1503101.18041577</v>
      </c>
      <c r="AC213">
        <v>1136406.2439677799</v>
      </c>
      <c r="AD213">
        <v>1548043.2278185501</v>
      </c>
      <c r="AE213">
        <v>1581356.5269623599</v>
      </c>
      <c r="AF213" s="43">
        <v>1670802.3464249701</v>
      </c>
      <c r="AG213" t="s">
        <v>1780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</row>
    <row r="214" spans="1:69">
      <c r="A214" s="37">
        <v>45552</v>
      </c>
      <c r="B214">
        <v>5322605.3904684</v>
      </c>
      <c r="C214">
        <v>5082652.1740767602</v>
      </c>
      <c r="D214" s="140">
        <v>6983949.6927104099</v>
      </c>
      <c r="E214">
        <v>6474622.9575674403</v>
      </c>
      <c r="F214" s="138">
        <v>6676195.7417582897</v>
      </c>
      <c r="G214" s="138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3">
        <v>10853973.0787938</v>
      </c>
      <c r="M214">
        <v>8806443.8829044607</v>
      </c>
      <c r="N214" t="s">
        <v>1781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8">
        <v>1816971.19963544</v>
      </c>
      <c r="W214">
        <v>1429927.0381759</v>
      </c>
      <c r="X214">
        <v>1610054.19240271</v>
      </c>
      <c r="Y214" s="138">
        <v>1593095.0838889901</v>
      </c>
      <c r="Z214">
        <v>1216301.4125201299</v>
      </c>
      <c r="AA214">
        <v>1640410.4189715299</v>
      </c>
      <c r="AB214" s="43">
        <v>1555780.9212599201</v>
      </c>
      <c r="AC214">
        <v>1178112.3531214001</v>
      </c>
      <c r="AD214">
        <v>1581746.34037848</v>
      </c>
      <c r="AE214">
        <v>1615784.9176350799</v>
      </c>
      <c r="AF214" s="43">
        <v>1707178.10036713</v>
      </c>
      <c r="AG214" t="s">
        <v>1782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</row>
    <row r="215" spans="1:69">
      <c r="A215" s="37">
        <v>45559</v>
      </c>
      <c r="B215">
        <v>5321079.5769231403</v>
      </c>
      <c r="C215">
        <v>5039983.3090753797</v>
      </c>
      <c r="D215" s="140">
        <v>7015936.1823030198</v>
      </c>
      <c r="E215">
        <v>6530801.1027626097</v>
      </c>
      <c r="F215" s="138">
        <v>6654831.9153846595</v>
      </c>
      <c r="G215" s="138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3">
        <v>11138238.6337274</v>
      </c>
      <c r="M215">
        <v>8954656.3334537409</v>
      </c>
      <c r="N215" t="s">
        <v>1783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8">
        <v>1827000.88065743</v>
      </c>
      <c r="W215">
        <v>1430642.0016949801</v>
      </c>
      <c r="X215">
        <v>1611162.2885233699</v>
      </c>
      <c r="Y215" s="138">
        <v>1594191.5081526099</v>
      </c>
      <c r="Z215">
        <v>1218344.79889317</v>
      </c>
      <c r="AA215">
        <v>1652952.10226566</v>
      </c>
      <c r="AB215" s="43">
        <v>1572536.6817818901</v>
      </c>
      <c r="AC215">
        <v>1196832.5584125</v>
      </c>
      <c r="AD215">
        <v>1614872.62802127</v>
      </c>
      <c r="AE215">
        <v>1649624.0703387</v>
      </c>
      <c r="AF215" s="43">
        <v>1742931.28744053</v>
      </c>
      <c r="AG215" t="s">
        <v>1784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</row>
    <row r="216" spans="1:69">
      <c r="A216" s="37">
        <v>45566</v>
      </c>
      <c r="B216">
        <v>5297489.45746544</v>
      </c>
      <c r="C216">
        <v>4965517.5556837898</v>
      </c>
      <c r="D216" s="140">
        <v>6907680.2870100904</v>
      </c>
      <c r="E216">
        <v>6423891.8887103796</v>
      </c>
      <c r="F216" s="138">
        <v>6541233.9345890498</v>
      </c>
      <c r="G216" s="138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3">
        <v>11000458.6218282</v>
      </c>
      <c r="M216">
        <v>8939433.4176868703</v>
      </c>
      <c r="N216" t="s">
        <v>1785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8">
        <v>1905634.9985609299</v>
      </c>
      <c r="W216">
        <v>1477252.3181102099</v>
      </c>
      <c r="X216">
        <v>1630867.5038173499</v>
      </c>
      <c r="Y216" s="138">
        <v>1618813.7959960201</v>
      </c>
      <c r="Z216">
        <v>1242139.07281555</v>
      </c>
      <c r="AA216">
        <v>1659268.7406564599</v>
      </c>
      <c r="AB216" s="43">
        <v>1577073.4501088299</v>
      </c>
      <c r="AC216">
        <v>1202828.68953015</v>
      </c>
      <c r="AD216">
        <v>1581343.8350819801</v>
      </c>
      <c r="AE216">
        <v>1615373.7505782901</v>
      </c>
      <c r="AF216" s="43">
        <v>1706743.6765850501</v>
      </c>
      <c r="AG216" t="s">
        <v>1786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</row>
    <row r="217" spans="1:69">
      <c r="A217" s="37">
        <v>45573</v>
      </c>
      <c r="B217">
        <v>5169978.8862242503</v>
      </c>
      <c r="C217">
        <v>4835793.4095415501</v>
      </c>
      <c r="D217" s="140">
        <v>6702245.8752744095</v>
      </c>
      <c r="E217">
        <v>6266035.4520317996</v>
      </c>
      <c r="F217" s="138">
        <v>6375969.6592316497</v>
      </c>
      <c r="G217" s="138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3">
        <v>10630183.184617501</v>
      </c>
      <c r="M217">
        <v>8516419.42836193</v>
      </c>
      <c r="N217" t="s">
        <v>1787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8">
        <v>1988158.5221736101</v>
      </c>
      <c r="W217">
        <v>1536667.4063446</v>
      </c>
      <c r="X217">
        <v>1692900.87146255</v>
      </c>
      <c r="Y217" s="138">
        <v>1684157.2148714</v>
      </c>
      <c r="Z217">
        <v>1315425.2781116699</v>
      </c>
      <c r="AA217">
        <v>1708648.5783784001</v>
      </c>
      <c r="AB217" s="43">
        <v>1634195.0504717701</v>
      </c>
      <c r="AC217">
        <v>1253082.8721787101</v>
      </c>
      <c r="AD217">
        <v>1639379.1538294801</v>
      </c>
      <c r="AE217">
        <v>1674657.9672245099</v>
      </c>
      <c r="AF217" s="43">
        <v>1769381.1695157201</v>
      </c>
      <c r="AG217" t="s">
        <v>1788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</row>
    <row r="218" spans="1:69">
      <c r="A218" s="37">
        <v>45580</v>
      </c>
      <c r="B218">
        <v>5298246.0623914702</v>
      </c>
      <c r="C218">
        <v>4976611.7136273999</v>
      </c>
      <c r="D218" s="140">
        <v>6999490.4798428304</v>
      </c>
      <c r="E218">
        <v>6403345.1755706603</v>
      </c>
      <c r="F218" s="138">
        <v>6502213.8584844396</v>
      </c>
      <c r="G218" s="138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3">
        <v>11124911.910029599</v>
      </c>
      <c r="M218">
        <v>8927592.1583632398</v>
      </c>
      <c r="N218" t="s">
        <v>1789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8">
        <v>1938663.31576409</v>
      </c>
      <c r="W218">
        <v>1470037.5076055001</v>
      </c>
      <c r="X218">
        <v>1685971.2638953601</v>
      </c>
      <c r="Y218" s="138">
        <v>1686228.72824569</v>
      </c>
      <c r="Z218">
        <v>1314885.9537476399</v>
      </c>
      <c r="AA218">
        <v>1665789.9765374099</v>
      </c>
      <c r="AB218" s="43">
        <v>1596224.5284740599</v>
      </c>
      <c r="AC218">
        <v>1207946.8271228401</v>
      </c>
      <c r="AD218">
        <v>1606810.1546400699</v>
      </c>
      <c r="AE218">
        <v>1641388.0956089899</v>
      </c>
      <c r="AF218" s="43">
        <v>1718529.1547038399</v>
      </c>
      <c r="AG218" t="s">
        <v>1790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</row>
    <row r="219" spans="1:69">
      <c r="A219" s="37">
        <v>45587</v>
      </c>
      <c r="B219">
        <v>5000714.2243477805</v>
      </c>
      <c r="C219">
        <v>4683738.1142804297</v>
      </c>
      <c r="D219" s="140">
        <v>6501126.7576780198</v>
      </c>
      <c r="E219">
        <v>6047404.5617446098</v>
      </c>
      <c r="F219" s="138">
        <v>6097678.6232788302</v>
      </c>
      <c r="G219" s="138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3">
        <v>10145585.914589601</v>
      </c>
      <c r="M219">
        <v>8070186.2074740296</v>
      </c>
      <c r="N219" t="s">
        <v>1791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8">
        <v>1992945.8886054901</v>
      </c>
      <c r="W219">
        <v>1495836.6658639701</v>
      </c>
      <c r="X219">
        <v>1712010.7993815299</v>
      </c>
      <c r="Y219" s="138">
        <v>1727541.33208771</v>
      </c>
      <c r="Z219">
        <v>1335253.5371711899</v>
      </c>
      <c r="AA219">
        <v>1711837.9641221601</v>
      </c>
      <c r="AB219" s="43">
        <v>1647343.61899844</v>
      </c>
      <c r="AC219">
        <v>1222248.9175559699</v>
      </c>
      <c r="AD219">
        <v>1639136.25347842</v>
      </c>
      <c r="AE219">
        <v>1674409.8397506501</v>
      </c>
      <c r="AF219" s="43">
        <v>1758605.25459153</v>
      </c>
      <c r="AG219" t="s">
        <v>1792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</row>
    <row r="220" spans="1:69">
      <c r="A220" s="37">
        <v>45594</v>
      </c>
      <c r="B220">
        <v>4973743.7056311304</v>
      </c>
      <c r="C220">
        <v>4666361.4458764503</v>
      </c>
      <c r="D220" s="140">
        <v>6377215.2816766798</v>
      </c>
      <c r="E220">
        <v>6024585.6885316297</v>
      </c>
      <c r="F220" s="138">
        <v>6061427.9238634398</v>
      </c>
      <c r="G220" s="138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3">
        <v>10186726.265473301</v>
      </c>
      <c r="M220">
        <v>8025880.8851950001</v>
      </c>
      <c r="N220" t="s">
        <v>1793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8">
        <v>1961746.3207193699</v>
      </c>
      <c r="W220">
        <v>1442106.21282614</v>
      </c>
      <c r="X220">
        <v>1690510.3051354999</v>
      </c>
      <c r="Y220" s="138">
        <v>1681018.64401459</v>
      </c>
      <c r="Z220">
        <v>1291791.03453627</v>
      </c>
      <c r="AA220">
        <v>1675769.5382181001</v>
      </c>
      <c r="AB220" s="43">
        <v>1603532.5154511801</v>
      </c>
      <c r="AC220">
        <v>1163470.96711071</v>
      </c>
      <c r="AD220">
        <v>1641957.90945762</v>
      </c>
      <c r="AE220">
        <v>1677292.21668907</v>
      </c>
      <c r="AF220" s="43">
        <v>1744061.5891360601</v>
      </c>
      <c r="AG220" t="s">
        <v>1794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</row>
    <row r="221" spans="1:69">
      <c r="A221" s="37">
        <v>45601</v>
      </c>
      <c r="B221">
        <v>4971969.7370427903</v>
      </c>
      <c r="C221">
        <v>4646179.4326230297</v>
      </c>
      <c r="D221" s="140">
        <v>6490155.7643151702</v>
      </c>
      <c r="E221">
        <v>5907387.41493739</v>
      </c>
      <c r="F221" s="138">
        <v>5917256.8606943497</v>
      </c>
      <c r="G221" s="138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3">
        <v>10503788.1204862</v>
      </c>
      <c r="M221">
        <v>8266175.7588977404</v>
      </c>
      <c r="N221" t="s">
        <v>1795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8">
        <v>2047523.67859282</v>
      </c>
      <c r="W221">
        <v>1496026.5641237099</v>
      </c>
      <c r="X221">
        <v>1725033.46558429</v>
      </c>
      <c r="Y221" s="138">
        <v>1723531.6055217199</v>
      </c>
      <c r="Z221">
        <v>1339819.82520033</v>
      </c>
      <c r="AA221">
        <v>1710854.56644993</v>
      </c>
      <c r="AB221" s="43">
        <v>1660209.3722097999</v>
      </c>
      <c r="AC221">
        <v>1203540.9072179999</v>
      </c>
      <c r="AD221">
        <v>1691922.6886424201</v>
      </c>
      <c r="AE221">
        <v>1728332.2188429199</v>
      </c>
      <c r="AF221" s="43">
        <v>1797133.3832934699</v>
      </c>
      <c r="AG221" t="s">
        <v>1796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</row>
    <row r="222" spans="1:69">
      <c r="A222" s="37">
        <v>45608</v>
      </c>
      <c r="B222">
        <v>4986620.4745346103</v>
      </c>
      <c r="C222">
        <v>4634029.6734067202</v>
      </c>
      <c r="D222" s="140">
        <v>6461923.5867403997</v>
      </c>
      <c r="E222">
        <v>5894745.6058694199</v>
      </c>
      <c r="F222" s="138">
        <v>5899386.74497505</v>
      </c>
      <c r="G222" s="138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3">
        <v>10235153.739304701</v>
      </c>
      <c r="M222">
        <v>8008684.3840080798</v>
      </c>
      <c r="N222" t="s">
        <v>1797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8">
        <v>2094063.89180724</v>
      </c>
      <c r="W222">
        <v>1468080.78790588</v>
      </c>
      <c r="X222">
        <v>1748093.4665188701</v>
      </c>
      <c r="Y222" s="138">
        <v>1760363.4759317201</v>
      </c>
      <c r="Z222">
        <v>1390706.1821614399</v>
      </c>
      <c r="AA222">
        <v>1745402.42299511</v>
      </c>
      <c r="AB222" s="43">
        <v>1719653.1687817699</v>
      </c>
      <c r="AC222">
        <v>1209931.70943533</v>
      </c>
      <c r="AD222">
        <v>1719827.3278429599</v>
      </c>
      <c r="AE222">
        <v>1756837.3552236999</v>
      </c>
      <c r="AF222" s="43">
        <v>1835933.4930387801</v>
      </c>
      <c r="AG222" t="s">
        <v>1798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</row>
    <row r="223" spans="1:69">
      <c r="A223" s="37">
        <v>45615</v>
      </c>
      <c r="B223">
        <v>4854724.36298317</v>
      </c>
      <c r="C223">
        <v>4520820.3284853902</v>
      </c>
      <c r="D223" s="140">
        <v>6406867.9977813698</v>
      </c>
      <c r="E223">
        <v>5806737.0539737903</v>
      </c>
      <c r="F223" s="138">
        <v>5811485.8824749198</v>
      </c>
      <c r="G223" s="138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3">
        <v>10008086.8535983</v>
      </c>
      <c r="M223">
        <v>7723014.6120305099</v>
      </c>
      <c r="N223" t="s">
        <v>1799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8">
        <v>2209938.9172603898</v>
      </c>
      <c r="W223">
        <v>1558162.22505178</v>
      </c>
      <c r="X223">
        <v>1801013.0232780301</v>
      </c>
      <c r="Y223" s="138">
        <v>1805710.43907172</v>
      </c>
      <c r="Z223">
        <v>1431120.1038150501</v>
      </c>
      <c r="AA223">
        <v>1772578.3387211401</v>
      </c>
      <c r="AB223" s="43">
        <v>1739446.3767544499</v>
      </c>
      <c r="AC223">
        <v>1272654.56925245</v>
      </c>
      <c r="AD223">
        <v>1740228.7795195</v>
      </c>
      <c r="AE223">
        <v>1777677.8383500399</v>
      </c>
      <c r="AF223" s="43">
        <v>1804961.29501121</v>
      </c>
      <c r="AG223" t="s">
        <v>1800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</row>
    <row r="224" spans="1:69">
      <c r="A224" s="37">
        <v>45622</v>
      </c>
      <c r="B224">
        <v>4949492.6281522298</v>
      </c>
      <c r="C224">
        <v>4608795.4920777204</v>
      </c>
      <c r="D224" s="140">
        <v>6493040.37235153</v>
      </c>
      <c r="E224">
        <v>5949253.7370684901</v>
      </c>
      <c r="F224" s="138">
        <v>5926989.1643891102</v>
      </c>
      <c r="G224" s="138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3">
        <v>10148350.1908514</v>
      </c>
      <c r="M224">
        <v>7851062.1942979703</v>
      </c>
      <c r="N224" t="s">
        <v>1801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8">
        <v>2266656.9995718799</v>
      </c>
      <c r="W224">
        <v>1596991.6277000699</v>
      </c>
      <c r="X224">
        <v>1823897.89542715</v>
      </c>
      <c r="Y224" s="138">
        <v>1843910.24341028</v>
      </c>
      <c r="Z224">
        <v>1432479.66791368</v>
      </c>
      <c r="AA224">
        <v>1801784.5211488099</v>
      </c>
      <c r="AB224" s="43">
        <v>1756866.9322176401</v>
      </c>
      <c r="AC224">
        <v>1274932.62093141</v>
      </c>
      <c r="AD224">
        <v>1782419.6594851799</v>
      </c>
      <c r="AE224">
        <v>1820776.64994204</v>
      </c>
      <c r="AF224" s="43">
        <v>1851763.9413908501</v>
      </c>
      <c r="AG224" t="s">
        <v>1802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</row>
    <row r="225" spans="1:69">
      <c r="A225" s="37">
        <v>45629</v>
      </c>
      <c r="B225">
        <v>5068587.66111515</v>
      </c>
      <c r="C225">
        <v>4740906.61485813</v>
      </c>
      <c r="D225" s="140">
        <v>6731984.2580540702</v>
      </c>
      <c r="E225">
        <v>6059890.0257321699</v>
      </c>
      <c r="F225" s="138">
        <v>6022087.7055317396</v>
      </c>
      <c r="G225" s="138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3">
        <v>10456809.294902399</v>
      </c>
      <c r="M225">
        <v>7972675.1476876503</v>
      </c>
      <c r="N225" t="s">
        <v>1803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8">
        <v>2363851.2517135199</v>
      </c>
      <c r="W225">
        <v>1719784.31395393</v>
      </c>
      <c r="X225">
        <v>1850982.7791742401</v>
      </c>
      <c r="Y225" s="138">
        <v>1888136.4305984799</v>
      </c>
      <c r="Z225">
        <v>1505593.43016399</v>
      </c>
      <c r="AA225">
        <v>1843039.38073471</v>
      </c>
      <c r="AB225" s="43">
        <v>1825007.0161836999</v>
      </c>
      <c r="AC225">
        <v>1348840.4649668101</v>
      </c>
      <c r="AD225">
        <v>1797119.3792651701</v>
      </c>
      <c r="AE225">
        <v>1835792.70207862</v>
      </c>
      <c r="AF225" s="43">
        <v>1874244.3556393399</v>
      </c>
      <c r="AG225" t="s">
        <v>1804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</row>
    <row r="226" spans="1:69">
      <c r="A226" s="37">
        <v>45636</v>
      </c>
      <c r="B226">
        <v>5266870.8104179697</v>
      </c>
      <c r="C226">
        <v>4985727.0324494001</v>
      </c>
      <c r="D226" s="140">
        <v>7188951.3494907804</v>
      </c>
      <c r="E226">
        <v>6293417.9876904702</v>
      </c>
      <c r="F226" s="138">
        <v>6295400.1560472902</v>
      </c>
      <c r="G226" s="138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3">
        <v>10759638.4920827</v>
      </c>
      <c r="M226">
        <v>8205078.6282427404</v>
      </c>
      <c r="N226" t="s">
        <v>1805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8">
        <v>2519345.3870512401</v>
      </c>
      <c r="W226">
        <v>1870282.63926804</v>
      </c>
      <c r="X226">
        <v>1893728.14148798</v>
      </c>
      <c r="Y226" s="138">
        <v>1938257.01214872</v>
      </c>
      <c r="Z226">
        <v>1537180.78032883</v>
      </c>
      <c r="AA226">
        <v>1866482.84165765</v>
      </c>
      <c r="AB226" s="43">
        <v>1842499.7084338299</v>
      </c>
      <c r="AC226">
        <v>1362881.8942071099</v>
      </c>
      <c r="AD226">
        <v>1787765.3728960899</v>
      </c>
      <c r="AE226">
        <v>1826237.4010643</v>
      </c>
      <c r="AF226" s="43">
        <v>1864966.8460789199</v>
      </c>
      <c r="AG226" t="s">
        <v>1806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</row>
    <row r="227" spans="1:69">
      <c r="A227" s="37">
        <v>45643</v>
      </c>
      <c r="B227">
        <v>5347717.2773578903</v>
      </c>
      <c r="C227">
        <v>5120316.7336903699</v>
      </c>
      <c r="D227" s="140">
        <v>7484201.5814143699</v>
      </c>
      <c r="E227">
        <v>6364072.0936322799</v>
      </c>
      <c r="F227" s="138">
        <v>6417090.2410636898</v>
      </c>
      <c r="G227" s="138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3">
        <v>10885633.858825</v>
      </c>
      <c r="M227">
        <v>8340052.1716773296</v>
      </c>
      <c r="N227" t="s">
        <v>1807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8">
        <v>2327257.8980155201</v>
      </c>
      <c r="W227">
        <v>1675997.6787008799</v>
      </c>
      <c r="X227">
        <v>1824064.1955897701</v>
      </c>
      <c r="Y227" s="138">
        <v>1862083.5115712699</v>
      </c>
      <c r="Z227">
        <v>1473249.4316749501</v>
      </c>
      <c r="AA227">
        <v>1798393.5475939801</v>
      </c>
      <c r="AB227" s="43">
        <v>1770301.3573588501</v>
      </c>
      <c r="AC227">
        <v>1281804.0503207301</v>
      </c>
      <c r="AD227">
        <v>1760914.8396288799</v>
      </c>
      <c r="AE227">
        <v>1798999.07022742</v>
      </c>
      <c r="AF227" s="43">
        <v>1843146.7339798</v>
      </c>
      <c r="AG227" t="s">
        <v>1808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</row>
    <row r="228" spans="1:69">
      <c r="A228" s="37">
        <v>45650</v>
      </c>
      <c r="B228">
        <v>5231921.3725788305</v>
      </c>
      <c r="C228">
        <v>4982298.5961337499</v>
      </c>
      <c r="D228" s="140">
        <v>7220158.9496220704</v>
      </c>
      <c r="E228">
        <v>6091329.1772728404</v>
      </c>
      <c r="F228" s="138">
        <v>6167016.23436944</v>
      </c>
      <c r="G228" s="138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3">
        <v>10529619.2034721</v>
      </c>
      <c r="M228">
        <v>8242640.3623121399</v>
      </c>
      <c r="N228" t="s">
        <v>1809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8">
        <v>2364971.1122528599</v>
      </c>
      <c r="W228">
        <v>1689707.33971265</v>
      </c>
      <c r="X228">
        <v>1829116.8534115499</v>
      </c>
      <c r="Y228" s="138">
        <v>1880909.17587326</v>
      </c>
      <c r="Z228">
        <v>1489469.9079177</v>
      </c>
      <c r="AA228">
        <v>1796031.65740148</v>
      </c>
      <c r="AB228" s="43">
        <v>1766468.6549201601</v>
      </c>
      <c r="AC228">
        <v>1305901.96646676</v>
      </c>
      <c r="AD228">
        <v>1744471.2491502501</v>
      </c>
      <c r="AE228">
        <v>1783077.9284559099</v>
      </c>
      <c r="AF228" s="43">
        <v>1806394.3881042399</v>
      </c>
      <c r="AG228" t="s">
        <v>1810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</row>
    <row r="229" spans="1:69">
      <c r="A229" s="37">
        <v>45657</v>
      </c>
      <c r="B229">
        <v>5295828.3232705602</v>
      </c>
      <c r="C229">
        <v>5049684.1846464602</v>
      </c>
      <c r="D229" s="140">
        <v>7443189.6595758898</v>
      </c>
      <c r="E229">
        <v>6156483.8389912304</v>
      </c>
      <c r="F229" s="138">
        <v>6217431.5920854099</v>
      </c>
      <c r="G229" s="138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3">
        <v>10824290.5968813</v>
      </c>
      <c r="M229">
        <v>8354987.5504504601</v>
      </c>
      <c r="N229" t="s">
        <v>1811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8">
        <v>2499526.1436844901</v>
      </c>
      <c r="W229">
        <v>1793438.4732976099</v>
      </c>
      <c r="X229">
        <v>1944960.92079429</v>
      </c>
      <c r="Y229" s="138">
        <v>1984368.5850921699</v>
      </c>
      <c r="Z229">
        <v>1594552.00992129</v>
      </c>
      <c r="AA229">
        <v>1898177.9645300901</v>
      </c>
      <c r="AB229" s="43">
        <v>1862423.23225543</v>
      </c>
      <c r="AC229">
        <v>1402173.05943469</v>
      </c>
      <c r="AD229">
        <v>1805708.8995002301</v>
      </c>
      <c r="AE229">
        <v>1856995.42398005</v>
      </c>
      <c r="AF229" s="43">
        <v>1869383.3604174401</v>
      </c>
      <c r="AG229" t="s">
        <v>1812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</row>
    <row r="230" spans="1:69">
      <c r="A230" s="37">
        <v>45664</v>
      </c>
      <c r="B230">
        <v>5332793.20496698</v>
      </c>
      <c r="C230">
        <v>5092051.0349556403</v>
      </c>
      <c r="D230" s="140">
        <v>7415426.5621456699</v>
      </c>
      <c r="E230">
        <v>6104995.1124844598</v>
      </c>
      <c r="F230" s="138">
        <v>6214229.6148154903</v>
      </c>
      <c r="G230" s="138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3">
        <v>10861634.3994406</v>
      </c>
      <c r="M230">
        <v>8526933.1942387298</v>
      </c>
      <c r="N230" t="s">
        <v>1813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8">
        <v>2369100.8695070301</v>
      </c>
      <c r="W230">
        <v>1709487.6183625499</v>
      </c>
      <c r="X230">
        <v>1843090.3509661499</v>
      </c>
      <c r="Y230" s="138">
        <v>1891748.18138299</v>
      </c>
      <c r="Z230">
        <v>1508047.56338306</v>
      </c>
      <c r="AA230">
        <v>1799510.6739338201</v>
      </c>
      <c r="AB230" s="43">
        <v>1755985.7445320301</v>
      </c>
      <c r="AC230">
        <v>1323707.45502873</v>
      </c>
      <c r="AD230">
        <v>1778636.64162921</v>
      </c>
      <c r="AE230">
        <v>1809289.211538</v>
      </c>
      <c r="AF230" s="43">
        <v>1803468.9031291199</v>
      </c>
      <c r="AG230" t="s">
        <v>1814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</row>
    <row r="231" spans="1:69">
      <c r="A231" s="37">
        <v>45671</v>
      </c>
      <c r="B231">
        <v>4953187.2086600801</v>
      </c>
      <c r="C231">
        <v>4711012.8560099099</v>
      </c>
      <c r="D231" s="140">
        <v>6781555.8996134596</v>
      </c>
      <c r="E231">
        <v>5685317.3984685699</v>
      </c>
      <c r="F231" s="138">
        <v>5761212.27589544</v>
      </c>
      <c r="G231" s="138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3">
        <v>9797737.3100154009</v>
      </c>
      <c r="M231">
        <v>7473345.3287585899</v>
      </c>
      <c r="N231" t="s">
        <v>1815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8">
        <v>2473234.6982262102</v>
      </c>
      <c r="W231">
        <v>1792261.0088436599</v>
      </c>
      <c r="X231">
        <v>1897965.29434892</v>
      </c>
      <c r="Y231" s="138">
        <v>1963426.5199755901</v>
      </c>
      <c r="Z231">
        <v>1572411.03338825</v>
      </c>
      <c r="AA231">
        <v>1862085.6584354099</v>
      </c>
      <c r="AB231" s="43">
        <v>1819701.6872723701</v>
      </c>
      <c r="AC231">
        <v>1385206.9033893601</v>
      </c>
      <c r="AD231">
        <v>1806249.9754905</v>
      </c>
      <c r="AE231">
        <v>1837378.4265471301</v>
      </c>
      <c r="AF231" s="43">
        <v>1842622.2130160499</v>
      </c>
      <c r="AG231" t="s">
        <v>1816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</row>
    <row r="232" spans="1:69">
      <c r="A232" s="37">
        <v>45678</v>
      </c>
      <c r="B232">
        <v>4909524.8634157497</v>
      </c>
      <c r="C232">
        <v>4669485.2776841801</v>
      </c>
      <c r="D232" s="140">
        <v>6722963.2566408003</v>
      </c>
      <c r="E232">
        <v>5643312.9358069496</v>
      </c>
      <c r="F232" s="138">
        <v>5718647.0840217602</v>
      </c>
      <c r="G232" s="138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3">
        <v>9536186.7125245407</v>
      </c>
      <c r="M232">
        <v>7152215.6799818296</v>
      </c>
      <c r="N232" t="s">
        <v>1817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8">
        <v>2556125.1591372602</v>
      </c>
      <c r="W232">
        <v>1861101.75419335</v>
      </c>
      <c r="X232">
        <v>1913769.01869986</v>
      </c>
      <c r="Y232" s="138">
        <v>1985348.1770711199</v>
      </c>
      <c r="Z232">
        <v>1589172.9350041701</v>
      </c>
      <c r="AA232">
        <v>1902399.81294053</v>
      </c>
      <c r="AB232" s="43">
        <v>1877604.5949613799</v>
      </c>
      <c r="AC232">
        <v>1420501.9752877201</v>
      </c>
      <c r="AD232">
        <v>1864989.2246934499</v>
      </c>
      <c r="AE232">
        <v>1897129.9729784401</v>
      </c>
      <c r="AF232" s="43">
        <v>1911886.3820033299</v>
      </c>
      <c r="AG232" t="s">
        <v>1818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</row>
    <row r="233" spans="1:69">
      <c r="A233" s="37">
        <v>45685</v>
      </c>
      <c r="B233">
        <v>4703364.0953511903</v>
      </c>
      <c r="C233">
        <v>4454548.87035238</v>
      </c>
      <c r="D233" s="140">
        <v>6284693.2819403904</v>
      </c>
      <c r="E233">
        <v>5536180.2830335898</v>
      </c>
      <c r="F233" s="138">
        <v>5629750.7151006404</v>
      </c>
      <c r="G233" s="138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3">
        <v>8527973.3723428808</v>
      </c>
      <c r="M233">
        <v>6183877.1990690902</v>
      </c>
      <c r="N233" t="s">
        <v>1819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8">
        <v>2510447.2025434799</v>
      </c>
      <c r="W233">
        <v>1813420.32725092</v>
      </c>
      <c r="X233">
        <v>1906924.1048429799</v>
      </c>
      <c r="Y233" s="138">
        <v>1976344.6230881</v>
      </c>
      <c r="Z233">
        <v>1600599.0884068499</v>
      </c>
      <c r="AA233">
        <v>1937277.1428444399</v>
      </c>
      <c r="AB233" s="43">
        <v>1909401.8287770499</v>
      </c>
      <c r="AC233">
        <v>1433868.8988751799</v>
      </c>
      <c r="AD233">
        <v>1901488.6179783901</v>
      </c>
      <c r="AE233">
        <v>1945981.0697826401</v>
      </c>
      <c r="AF233" s="43">
        <v>1977617.0358166001</v>
      </c>
      <c r="AG233" t="s">
        <v>1820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</row>
    <row r="234" spans="1:69">
      <c r="N234" t="s">
        <v>1821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1822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</row>
    <row r="235" spans="1:69">
      <c r="N235" t="s">
        <v>1823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1824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</row>
    <row r="236" spans="1:69">
      <c r="N236" t="s">
        <v>1825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1826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</row>
    <row r="237" spans="1:69">
      <c r="N237" t="s">
        <v>1827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1828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</row>
    <row r="238" spans="1:69">
      <c r="N238" t="s">
        <v>1829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1830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</row>
    <row r="239" spans="1:69">
      <c r="N239" t="s">
        <v>1831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1832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</row>
    <row r="240" spans="1:69">
      <c r="N240" t="s">
        <v>1833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1834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</row>
    <row r="241" spans="14:37">
      <c r="N241" t="s">
        <v>1835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1836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</row>
    <row r="242" spans="14:37">
      <c r="N242" t="s">
        <v>1837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1838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</row>
    <row r="243" spans="14:37">
      <c r="N243" t="s">
        <v>1839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1840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</row>
    <row r="244" spans="14:37">
      <c r="N244" t="s">
        <v>1841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1842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</row>
    <row r="245" spans="14:37">
      <c r="N245" t="s">
        <v>1843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1844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</row>
    <row r="246" spans="14:37">
      <c r="N246" t="s">
        <v>1845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1846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</row>
    <row r="247" spans="14:37">
      <c r="N247" t="s">
        <v>1847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1848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</row>
    <row r="248" spans="14:37">
      <c r="N248" t="s">
        <v>1849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1850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</row>
    <row r="249" spans="14:37">
      <c r="N249" t="s">
        <v>1851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1852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</row>
    <row r="250" spans="14:37">
      <c r="N250" t="s">
        <v>1853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1854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</row>
    <row r="251" spans="14:37">
      <c r="N251" t="s">
        <v>1855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1856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</row>
    <row r="252" spans="14:37">
      <c r="N252" t="s">
        <v>1857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1858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</row>
    <row r="253" spans="14:37">
      <c r="N253" t="s">
        <v>1859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1860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</row>
    <row r="254" spans="14:37">
      <c r="N254" t="s">
        <v>1861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1862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</row>
    <row r="255" spans="14:37">
      <c r="N255" t="s">
        <v>1863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1864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</row>
    <row r="256" spans="14:37">
      <c r="N256" t="s">
        <v>1865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1866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</row>
    <row r="257" spans="14:37">
      <c r="N257" t="s">
        <v>1867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1868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</row>
    <row r="258" spans="14:37">
      <c r="N258" t="s">
        <v>1869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1870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</row>
    <row r="259" spans="14:37">
      <c r="N259" t="s">
        <v>1871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1872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</row>
    <row r="260" spans="14:37">
      <c r="N260" t="s">
        <v>1873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1874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</row>
    <row r="261" spans="14:37">
      <c r="N261" t="s">
        <v>1875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1876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</row>
    <row r="262" spans="14:37">
      <c r="N262" t="s">
        <v>1877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1878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</row>
    <row r="263" spans="14:37">
      <c r="N263" t="s">
        <v>1879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1880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</row>
    <row r="264" spans="14:37">
      <c r="N264" t="s">
        <v>1881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1882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</row>
    <row r="265" spans="14:37">
      <c r="N265" t="s">
        <v>1883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1884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</row>
    <row r="266" spans="14:37">
      <c r="N266" t="s">
        <v>1885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1886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</row>
    <row r="267" spans="14:37">
      <c r="N267" t="s">
        <v>1887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1888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</row>
    <row r="268" spans="14:37">
      <c r="N268" t="s">
        <v>1889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1890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</row>
    <row r="269" spans="14:37">
      <c r="N269" t="s">
        <v>1891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1892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</row>
    <row r="270" spans="14:37">
      <c r="N270" t="s">
        <v>1893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1894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</row>
    <row r="271" spans="14:37">
      <c r="N271" t="s">
        <v>1895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1896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</row>
    <row r="272" spans="14:37">
      <c r="N272" t="s">
        <v>1897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1898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</row>
    <row r="273" spans="14:37">
      <c r="N273" t="s">
        <v>1899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1900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</row>
    <row r="274" spans="14:37">
      <c r="N274" t="s">
        <v>1901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1902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</row>
    <row r="275" spans="14:37">
      <c r="N275" t="s">
        <v>1903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1904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</row>
    <row r="276" spans="14:37">
      <c r="N276" t="s">
        <v>1905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1906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</row>
    <row r="277" spans="14:37">
      <c r="N277" t="s">
        <v>1907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1908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</row>
    <row r="278" spans="14:37">
      <c r="N278" t="s">
        <v>1909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1910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</row>
    <row r="279" spans="14:37">
      <c r="N279" t="s">
        <v>1911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1912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</row>
    <row r="280" spans="14:37">
      <c r="N280" t="s">
        <v>1913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1914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</row>
    <row r="281" spans="14:37">
      <c r="N281" t="s">
        <v>1915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1916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</row>
    <row r="282" spans="14:37">
      <c r="N282" t="s">
        <v>1917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1918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</row>
    <row r="283" spans="14:37">
      <c r="N283" t="s">
        <v>1919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1920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</row>
    <row r="284" spans="14:37">
      <c r="N284" t="s">
        <v>1921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1922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</row>
    <row r="285" spans="14:37">
      <c r="N285" t="s">
        <v>1923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1924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</row>
    <row r="286" spans="14:37">
      <c r="N286" t="s">
        <v>1925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1926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37">
      <c r="N287" t="s">
        <v>1927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1928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37">
      <c r="N288" t="s">
        <v>1929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1930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1931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1932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1933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1934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1935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1936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1937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1938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1939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1940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1941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1942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1943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1944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1945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1946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1947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1948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1949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1950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1951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1952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1953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1954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1955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1956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1957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1958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1959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1960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1961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1962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1963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1964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1965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1966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1967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1968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1969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1970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1971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1972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1973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1974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1975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1976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1977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1978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1979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1980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1981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1982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1983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1984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1985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1986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1987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1988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1989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1990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1991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1992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1993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1994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1995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1996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1997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1998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1999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2000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2001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2002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2003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2004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2005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2006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2007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2008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2009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2010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2011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2012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2013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2014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2015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2016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2017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2018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2019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2020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2021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2022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2023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2024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2025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2026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2027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2028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2029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2030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2031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2032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2033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2034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2035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2036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2037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2038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2039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2040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2041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2042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2043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2044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2045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2046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2047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2048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2049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2050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2051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2052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2053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2054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2055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2056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2057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2058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2059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2060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2061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2062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2063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2064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2065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2066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2067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2068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2069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2070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2071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2072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2073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2074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2075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2076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2077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2078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2079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2080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2081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2082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2083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2084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2085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2086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2087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2088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2089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2090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2091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2092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2093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2094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2095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2096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2097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2098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2099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2100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2101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2102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2103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2104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2105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2106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2107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2108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2109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2110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2111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2112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2113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2114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2115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2116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2117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2118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2119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2120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2121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2122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2123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2124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2125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2126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2127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2128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2129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2130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2131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2132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2133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2134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2135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2136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2137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2138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2139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2140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2141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2142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2143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2144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2145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2146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2147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2148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2149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2150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2151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2152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2153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2154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2155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2156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2157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2158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2159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2160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2161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2162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2163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2164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2165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2166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2167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2168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2169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2170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2171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2172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2173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2174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2175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2176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2177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2178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2179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2180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2181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2182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2183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2184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2185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2186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2187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2188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2189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2190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2191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2192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2193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2194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2195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2196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2197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2198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2199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2200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2201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2202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2203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2204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2205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2206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2207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2208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2209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2210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2211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2212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2213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2214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2215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2216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2217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2218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2219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2220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2221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2222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2223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2224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2225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2226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2227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2228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2229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2230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2231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2232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2233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2234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2235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2236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2237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2238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2239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2240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2241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2242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2243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2244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2245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2246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2247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2248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2249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2250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2251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2252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2253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2254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2255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2256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2257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2258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2259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2260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2261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2262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2263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2264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2265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2266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2267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2268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2269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2270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2271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2272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2273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2274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2275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2276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2277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2278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2279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2280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2281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2282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2283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2284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2285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2286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2287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2288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2289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2290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2291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2292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2293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2294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2295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2296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2297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2298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2299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2300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2301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2302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2303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2304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2305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2306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2307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2308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2309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2310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2311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2312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2313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2314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2315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2316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2317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2318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2319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2320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2321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2322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2323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2324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2325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2326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2327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2328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2329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2330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2331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2332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2333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2334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2335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2336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2337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2338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2339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2340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2341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2342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2343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2344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2345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2346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2347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2348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2349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2350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2351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2352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2353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2354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2355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2356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2357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2358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2359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2360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2361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2362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2363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2364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2365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2366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2367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2368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2369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2370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2371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2372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2373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2374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2375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2376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2377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2378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2379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2380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2381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2382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2383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2384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2385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2386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2387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2388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2389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2390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2391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2392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2393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2394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2395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2396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2397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2398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2399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2400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2401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2402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2403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2404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2405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2406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2407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2408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2409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2410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2411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2412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2413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2414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2415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2416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2417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2418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2419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2420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2421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2422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2423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2424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2425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2426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2427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2428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2429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2430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2431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2432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2433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2434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2435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2436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2437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2438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2439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2440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2441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2442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2443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2444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2445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2446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2447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2448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2449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2450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2451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2452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2453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2454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2455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2456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2457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2458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2459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2460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2461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2462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2463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2464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2465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2466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2467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2468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2469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2470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2471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2472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2473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2474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2475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2476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2477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2478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2479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2480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2481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2482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2483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2484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2485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2486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2487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2488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2489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2490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2491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2492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2493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2494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2495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2496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2497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2498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2499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2500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2501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2502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2503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2504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2505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2506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2507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2508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2509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2510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2511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2512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2513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2514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2515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2516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2517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2518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2519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2520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2521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2522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2523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2524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2525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2526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2527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2528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2529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2530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2531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2532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2533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2534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2535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2536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2537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2538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2539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2540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2541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2542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2543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2544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2545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2546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2547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2548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2549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2550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2551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2552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2553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2554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2555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2556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2557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2558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2559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2560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2561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2562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2563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2564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2565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2566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2567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2568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2569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2570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2571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2572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2573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2574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2575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2576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2577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2578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2579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2580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2581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2582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2583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2584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2585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2586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2587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2588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2589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2590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2591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2592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2593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2594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2595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2596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2597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2598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2599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2600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2601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2602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2603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2604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2605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2606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2607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2608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2609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2610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2611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2612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2613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2614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2615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2616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2617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2618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2619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2620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2621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2622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2623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2624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2625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2626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2627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2628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2629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2630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2631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2632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2633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2634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2635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2636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2637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2638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2639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2640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2641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2642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2643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2644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2645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2646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2647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2648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2649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2650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2651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2652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2653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2654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2655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2656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2657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2658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2659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2660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2661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2662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2663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2664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2665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2666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2667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2668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2669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2670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2671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2672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2673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2674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2675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2676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2677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2678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2679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2680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2681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2682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2683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2684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2685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2686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2687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2688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2689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2690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2691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2692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2693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2694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2695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2696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2697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2698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2699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2700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2701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2702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2703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2704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2705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2706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2707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2708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2709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2710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2711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2712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2713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2714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2715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2716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2717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2718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2719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2720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2721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2722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2723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2724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2725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2726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2727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2728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2729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2730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2731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2732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2733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2734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2735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2736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2737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2738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2739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2740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2741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2742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2743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2744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2745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2746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2747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2748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2749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2750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2751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2752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2753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2754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2755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2756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2757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2758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2759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2760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2761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2762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2763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2764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2765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2766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2767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2768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2769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2770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2771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2772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2773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2774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2775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2776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2777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2778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2779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2780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2781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2782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2783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2784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2785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2786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2787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2788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2789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2790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2791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2792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2793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2794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2795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2796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2797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2798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2799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2800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2801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2802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2803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2804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2805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2806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2807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2808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2809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2810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2811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2812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2813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2814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2815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2816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2817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2818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2819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2820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2821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2822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2823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2824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2825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2826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2827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2828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2829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2830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2831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2832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2833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2834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2835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2836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2837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2838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2839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2840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2841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2842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2843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2844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2845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2846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2847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2848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2849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2850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2851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2852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2853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2854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2855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2856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2857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2858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2859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2860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2861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2862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2863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2864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2865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2866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2867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2868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2869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2870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2871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2872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2873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2874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2875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2876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2877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2878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2879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2880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2881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2882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2883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2884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2885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2886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2887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2888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2889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2890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2891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2892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2893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2894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2895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2896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2897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2898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2899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2900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2901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2902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2903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2904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2905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2906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2907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2908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2909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2910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2911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2912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2913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2914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2915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2916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2917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2918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2919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2920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2921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2922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2923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2924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2925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2926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2927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2928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2929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2930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2931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2932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2933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2934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2935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2936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2937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2938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2939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2940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2941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2942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2943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2944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2945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2946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2947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2948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2949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2950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2951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2952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2953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2954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2955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2956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2957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2958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2959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2960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2961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2962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2963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2964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2965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2966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2967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2968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2969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2970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2971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2972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2973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2974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2975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2976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2977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2978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2979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2980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2981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2982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2983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2984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2985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2986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2987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2988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2989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2990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2991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2992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2993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2994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2995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2996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2997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2998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2999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3000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3001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3002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3003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3004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3005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3006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3007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3008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3009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3010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3011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3012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3013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3014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3015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3016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3017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3018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3019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3020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3021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3022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3023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3024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3025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3026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3027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3028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3029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3030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3031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3032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3033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3034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3035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3036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3037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3038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3039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3040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3041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3042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3043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3044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3045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3046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3047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3048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3049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3050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3051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3052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3053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3054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3055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3056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3057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3058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3059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3060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3061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3062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3063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3064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3065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3066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3067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3068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3069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3070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3071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3072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3073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3074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3075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3076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3077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3078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3079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3080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3081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3082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3083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3084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3085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3086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3087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3088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3089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3090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3091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3092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3093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3094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3095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3096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3097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3098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3099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3100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3101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3102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3103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3104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3105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3106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3107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3108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3109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3110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3111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3112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3113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3114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3115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3116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3117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3118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3119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3120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3121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3122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3123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3124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3125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3126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3127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3128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3129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3130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3131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3132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3133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3134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3135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3136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3137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3138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3139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3140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3141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3142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3143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3144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3145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3146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3147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3148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3149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3150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3151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3152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3153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3154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3155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3156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3157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3158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3159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3160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3161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3162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3163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3164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3165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3166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3167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3168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3169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3170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3171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3172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3173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3174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3175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3176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3177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3178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3179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3180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3181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3182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3183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3184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3185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3186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3187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3188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3189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3190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3191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3192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3193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3194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3195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3196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3197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3198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3199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3200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3201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3202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3203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3204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3205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3206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3207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3208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3209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3210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3211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3212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3213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3214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3215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3216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3217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3218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3219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3220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3221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3222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3223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3224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3225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3226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3227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3228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3229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3230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3231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3232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3233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3234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3235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3236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3237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3238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3239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3240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3241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3242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3243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3244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3245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3246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3247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3248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3249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3250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3251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3252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3253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3254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3255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3256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3257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3258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3259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3260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3261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3262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3263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3264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3265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3266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3267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3268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3269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3270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3271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3272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3273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3274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3275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3276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3277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3278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3279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3280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3281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3282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3283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3284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3285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3286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3287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3288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3289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3290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3291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3292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3293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3294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3295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3296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3297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3298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3299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3300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3301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3302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3303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3304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3305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3306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3307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3308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3309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3310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3311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3312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3313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3314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3315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3316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3317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3318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3319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3320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3321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3322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3323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3324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3325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3326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3327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3328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3329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3330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3331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3332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3333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3334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3335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3336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3337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3338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3339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3340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3341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3342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3343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3344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3345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3346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3347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3348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3349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3350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3351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3352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3353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3354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3355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3356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3357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3358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3359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3360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3361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3362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3363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3364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3365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3366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3367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3368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3369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3370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3371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3372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3373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3374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3375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3376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3377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3378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3379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3380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3381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3382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3383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3384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3385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3386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3387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3388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3389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3390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3391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3392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3393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3394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3395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3396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3397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3398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3399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3400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3401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3402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3403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3404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3405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3406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3407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3408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3409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3410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3411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3412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3413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3414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3415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3416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3417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3418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3419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3420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3421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3422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3423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3424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3425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3426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3427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3428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3429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3430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3431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3432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3433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3434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3435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3436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3437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3438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3439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3440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3441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3442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3443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3444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3445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3446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3447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3448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3449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3450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3451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3452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3453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3454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3455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3456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3457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3458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3459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3460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3461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3462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3463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3464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3465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3466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3467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3468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3469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3470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3471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3472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3473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3474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3475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3476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3477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3478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3479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3480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3481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3482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3483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1357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3484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1359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3485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1361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3486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1363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3487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1365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3488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1367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3489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1369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3490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1371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3491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1373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3492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1375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3493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1377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3494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1379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3495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1381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3496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1383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3497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1385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3498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1387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3499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1389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3500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1391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3501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1393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3502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1395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3503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1397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3504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1399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3505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1401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3506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1403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3507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1405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3508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1407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3509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1409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3510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1411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3511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1413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3512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1415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3513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1417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3514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1419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3515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1421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3516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1423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3517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1425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3518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1427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3519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1429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3520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1431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3521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1433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3522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1435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3523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3524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3525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3526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78EF9-4729-6246-A9EC-9651AED15185}">
  <dimension ref="A1:A233"/>
  <sheetViews>
    <sheetView workbookViewId="0">
      <selection sqref="A1:A233"/>
    </sheetView>
  </sheetViews>
  <sheetFormatPr baseColWidth="10" defaultRowHeight="16"/>
  <sheetData>
    <row r="1" spans="1:1">
      <c r="A1" t="s">
        <v>3539</v>
      </c>
    </row>
    <row r="2" spans="1:1">
      <c r="A2">
        <v>919095</v>
      </c>
    </row>
    <row r="3" spans="1:1">
      <c r="A3">
        <v>933988.93447500002</v>
      </c>
    </row>
    <row r="4" spans="1:1">
      <c r="A4">
        <v>987128.234901955</v>
      </c>
    </row>
    <row r="5" spans="1:1">
      <c r="A5">
        <v>935619.88360477099</v>
      </c>
    </row>
    <row r="6" spans="1:1">
      <c r="A6">
        <v>976745.05558861897</v>
      </c>
    </row>
    <row r="7" spans="1:1">
      <c r="A7">
        <v>1009480.66612667</v>
      </c>
    </row>
    <row r="8" spans="1:1">
      <c r="A8">
        <v>991441.24662298698</v>
      </c>
    </row>
    <row r="9" spans="1:1">
      <c r="A9">
        <v>983475.01620637195</v>
      </c>
    </row>
    <row r="10" spans="1:1">
      <c r="A10">
        <v>978857.60100528295</v>
      </c>
    </row>
    <row r="11" spans="1:1">
      <c r="A11">
        <v>1004645.60450376</v>
      </c>
    </row>
    <row r="12" spans="1:1">
      <c r="A12">
        <v>1018996.9669641</v>
      </c>
    </row>
    <row r="13" spans="1:1">
      <c r="A13">
        <v>1098132.27141853</v>
      </c>
    </row>
    <row r="14" spans="1:1">
      <c r="A14">
        <v>1121346.7876363201</v>
      </c>
    </row>
    <row r="15" spans="1:1">
      <c r="A15">
        <v>1175283.56812163</v>
      </c>
    </row>
    <row r="16" spans="1:1">
      <c r="A16">
        <v>1204695.0394138701</v>
      </c>
    </row>
    <row r="17" spans="1:1">
      <c r="A17">
        <v>1194033.48831506</v>
      </c>
    </row>
    <row r="18" spans="1:1">
      <c r="A18">
        <v>1132779.5703644899</v>
      </c>
    </row>
    <row r="19" spans="1:1">
      <c r="A19">
        <v>1242342.01041015</v>
      </c>
    </row>
    <row r="20" spans="1:1">
      <c r="A20">
        <v>1327144.2760407501</v>
      </c>
    </row>
    <row r="21" spans="1:1">
      <c r="A21">
        <v>1350661.2726121901</v>
      </c>
    </row>
    <row r="22" spans="1:1">
      <c r="A22">
        <v>1317583.57804592</v>
      </c>
    </row>
    <row r="23" spans="1:1">
      <c r="A23">
        <v>1261349.1109349199</v>
      </c>
    </row>
    <row r="24" spans="1:1">
      <c r="A24">
        <v>1333933.4455236699</v>
      </c>
    </row>
    <row r="25" spans="1:1">
      <c r="A25">
        <v>1404205.05943385</v>
      </c>
    </row>
    <row r="26" spans="1:1">
      <c r="A26">
        <v>1410671.4237325501</v>
      </c>
    </row>
    <row r="27" spans="1:1">
      <c r="A27">
        <v>1518206.90636368</v>
      </c>
    </row>
    <row r="28" spans="1:1">
      <c r="A28">
        <v>1599985.1213749601</v>
      </c>
    </row>
    <row r="29" spans="1:1">
      <c r="A29">
        <v>1598137.1385597701</v>
      </c>
    </row>
    <row r="30" spans="1:1">
      <c r="A30">
        <v>1625393.36745791</v>
      </c>
    </row>
    <row r="31" spans="1:1">
      <c r="A31">
        <v>1651708.48607705</v>
      </c>
    </row>
    <row r="32" spans="1:1">
      <c r="A32">
        <v>1623315.61720139</v>
      </c>
    </row>
    <row r="33" spans="1:1">
      <c r="A33">
        <v>1705739.4676647901</v>
      </c>
    </row>
    <row r="34" spans="1:1">
      <c r="A34">
        <v>1623633.69838874</v>
      </c>
    </row>
    <row r="35" spans="1:1">
      <c r="A35">
        <v>1641371.8965436399</v>
      </c>
    </row>
    <row r="36" spans="1:1">
      <c r="A36">
        <v>1765410.3707654399</v>
      </c>
    </row>
    <row r="37" spans="1:1">
      <c r="A37">
        <v>1816519.0009991</v>
      </c>
    </row>
    <row r="38" spans="1:1">
      <c r="A38">
        <v>1958025.8311769301</v>
      </c>
    </row>
    <row r="39" spans="1:1">
      <c r="A39">
        <v>1965368.42804385</v>
      </c>
    </row>
    <row r="40" spans="1:1">
      <c r="A40">
        <v>1946687.60113529</v>
      </c>
    </row>
    <row r="41" spans="1:1">
      <c r="A41">
        <v>1964451.1254956501</v>
      </c>
    </row>
    <row r="42" spans="1:1">
      <c r="A42">
        <v>2136468.2882996802</v>
      </c>
    </row>
    <row r="43" spans="1:1">
      <c r="A43">
        <v>2157597.95967096</v>
      </c>
    </row>
    <row r="44" spans="1:1">
      <c r="A44">
        <v>2180328.25417609</v>
      </c>
    </row>
    <row r="45" spans="1:1">
      <c r="A45">
        <v>2235719.4934734399</v>
      </c>
    </row>
    <row r="46" spans="1:1">
      <c r="A46">
        <v>2383221.0870553502</v>
      </c>
    </row>
    <row r="47" spans="1:1">
      <c r="A47">
        <v>2375392.2057843702</v>
      </c>
    </row>
    <row r="48" spans="1:1">
      <c r="A48">
        <v>2426344.36859845</v>
      </c>
    </row>
    <row r="49" spans="1:1">
      <c r="A49">
        <v>2402214.3738527298</v>
      </c>
    </row>
    <row r="50" spans="1:1">
      <c r="A50">
        <v>2388377.6190593401</v>
      </c>
    </row>
    <row r="51" spans="1:1">
      <c r="A51">
        <v>2198967.3319798401</v>
      </c>
    </row>
    <row r="52" spans="1:1">
      <c r="A52">
        <v>2243661.34300233</v>
      </c>
    </row>
    <row r="53" spans="1:1">
      <c r="A53">
        <v>2149124.6723149298</v>
      </c>
    </row>
    <row r="54" spans="1:1">
      <c r="A54">
        <v>2197780.8548961398</v>
      </c>
    </row>
    <row r="55" spans="1:1">
      <c r="A55">
        <v>2247285.8686526702</v>
      </c>
    </row>
    <row r="56" spans="1:1">
      <c r="A56">
        <v>2366953.8411584301</v>
      </c>
    </row>
    <row r="57" spans="1:1">
      <c r="A57">
        <v>2283412.2053347402</v>
      </c>
    </row>
    <row r="58" spans="1:1">
      <c r="A58">
        <v>2340383.33985784</v>
      </c>
    </row>
    <row r="59" spans="1:1">
      <c r="A59">
        <v>2465137.4737889702</v>
      </c>
    </row>
    <row r="60" spans="1:1">
      <c r="A60">
        <v>2529835.0067885602</v>
      </c>
    </row>
    <row r="61" spans="1:1">
      <c r="A61">
        <v>2564670.8348320401</v>
      </c>
    </row>
    <row r="62" spans="1:1">
      <c r="A62">
        <v>2442041.09886454</v>
      </c>
    </row>
    <row r="63" spans="1:1">
      <c r="A63">
        <v>2444947.1277721901</v>
      </c>
    </row>
    <row r="64" spans="1:1">
      <c r="A64">
        <v>2528380.9485074198</v>
      </c>
    </row>
    <row r="65" spans="1:1">
      <c r="A65">
        <v>2514082.9542436101</v>
      </c>
    </row>
    <row r="66" spans="1:1">
      <c r="A66">
        <v>2523271.9274413702</v>
      </c>
    </row>
    <row r="67" spans="1:1">
      <c r="A67">
        <v>2405182.80123711</v>
      </c>
    </row>
    <row r="68" spans="1:1">
      <c r="A68">
        <v>2519693.5544040101</v>
      </c>
    </row>
    <row r="69" spans="1:1">
      <c r="A69">
        <v>2659145.9941725</v>
      </c>
    </row>
    <row r="70" spans="1:1">
      <c r="A70">
        <v>2440643.9678313499</v>
      </c>
    </row>
    <row r="71" spans="1:1">
      <c r="A71">
        <v>2552925.7935714298</v>
      </c>
    </row>
    <row r="72" spans="1:1">
      <c r="A72">
        <v>2717844.7998361401</v>
      </c>
    </row>
    <row r="73" spans="1:1">
      <c r="A73">
        <v>2897344.8596413201</v>
      </c>
    </row>
    <row r="74" spans="1:1">
      <c r="A74">
        <v>2984859.1611267901</v>
      </c>
    </row>
    <row r="75" spans="1:1">
      <c r="A75">
        <v>2832616.4196135099</v>
      </c>
    </row>
    <row r="76" spans="1:1">
      <c r="A76">
        <v>2920866.5841665701</v>
      </c>
    </row>
    <row r="77" spans="1:1">
      <c r="A77">
        <v>2883946.8305427101</v>
      </c>
    </row>
    <row r="78" spans="1:1">
      <c r="A78">
        <v>2766858.5892226798</v>
      </c>
    </row>
    <row r="79" spans="1:1">
      <c r="A79">
        <v>2526958.1152441199</v>
      </c>
    </row>
    <row r="80" spans="1:1">
      <c r="A80">
        <v>2593581.3659525299</v>
      </c>
    </row>
    <row r="81" spans="1:1">
      <c r="A81">
        <v>2582947.6823521298</v>
      </c>
    </row>
    <row r="82" spans="1:1">
      <c r="A82">
        <v>2640159.97351623</v>
      </c>
    </row>
    <row r="83" spans="1:1">
      <c r="A83">
        <v>2714031.6495752102</v>
      </c>
    </row>
    <row r="84" spans="1:1">
      <c r="A84">
        <v>2801504.88964102</v>
      </c>
    </row>
    <row r="85" spans="1:1">
      <c r="A85">
        <v>2953808.7029663599</v>
      </c>
    </row>
    <row r="86" spans="1:1">
      <c r="A86">
        <v>3095753.98018741</v>
      </c>
    </row>
    <row r="87" spans="1:1">
      <c r="A87">
        <v>3143490.5065619</v>
      </c>
    </row>
    <row r="88" spans="1:1">
      <c r="A88">
        <v>3216592.3782919901</v>
      </c>
    </row>
    <row r="89" spans="1:1">
      <c r="A89">
        <v>3159240.5361870499</v>
      </c>
    </row>
    <row r="90" spans="1:1">
      <c r="A90">
        <v>2920496.7288673902</v>
      </c>
    </row>
    <row r="91" spans="1:1">
      <c r="A91">
        <v>2915955.3564539999</v>
      </c>
    </row>
    <row r="92" spans="1:1">
      <c r="A92">
        <v>2954620.9244805798</v>
      </c>
    </row>
    <row r="93" spans="1:1">
      <c r="A93">
        <v>2885320.2906968901</v>
      </c>
    </row>
    <row r="94" spans="1:1">
      <c r="A94">
        <v>2988095.3994515198</v>
      </c>
    </row>
    <row r="95" spans="1:1">
      <c r="A95">
        <v>2833595.9268228798</v>
      </c>
    </row>
    <row r="96" spans="1:1">
      <c r="A96">
        <v>2728200.3263246999</v>
      </c>
    </row>
    <row r="97" spans="1:1">
      <c r="A97">
        <v>2815598.22377851</v>
      </c>
    </row>
    <row r="98" spans="1:1">
      <c r="A98">
        <v>2786625.7180558299</v>
      </c>
    </row>
    <row r="99" spans="1:1">
      <c r="A99">
        <v>2863397.25658827</v>
      </c>
    </row>
    <row r="100" spans="1:1">
      <c r="A100">
        <v>2957903.68304196</v>
      </c>
    </row>
    <row r="101" spans="1:1">
      <c r="A101">
        <v>2983652.2346028402</v>
      </c>
    </row>
    <row r="102" spans="1:1">
      <c r="A102">
        <v>3094315.8959842599</v>
      </c>
    </row>
    <row r="103" spans="1:1">
      <c r="A103">
        <v>3137976.6932766</v>
      </c>
    </row>
    <row r="104" spans="1:1">
      <c r="A104">
        <v>3173671.1781626199</v>
      </c>
    </row>
    <row r="105" spans="1:1">
      <c r="A105">
        <v>3166181.31418216</v>
      </c>
    </row>
    <row r="106" spans="1:1">
      <c r="A106">
        <v>3301868.01440144</v>
      </c>
    </row>
    <row r="107" spans="1:1">
      <c r="A107">
        <v>3313160.4030106901</v>
      </c>
    </row>
    <row r="108" spans="1:1">
      <c r="A108">
        <v>3333006.2338247201</v>
      </c>
    </row>
    <row r="109" spans="1:1">
      <c r="A109">
        <v>3435846.1411693799</v>
      </c>
    </row>
    <row r="110" spans="1:1">
      <c r="A110">
        <v>3204562.1581765702</v>
      </c>
    </row>
    <row r="111" spans="1:1">
      <c r="A111">
        <v>3317058.3127393601</v>
      </c>
    </row>
    <row r="112" spans="1:1">
      <c r="A112">
        <v>3366764.4315557601</v>
      </c>
    </row>
    <row r="113" spans="1:1">
      <c r="A113">
        <v>3457448.2315197098</v>
      </c>
    </row>
    <row r="114" spans="1:1">
      <c r="A114">
        <v>3439400.3517511799</v>
      </c>
    </row>
    <row r="115" spans="1:1">
      <c r="A115">
        <v>3419744.17874092</v>
      </c>
    </row>
    <row r="116" spans="1:1">
      <c r="A116">
        <v>3628348.5736441198</v>
      </c>
    </row>
    <row r="117" spans="1:1">
      <c r="A117">
        <v>3639796.01339396</v>
      </c>
    </row>
    <row r="118" spans="1:1">
      <c r="A118">
        <v>3686494.5962458099</v>
      </c>
    </row>
    <row r="119" spans="1:1">
      <c r="A119">
        <v>3736759.9500656198</v>
      </c>
    </row>
    <row r="120" spans="1:1">
      <c r="A120">
        <v>3882325.4339204198</v>
      </c>
    </row>
    <row r="121" spans="1:1">
      <c r="A121">
        <v>4139917.7264610399</v>
      </c>
    </row>
    <row r="122" spans="1:1">
      <c r="A122">
        <v>4156580.8953100499</v>
      </c>
    </row>
    <row r="123" spans="1:1">
      <c r="A123">
        <v>3929402.96647688</v>
      </c>
    </row>
    <row r="124" spans="1:1">
      <c r="A124">
        <v>4162357.6213444602</v>
      </c>
    </row>
    <row r="125" spans="1:1">
      <c r="A125">
        <v>3992533.4303936101</v>
      </c>
    </row>
    <row r="126" spans="1:1">
      <c r="A126">
        <v>4038826.85551902</v>
      </c>
    </row>
    <row r="127" spans="1:1">
      <c r="A127">
        <v>3970328.3520494201</v>
      </c>
    </row>
    <row r="128" spans="1:1">
      <c r="A128">
        <v>3960481.9377363301</v>
      </c>
    </row>
    <row r="129" spans="1:1">
      <c r="A129">
        <v>3678951.0791923502</v>
      </c>
    </row>
    <row r="130" spans="1:1">
      <c r="A130">
        <v>3676320.62917072</v>
      </c>
    </row>
    <row r="131" spans="1:1">
      <c r="A131">
        <v>3677294.85413745</v>
      </c>
    </row>
    <row r="132" spans="1:1">
      <c r="A132">
        <v>3636862.9972162098</v>
      </c>
    </row>
    <row r="133" spans="1:1">
      <c r="A133">
        <v>3793539.0551362899</v>
      </c>
    </row>
    <row r="134" spans="1:1">
      <c r="A134">
        <v>3662301.5715238499</v>
      </c>
    </row>
    <row r="135" spans="1:1">
      <c r="A135">
        <v>3642982.9307340598</v>
      </c>
    </row>
    <row r="136" spans="1:1">
      <c r="A136">
        <v>3606334.5224508699</v>
      </c>
    </row>
    <row r="137" spans="1:1">
      <c r="A137">
        <v>3804394.4144238699</v>
      </c>
    </row>
    <row r="138" spans="1:1">
      <c r="A138">
        <v>3838691.03006991</v>
      </c>
    </row>
    <row r="139" spans="1:1">
      <c r="A139">
        <v>3819267.2534577502</v>
      </c>
    </row>
    <row r="140" spans="1:1">
      <c r="A140">
        <v>3910299.4884439199</v>
      </c>
    </row>
    <row r="141" spans="1:1">
      <c r="A141">
        <v>3967604.9274470601</v>
      </c>
    </row>
    <row r="142" spans="1:1">
      <c r="A142">
        <v>3978436.4888989902</v>
      </c>
    </row>
    <row r="143" spans="1:1">
      <c r="A143">
        <v>4039883.4404700398</v>
      </c>
    </row>
    <row r="144" spans="1:1">
      <c r="A144">
        <v>4048306.59744342</v>
      </c>
    </row>
    <row r="145" spans="1:1">
      <c r="A145">
        <v>4046849.2070683399</v>
      </c>
    </row>
    <row r="146" spans="1:1">
      <c r="A146">
        <v>4225072.44614763</v>
      </c>
    </row>
    <row r="147" spans="1:1">
      <c r="A147">
        <v>4318721.1769164903</v>
      </c>
    </row>
    <row r="148" spans="1:1">
      <c r="A148">
        <v>4501791.7676059799</v>
      </c>
    </row>
    <row r="149" spans="1:1">
      <c r="A149">
        <v>4519843.95259408</v>
      </c>
    </row>
    <row r="150" spans="1:1">
      <c r="A150">
        <v>4704954.1616725698</v>
      </c>
    </row>
    <row r="151" spans="1:1">
      <c r="A151">
        <v>4909643.1924761403</v>
      </c>
    </row>
    <row r="152" spans="1:1">
      <c r="A152">
        <v>5045394.8267481001</v>
      </c>
    </row>
    <row r="153" spans="1:1">
      <c r="A153">
        <v>5248371.0606281804</v>
      </c>
    </row>
    <row r="154" spans="1:1">
      <c r="A154">
        <v>5281383.3145995298</v>
      </c>
    </row>
    <row r="155" spans="1:1">
      <c r="A155">
        <v>5343254.7201300599</v>
      </c>
    </row>
    <row r="156" spans="1:1">
      <c r="A156">
        <v>5553778.9561031898</v>
      </c>
    </row>
    <row r="157" spans="1:1">
      <c r="A157">
        <v>5709978.9892435903</v>
      </c>
    </row>
    <row r="158" spans="1:1">
      <c r="A158">
        <v>5846161.9881370496</v>
      </c>
    </row>
    <row r="159" spans="1:1">
      <c r="A159">
        <v>6165274.7402595105</v>
      </c>
    </row>
    <row r="160" spans="1:1">
      <c r="A160">
        <v>6000785.21018939</v>
      </c>
    </row>
    <row r="161" spans="1:1">
      <c r="A161">
        <v>6217443.5602032701</v>
      </c>
    </row>
    <row r="162" spans="1:1">
      <c r="A162">
        <v>6275701.0063623805</v>
      </c>
    </row>
    <row r="163" spans="1:1">
      <c r="A163">
        <v>6337234.2547297599</v>
      </c>
    </row>
    <row r="164" spans="1:1">
      <c r="A164">
        <v>6344331.9570950596</v>
      </c>
    </row>
    <row r="165" spans="1:1">
      <c r="A165">
        <v>6773208.7973946901</v>
      </c>
    </row>
    <row r="166" spans="1:1">
      <c r="A166">
        <v>6182449.5260859197</v>
      </c>
    </row>
    <row r="167" spans="1:1">
      <c r="A167">
        <v>6449654.9946033601</v>
      </c>
    </row>
    <row r="168" spans="1:1">
      <c r="A168">
        <v>6754981.6620478798</v>
      </c>
    </row>
    <row r="169" spans="1:1">
      <c r="A169">
        <v>7123567.23643752</v>
      </c>
    </row>
    <row r="170" spans="1:1">
      <c r="A170">
        <v>7077299.6672368599</v>
      </c>
    </row>
    <row r="171" spans="1:1">
      <c r="A171">
        <v>7180415.9233884998</v>
      </c>
    </row>
    <row r="172" spans="1:1">
      <c r="A172">
        <v>7504360.3877721699</v>
      </c>
    </row>
    <row r="173" spans="1:1">
      <c r="A173">
        <v>7562781.83339098</v>
      </c>
    </row>
    <row r="174" spans="1:1">
      <c r="A174">
        <v>7719936.4398888396</v>
      </c>
    </row>
    <row r="175" spans="1:1">
      <c r="A175">
        <v>7801072.9718720699</v>
      </c>
    </row>
    <row r="176" spans="1:1">
      <c r="A176">
        <v>7937045.6737718098</v>
      </c>
    </row>
    <row r="177" spans="1:1">
      <c r="A177">
        <v>8019313.15218045</v>
      </c>
    </row>
    <row r="178" spans="1:1">
      <c r="A178">
        <v>8009850.3626608802</v>
      </c>
    </row>
    <row r="179" spans="1:1">
      <c r="A179">
        <v>7984419.0877594296</v>
      </c>
    </row>
    <row r="180" spans="1:1">
      <c r="A180">
        <v>8686528.9802415594</v>
      </c>
    </row>
    <row r="181" spans="1:1">
      <c r="A181">
        <v>9241120.4229850806</v>
      </c>
    </row>
    <row r="182" spans="1:1">
      <c r="A182">
        <v>8197382.0768110296</v>
      </c>
    </row>
    <row r="183" spans="1:1">
      <c r="A183">
        <v>8692340.0066088792</v>
      </c>
    </row>
    <row r="184" spans="1:1">
      <c r="A184">
        <v>8489808.4844548907</v>
      </c>
    </row>
    <row r="185" spans="1:1">
      <c r="A185">
        <v>8579715.5563052706</v>
      </c>
    </row>
    <row r="186" spans="1:1">
      <c r="A186">
        <v>7794628.68432556</v>
      </c>
    </row>
    <row r="187" spans="1:1">
      <c r="A187">
        <v>7207615.198109</v>
      </c>
    </row>
    <row r="188" spans="1:1">
      <c r="A188">
        <v>7621152.1201005001</v>
      </c>
    </row>
    <row r="189" spans="1:1">
      <c r="A189">
        <v>7991578.21889799</v>
      </c>
    </row>
    <row r="190" spans="1:1">
      <c r="A190">
        <v>8288225.6023834804</v>
      </c>
    </row>
    <row r="191" spans="1:1">
      <c r="A191">
        <v>7994366.5636509703</v>
      </c>
    </row>
    <row r="192" spans="1:1">
      <c r="A192">
        <v>8067714.8768724697</v>
      </c>
    </row>
    <row r="193" spans="1:1">
      <c r="A193">
        <v>8300226.4196239403</v>
      </c>
    </row>
    <row r="194" spans="1:1">
      <c r="A194">
        <v>8046197.9900513496</v>
      </c>
    </row>
    <row r="195" spans="1:1">
      <c r="A195">
        <v>8506883.0559717398</v>
      </c>
    </row>
    <row r="196" spans="1:1">
      <c r="A196">
        <v>9363441.1108775306</v>
      </c>
    </row>
    <row r="197" spans="1:1">
      <c r="A197">
        <v>8993444.7353812009</v>
      </c>
    </row>
    <row r="198" spans="1:1">
      <c r="A198">
        <v>8375100.4426000696</v>
      </c>
    </row>
    <row r="199" spans="1:1">
      <c r="A199">
        <v>9042386.5703642294</v>
      </c>
    </row>
    <row r="200" spans="1:1">
      <c r="A200">
        <v>9766003.5556576308</v>
      </c>
    </row>
    <row r="201" spans="1:1">
      <c r="A201">
        <v>9861124.4302897397</v>
      </c>
    </row>
    <row r="202" spans="1:1">
      <c r="A202">
        <v>10207348.5090372</v>
      </c>
    </row>
    <row r="203" spans="1:1">
      <c r="A203">
        <v>10698934.413232399</v>
      </c>
    </row>
    <row r="204" spans="1:1">
      <c r="A204">
        <v>10464413.7708943</v>
      </c>
    </row>
    <row r="205" spans="1:1">
      <c r="A205">
        <v>9797935.2578261197</v>
      </c>
    </row>
    <row r="206" spans="1:1">
      <c r="A206">
        <v>10249130.176449001</v>
      </c>
    </row>
    <row r="207" spans="1:1">
      <c r="A207">
        <v>9282790.9377625193</v>
      </c>
    </row>
    <row r="208" spans="1:1">
      <c r="A208">
        <v>9582949.9827350695</v>
      </c>
    </row>
    <row r="209" spans="1:1">
      <c r="A209">
        <v>9657313.6746011004</v>
      </c>
    </row>
    <row r="210" spans="1:1">
      <c r="A210">
        <v>9937230.9114594106</v>
      </c>
    </row>
    <row r="211" spans="1:1">
      <c r="A211">
        <v>9914077.1634357106</v>
      </c>
    </row>
    <row r="212" spans="1:1">
      <c r="A212">
        <v>9938812.7859584801</v>
      </c>
    </row>
    <row r="213" spans="1:1">
      <c r="A213">
        <v>10077707.694642199</v>
      </c>
    </row>
    <row r="214" spans="1:1">
      <c r="A214">
        <v>10341642.859164899</v>
      </c>
    </row>
    <row r="215" spans="1:1">
      <c r="A215">
        <v>10213716.736997001</v>
      </c>
    </row>
    <row r="216" spans="1:1">
      <c r="A216">
        <v>9869923.0316297393</v>
      </c>
    </row>
    <row r="217" spans="1:1">
      <c r="A217">
        <v>10329269.249521701</v>
      </c>
    </row>
    <row r="218" spans="1:1">
      <c r="A218">
        <v>9419983.6774863899</v>
      </c>
    </row>
    <row r="219" spans="1:1">
      <c r="A219">
        <v>9458181.7112985998</v>
      </c>
    </row>
    <row r="220" spans="1:1">
      <c r="A220">
        <v>9752567.6170627605</v>
      </c>
    </row>
    <row r="221" spans="1:1">
      <c r="A221">
        <v>9503145.7002563793</v>
      </c>
    </row>
    <row r="222" spans="1:1">
      <c r="A222">
        <v>9292318.4128961898</v>
      </c>
    </row>
    <row r="223" spans="1:1">
      <c r="A223">
        <v>9422550.2554529309</v>
      </c>
    </row>
    <row r="224" spans="1:1">
      <c r="A224">
        <v>9708948.6704674195</v>
      </c>
    </row>
    <row r="225" spans="1:1">
      <c r="A225">
        <v>9990119.8239641599</v>
      </c>
    </row>
    <row r="226" spans="1:1">
      <c r="A226">
        <v>10107104.127102699</v>
      </c>
    </row>
    <row r="227" spans="1:1">
      <c r="A227">
        <v>9776551.2866258901</v>
      </c>
    </row>
    <row r="228" spans="1:1">
      <c r="A228">
        <v>10050148.0743821</v>
      </c>
    </row>
    <row r="229" spans="1:1">
      <c r="A229">
        <v>10084821.085238701</v>
      </c>
    </row>
    <row r="230" spans="1:1">
      <c r="A230">
        <v>9097012.8599395901</v>
      </c>
    </row>
    <row r="231" spans="1:1">
      <c r="A231">
        <v>8854168.1016435008</v>
      </c>
    </row>
    <row r="232" spans="1:1">
      <c r="A232">
        <v>7918061.1790972399</v>
      </c>
    </row>
    <row r="233" spans="1:1">
      <c r="A233">
        <v>8341400.3200376704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BBAF1-666B-EC4E-8AB2-3DAA00BF5C2D}">
  <dimension ref="A1:N157"/>
  <sheetViews>
    <sheetView workbookViewId="0">
      <selection activeCell="R1" sqref="R1"/>
    </sheetView>
  </sheetViews>
  <sheetFormatPr baseColWidth="10" defaultRowHeight="16"/>
  <sheetData>
    <row r="1" spans="1:14">
      <c r="B1" t="s">
        <v>1176</v>
      </c>
      <c r="C1" t="s">
        <v>1176</v>
      </c>
      <c r="G1" t="s">
        <v>1148</v>
      </c>
      <c r="H1" t="s">
        <v>1148</v>
      </c>
      <c r="N1" t="s">
        <v>1175</v>
      </c>
    </row>
    <row r="2" spans="1:14">
      <c r="A2">
        <v>-36.85</v>
      </c>
      <c r="B2" s="6">
        <f>A2*D$3</f>
        <v>-3.6850000000000005</v>
      </c>
      <c r="C2" s="6">
        <f>B2</f>
        <v>-3.6850000000000005</v>
      </c>
      <c r="D2">
        <v>10</v>
      </c>
      <c r="F2">
        <v>-113.47</v>
      </c>
      <c r="G2" s="6">
        <f>F2*I$3</f>
        <v>-2.2694000000000001</v>
      </c>
      <c r="H2" s="6">
        <f>G2</f>
        <v>-2.2694000000000001</v>
      </c>
      <c r="I2">
        <v>50</v>
      </c>
      <c r="M2">
        <v>-21.4</v>
      </c>
      <c r="N2" cm="1">
        <f t="array" ref="N2">INDEX(M$2:M$157,ROWS(M2:M$157))</f>
        <v>-113.47</v>
      </c>
    </row>
    <row r="3" spans="1:14">
      <c r="A3">
        <v>51.099999999999902</v>
      </c>
      <c r="B3" s="6">
        <f t="shared" ref="B3:B66" si="0">A3*D$3</f>
        <v>5.1099999999999905</v>
      </c>
      <c r="C3" s="6">
        <f>B3+C2</f>
        <v>1.4249999999999901</v>
      </c>
      <c r="D3">
        <f>1/D2</f>
        <v>0.1</v>
      </c>
      <c r="F3">
        <v>121.19999999999899</v>
      </c>
      <c r="G3" s="6">
        <f t="shared" ref="G3:G66" si="1">F3*I$3</f>
        <v>2.4239999999999799</v>
      </c>
      <c r="H3" s="6">
        <f>G3+H2</f>
        <v>0.15459999999997986</v>
      </c>
      <c r="I3">
        <f>1/I2</f>
        <v>0.02</v>
      </c>
      <c r="M3">
        <v>-145.229999999999</v>
      </c>
      <c r="N3" cm="1">
        <f t="array" ref="N3">INDEX(M$2:M$157,ROWS(M3:M$157))</f>
        <v>121.19999999999899</v>
      </c>
    </row>
    <row r="4" spans="1:14">
      <c r="A4">
        <v>-0.59</v>
      </c>
      <c r="B4" s="6">
        <f t="shared" si="0"/>
        <v>-5.8999999999999997E-2</v>
      </c>
      <c r="C4" s="6">
        <f t="shared" ref="C4:C67" si="2">B4+C3</f>
        <v>1.3659999999999901</v>
      </c>
      <c r="F4">
        <v>-27.71</v>
      </c>
      <c r="G4" s="6">
        <f t="shared" si="1"/>
        <v>-0.55420000000000003</v>
      </c>
      <c r="H4" s="6">
        <f t="shared" ref="H4:H67" si="3">G4+H3</f>
        <v>-0.39960000000002016</v>
      </c>
      <c r="M4">
        <v>95.26</v>
      </c>
      <c r="N4" cm="1">
        <f t="array" ref="N4">INDEX(M$2:M$157,ROWS(M4:M$157))</f>
        <v>-27.71</v>
      </c>
    </row>
    <row r="5" spans="1:14">
      <c r="A5">
        <v>5.75</v>
      </c>
      <c r="B5" s="6">
        <f t="shared" si="0"/>
        <v>0.57500000000000007</v>
      </c>
      <c r="C5" s="6">
        <f t="shared" si="2"/>
        <v>1.9409999999999901</v>
      </c>
      <c r="F5">
        <v>-34.049999999999997</v>
      </c>
      <c r="G5" s="6">
        <f t="shared" si="1"/>
        <v>-0.68099999999999994</v>
      </c>
      <c r="H5" s="6">
        <f t="shared" si="3"/>
        <v>-1.08060000000002</v>
      </c>
      <c r="M5">
        <v>44.23</v>
      </c>
      <c r="N5" cm="1">
        <f t="array" ref="N5">INDEX(M$2:M$157,ROWS(M5:M$157))</f>
        <v>-34.049999999999997</v>
      </c>
    </row>
    <row r="6" spans="1:14">
      <c r="A6">
        <v>-28.16</v>
      </c>
      <c r="B6" s="6">
        <f t="shared" si="0"/>
        <v>-2.8160000000000003</v>
      </c>
      <c r="C6" s="6">
        <f t="shared" si="2"/>
        <v>-0.87500000000001021</v>
      </c>
      <c r="F6">
        <v>-178.74999999999901</v>
      </c>
      <c r="G6" s="6">
        <f t="shared" si="1"/>
        <v>-3.5749999999999802</v>
      </c>
      <c r="H6" s="6">
        <f t="shared" si="3"/>
        <v>-4.6555999999999997</v>
      </c>
      <c r="M6">
        <v>-222.85</v>
      </c>
      <c r="N6" cm="1">
        <f t="array" ref="N6">INDEX(M$2:M$157,ROWS(M6:M$157))</f>
        <v>-178.74999999999901</v>
      </c>
    </row>
    <row r="7" spans="1:14">
      <c r="A7">
        <v>-31.9</v>
      </c>
      <c r="B7" s="6">
        <f t="shared" si="0"/>
        <v>-3.19</v>
      </c>
      <c r="C7" s="6">
        <f t="shared" si="2"/>
        <v>-4.0650000000000102</v>
      </c>
      <c r="F7">
        <v>-77.849999999999994</v>
      </c>
      <c r="G7" s="6">
        <f t="shared" si="1"/>
        <v>-1.5569999999999999</v>
      </c>
      <c r="H7" s="6">
        <f t="shared" si="3"/>
        <v>-6.2126000000000001</v>
      </c>
      <c r="M7">
        <v>0.749999999999998</v>
      </c>
      <c r="N7" cm="1">
        <f t="array" ref="N7">INDEX(M$2:M$157,ROWS(M7:M$157))</f>
        <v>-77.849999999999994</v>
      </c>
    </row>
    <row r="8" spans="1:14">
      <c r="A8">
        <v>17.11</v>
      </c>
      <c r="B8" s="6">
        <f t="shared" si="0"/>
        <v>1.7110000000000001</v>
      </c>
      <c r="C8" s="6">
        <f t="shared" si="2"/>
        <v>-2.3540000000000099</v>
      </c>
      <c r="F8">
        <v>122.82</v>
      </c>
      <c r="G8" s="6">
        <f t="shared" si="1"/>
        <v>2.4563999999999999</v>
      </c>
      <c r="H8" s="6">
        <f t="shared" si="3"/>
        <v>-3.7562000000000002</v>
      </c>
      <c r="M8">
        <v>101.25</v>
      </c>
      <c r="N8" cm="1">
        <f t="array" ref="N8">INDEX(M$2:M$157,ROWS(M8:M$157))</f>
        <v>122.82</v>
      </c>
    </row>
    <row r="9" spans="1:14">
      <c r="A9">
        <v>27.06</v>
      </c>
      <c r="B9" s="6">
        <f t="shared" si="0"/>
        <v>2.706</v>
      </c>
      <c r="C9" s="6">
        <f t="shared" si="2"/>
        <v>0.3519999999999901</v>
      </c>
      <c r="F9">
        <v>167.18</v>
      </c>
      <c r="G9" s="6">
        <f t="shared" si="1"/>
        <v>3.3436000000000003</v>
      </c>
      <c r="H9" s="6">
        <f t="shared" si="3"/>
        <v>-0.41259999999999986</v>
      </c>
      <c r="M9">
        <v>30.38</v>
      </c>
      <c r="N9" cm="1">
        <f t="array" ref="N9">INDEX(M$2:M$157,ROWS(M9:M$157))</f>
        <v>167.18</v>
      </c>
    </row>
    <row r="10" spans="1:14">
      <c r="A10">
        <v>2.8499999999999899</v>
      </c>
      <c r="B10" s="6">
        <f t="shared" si="0"/>
        <v>0.28499999999999898</v>
      </c>
      <c r="C10" s="6">
        <f t="shared" si="2"/>
        <v>0.63699999999998913</v>
      </c>
      <c r="F10">
        <v>-42.379999999999903</v>
      </c>
      <c r="G10" s="6">
        <f t="shared" si="1"/>
        <v>-0.84759999999999813</v>
      </c>
      <c r="H10" s="6">
        <f t="shared" si="3"/>
        <v>-1.260199999999998</v>
      </c>
      <c r="M10">
        <v>40.589999999999897</v>
      </c>
      <c r="N10" cm="1">
        <f t="array" ref="N10">INDEX(M$2:M$157,ROWS(M10:M$157))</f>
        <v>-42.379999999999903</v>
      </c>
    </row>
    <row r="11" spans="1:14">
      <c r="A11">
        <v>35.909999999999997</v>
      </c>
      <c r="B11" s="6">
        <f t="shared" si="0"/>
        <v>3.5909999999999997</v>
      </c>
      <c r="C11" s="6">
        <f t="shared" si="2"/>
        <v>4.2279999999999891</v>
      </c>
      <c r="F11">
        <v>136</v>
      </c>
      <c r="G11" s="6">
        <f t="shared" si="1"/>
        <v>2.72</v>
      </c>
      <c r="H11" s="6">
        <f t="shared" si="3"/>
        <v>1.4598000000000022</v>
      </c>
      <c r="M11">
        <v>-172.79</v>
      </c>
      <c r="N11" cm="1">
        <f t="array" ref="N11">INDEX(M$2:M$157,ROWS(M11:M$157))</f>
        <v>136</v>
      </c>
    </row>
    <row r="12" spans="1:14">
      <c r="A12">
        <v>13.03</v>
      </c>
      <c r="B12" s="6">
        <f t="shared" si="0"/>
        <v>1.3029999999999999</v>
      </c>
      <c r="C12" s="6">
        <f t="shared" si="2"/>
        <v>5.530999999999989</v>
      </c>
      <c r="F12">
        <v>114.459999999999</v>
      </c>
      <c r="G12" s="6">
        <f t="shared" si="1"/>
        <v>2.2891999999999801</v>
      </c>
      <c r="H12" s="6">
        <f t="shared" si="3"/>
        <v>3.7489999999999823</v>
      </c>
      <c r="M12">
        <v>-43.32</v>
      </c>
      <c r="N12" cm="1">
        <f t="array" ref="N12">INDEX(M$2:M$157,ROWS(M12:M$157))</f>
        <v>114.459999999999</v>
      </c>
    </row>
    <row r="13" spans="1:14">
      <c r="A13">
        <v>-24.45</v>
      </c>
      <c r="B13" s="6">
        <f t="shared" si="0"/>
        <v>-2.4450000000000003</v>
      </c>
      <c r="C13" s="6">
        <f t="shared" si="2"/>
        <v>3.0859999999999888</v>
      </c>
      <c r="F13">
        <v>-66.569999999999993</v>
      </c>
      <c r="G13" s="6">
        <f t="shared" si="1"/>
        <v>-1.3313999999999999</v>
      </c>
      <c r="H13" s="6">
        <f t="shared" si="3"/>
        <v>2.4175999999999824</v>
      </c>
      <c r="M13">
        <v>54.97</v>
      </c>
      <c r="N13" cm="1">
        <f t="array" ref="N13">INDEX(M$2:M$157,ROWS(M13:M$157))</f>
        <v>-66.569999999999993</v>
      </c>
    </row>
    <row r="14" spans="1:14">
      <c r="A14">
        <v>-11.329999999999901</v>
      </c>
      <c r="B14" s="6">
        <f t="shared" si="0"/>
        <v>-1.13299999999999</v>
      </c>
      <c r="C14" s="6">
        <f t="shared" si="2"/>
        <v>1.9529999999999987</v>
      </c>
      <c r="F14">
        <v>-31.4499999999999</v>
      </c>
      <c r="G14" s="6">
        <f t="shared" si="1"/>
        <v>-0.62899999999999801</v>
      </c>
      <c r="H14" s="6">
        <f t="shared" si="3"/>
        <v>1.7885999999999844</v>
      </c>
      <c r="M14">
        <v>-222.98</v>
      </c>
      <c r="N14" cm="1">
        <f t="array" ref="N14">INDEX(M$2:M$157,ROWS(M14:M$157))</f>
        <v>-31.4499999999999</v>
      </c>
    </row>
    <row r="15" spans="1:14">
      <c r="A15">
        <v>2.38</v>
      </c>
      <c r="B15" s="6">
        <f t="shared" si="0"/>
        <v>0.23799999999999999</v>
      </c>
      <c r="C15" s="6">
        <f t="shared" si="2"/>
        <v>2.1909999999999989</v>
      </c>
      <c r="F15">
        <v>-53.689999999999898</v>
      </c>
      <c r="G15" s="6">
        <f t="shared" si="1"/>
        <v>-1.0737999999999981</v>
      </c>
      <c r="H15" s="6">
        <f t="shared" si="3"/>
        <v>0.71479999999998634</v>
      </c>
      <c r="M15">
        <v>-56.87</v>
      </c>
      <c r="N15" cm="1">
        <f t="array" ref="N15">INDEX(M$2:M$157,ROWS(M15:M$157))</f>
        <v>-53.689999999999898</v>
      </c>
    </row>
    <row r="16" spans="1:14">
      <c r="A16">
        <v>-51.91</v>
      </c>
      <c r="B16" s="6">
        <f t="shared" si="0"/>
        <v>-5.1909999999999998</v>
      </c>
      <c r="C16" s="6">
        <f t="shared" si="2"/>
        <v>-3.0000000000000009</v>
      </c>
      <c r="F16">
        <v>-199.86</v>
      </c>
      <c r="G16" s="6">
        <f t="shared" si="1"/>
        <v>-3.9972000000000003</v>
      </c>
      <c r="H16" s="6">
        <f t="shared" si="3"/>
        <v>-3.2824000000000142</v>
      </c>
      <c r="M16">
        <v>-8.7399999999999896</v>
      </c>
      <c r="N16" cm="1">
        <f t="array" ref="N16">INDEX(M$2:M$157,ROWS(M16:M$157))</f>
        <v>-199.86</v>
      </c>
    </row>
    <row r="17" spans="1:14">
      <c r="A17">
        <v>-51.499999999999901</v>
      </c>
      <c r="B17" s="6">
        <f t="shared" si="0"/>
        <v>-5.1499999999999906</v>
      </c>
      <c r="C17" s="6">
        <f t="shared" si="2"/>
        <v>-8.1499999999999915</v>
      </c>
      <c r="F17">
        <v>-225.39</v>
      </c>
      <c r="G17" s="6">
        <f t="shared" si="1"/>
        <v>-4.5077999999999996</v>
      </c>
      <c r="H17" s="6">
        <f t="shared" si="3"/>
        <v>-7.7902000000000138</v>
      </c>
      <c r="M17">
        <v>-198.38</v>
      </c>
      <c r="N17" cm="1">
        <f t="array" ref="N17">INDEX(M$2:M$157,ROWS(M17:M$157))</f>
        <v>-225.39</v>
      </c>
    </row>
    <row r="18" spans="1:14">
      <c r="A18">
        <v>68.88</v>
      </c>
      <c r="B18" s="6">
        <f t="shared" si="0"/>
        <v>6.8879999999999999</v>
      </c>
      <c r="C18" s="6">
        <f t="shared" si="2"/>
        <v>-1.2619999999999916</v>
      </c>
      <c r="F18">
        <v>175.7</v>
      </c>
      <c r="G18" s="6">
        <f t="shared" si="1"/>
        <v>3.5139999999999998</v>
      </c>
      <c r="H18" s="6">
        <f t="shared" si="3"/>
        <v>-4.2762000000000135</v>
      </c>
      <c r="M18">
        <v>124.89</v>
      </c>
      <c r="N18" cm="1">
        <f t="array" ref="N18">INDEX(M$2:M$157,ROWS(M18:M$157))</f>
        <v>175.7</v>
      </c>
    </row>
    <row r="19" spans="1:14">
      <c r="A19">
        <v>0.83999999999999897</v>
      </c>
      <c r="B19" s="6">
        <f t="shared" si="0"/>
        <v>8.3999999999999908E-2</v>
      </c>
      <c r="C19" s="6">
        <f t="shared" si="2"/>
        <v>-1.1779999999999917</v>
      </c>
      <c r="F19">
        <v>-12.39</v>
      </c>
      <c r="G19" s="6">
        <f t="shared" si="1"/>
        <v>-0.24780000000000002</v>
      </c>
      <c r="H19" s="6">
        <f t="shared" si="3"/>
        <v>-4.5240000000000133</v>
      </c>
      <c r="M19">
        <v>49.329999999999899</v>
      </c>
      <c r="N19" cm="1">
        <f t="array" ref="N19">INDEX(M$2:M$157,ROWS(M19:M$157))</f>
        <v>-12.39</v>
      </c>
    </row>
    <row r="20" spans="1:14">
      <c r="A20">
        <v>17.5</v>
      </c>
      <c r="B20" s="6">
        <f t="shared" si="0"/>
        <v>1.75</v>
      </c>
      <c r="C20" s="6">
        <f t="shared" si="2"/>
        <v>0.57200000000000828</v>
      </c>
      <c r="F20">
        <v>51.01</v>
      </c>
      <c r="G20" s="6">
        <f t="shared" si="1"/>
        <v>1.0202</v>
      </c>
      <c r="H20" s="6">
        <f t="shared" si="3"/>
        <v>-3.5038000000000133</v>
      </c>
      <c r="M20">
        <v>89.05</v>
      </c>
      <c r="N20" cm="1">
        <f t="array" ref="N20">INDEX(M$2:M$157,ROWS(M20:M$157))</f>
        <v>51.01</v>
      </c>
    </row>
    <row r="21" spans="1:14">
      <c r="A21">
        <v>-2.0199999999999898</v>
      </c>
      <c r="B21" s="6">
        <f t="shared" si="0"/>
        <v>-0.20199999999999899</v>
      </c>
      <c r="C21" s="6">
        <f t="shared" si="2"/>
        <v>0.37000000000000932</v>
      </c>
      <c r="F21">
        <v>-57.93</v>
      </c>
      <c r="G21" s="6">
        <f t="shared" si="1"/>
        <v>-1.1586000000000001</v>
      </c>
      <c r="H21" s="6">
        <f t="shared" si="3"/>
        <v>-4.6624000000000132</v>
      </c>
      <c r="M21">
        <v>-66.91</v>
      </c>
      <c r="N21" cm="1">
        <f t="array" ref="N21">INDEX(M$2:M$157,ROWS(M21:M$157))</f>
        <v>-57.93</v>
      </c>
    </row>
    <row r="22" spans="1:14">
      <c r="A22">
        <v>-68.900000000000006</v>
      </c>
      <c r="B22" s="6">
        <f t="shared" si="0"/>
        <v>-6.8900000000000006</v>
      </c>
      <c r="C22" s="6">
        <f t="shared" si="2"/>
        <v>-6.5199999999999916</v>
      </c>
      <c r="F22">
        <v>-306.41000000000003</v>
      </c>
      <c r="G22" s="6">
        <f t="shared" si="1"/>
        <v>-6.1282000000000005</v>
      </c>
      <c r="H22" s="6">
        <f t="shared" si="3"/>
        <v>-10.790600000000014</v>
      </c>
      <c r="M22">
        <v>78.72</v>
      </c>
      <c r="N22" cm="1">
        <f t="array" ref="N22">INDEX(M$2:M$157,ROWS(M22:M$157))</f>
        <v>-306.41000000000003</v>
      </c>
    </row>
    <row r="23" spans="1:14">
      <c r="A23">
        <v>-6.02</v>
      </c>
      <c r="B23" s="6">
        <f t="shared" si="0"/>
        <v>-0.60199999999999998</v>
      </c>
      <c r="C23" s="6">
        <f t="shared" si="2"/>
        <v>-7.1219999999999919</v>
      </c>
      <c r="F23">
        <v>137.52000000000001</v>
      </c>
      <c r="G23" s="6">
        <f t="shared" si="1"/>
        <v>2.7504000000000004</v>
      </c>
      <c r="H23" s="6">
        <f t="shared" si="3"/>
        <v>-8.0402000000000129</v>
      </c>
      <c r="M23">
        <v>97.99</v>
      </c>
      <c r="N23" cm="1">
        <f t="array" ref="N23">INDEX(M$2:M$157,ROWS(M23:M$157))</f>
        <v>137.52000000000001</v>
      </c>
    </row>
    <row r="24" spans="1:14">
      <c r="A24">
        <v>5.4399999999999897</v>
      </c>
      <c r="B24" s="6">
        <f t="shared" si="0"/>
        <v>0.54399999999999904</v>
      </c>
      <c r="C24" s="6">
        <f t="shared" si="2"/>
        <v>-6.5779999999999932</v>
      </c>
      <c r="F24">
        <v>42.3</v>
      </c>
      <c r="G24" s="6">
        <f t="shared" si="1"/>
        <v>0.84599999999999997</v>
      </c>
      <c r="H24" s="6">
        <f t="shared" si="3"/>
        <v>-7.1942000000000128</v>
      </c>
      <c r="M24">
        <v>24.709999999999901</v>
      </c>
      <c r="N24" cm="1">
        <f t="array" ref="N24">INDEX(M$2:M$157,ROWS(M24:M$157))</f>
        <v>42.3</v>
      </c>
    </row>
    <row r="25" spans="1:14">
      <c r="A25">
        <v>43.46</v>
      </c>
      <c r="B25" s="6">
        <f t="shared" si="0"/>
        <v>4.3460000000000001</v>
      </c>
      <c r="C25" s="6">
        <f t="shared" si="2"/>
        <v>-2.2319999999999931</v>
      </c>
      <c r="F25">
        <v>169.25</v>
      </c>
      <c r="G25" s="6">
        <f t="shared" si="1"/>
        <v>3.3850000000000002</v>
      </c>
      <c r="H25" s="6">
        <f t="shared" si="3"/>
        <v>-3.8092000000000126</v>
      </c>
      <c r="M25">
        <v>-49.16</v>
      </c>
      <c r="N25" cm="1">
        <f t="array" ref="N25">INDEX(M$2:M$157,ROWS(M25:M$157))</f>
        <v>169.25</v>
      </c>
    </row>
    <row r="26" spans="1:14">
      <c r="A26">
        <v>-9.18</v>
      </c>
      <c r="B26" s="6">
        <f t="shared" si="0"/>
        <v>-0.91800000000000004</v>
      </c>
      <c r="C26" s="6">
        <f t="shared" si="2"/>
        <v>-3.1499999999999932</v>
      </c>
      <c r="F26">
        <v>0.12000000000000501</v>
      </c>
      <c r="G26" s="6">
        <f t="shared" si="1"/>
        <v>2.4000000000001E-3</v>
      </c>
      <c r="H26" s="6">
        <f t="shared" si="3"/>
        <v>-3.8068000000000124</v>
      </c>
      <c r="M26">
        <v>-16.25</v>
      </c>
      <c r="N26" cm="1">
        <f t="array" ref="N26">INDEX(M$2:M$157,ROWS(M26:M$157))</f>
        <v>0.12000000000000501</v>
      </c>
    </row>
    <row r="27" spans="1:14">
      <c r="A27">
        <v>50.94</v>
      </c>
      <c r="B27" s="6">
        <f t="shared" si="0"/>
        <v>5.0940000000000003</v>
      </c>
      <c r="C27" s="6">
        <f t="shared" si="2"/>
        <v>1.9440000000000071</v>
      </c>
      <c r="F27">
        <v>208.28</v>
      </c>
      <c r="G27" s="6">
        <f t="shared" si="1"/>
        <v>4.1656000000000004</v>
      </c>
      <c r="H27" s="6">
        <f t="shared" si="3"/>
        <v>0.35879999999998802</v>
      </c>
      <c r="M27">
        <v>121.57</v>
      </c>
      <c r="N27" cm="1">
        <f t="array" ref="N27">INDEX(M$2:M$157,ROWS(M27:M$157))</f>
        <v>208.28</v>
      </c>
    </row>
    <row r="28" spans="1:14">
      <c r="A28">
        <v>28.92</v>
      </c>
      <c r="B28" s="6">
        <f t="shared" si="0"/>
        <v>2.8920000000000003</v>
      </c>
      <c r="C28" s="6">
        <f t="shared" si="2"/>
        <v>4.8360000000000074</v>
      </c>
      <c r="F28">
        <v>147.44999999999999</v>
      </c>
      <c r="G28" s="6">
        <f t="shared" si="1"/>
        <v>2.9489999999999998</v>
      </c>
      <c r="H28" s="6">
        <f t="shared" si="3"/>
        <v>3.3077999999999879</v>
      </c>
      <c r="M28">
        <v>-24.95</v>
      </c>
      <c r="N28" cm="1">
        <f t="array" ref="N28">INDEX(M$2:M$157,ROWS(M28:M$157))</f>
        <v>147.44999999999999</v>
      </c>
    </row>
    <row r="29" spans="1:14">
      <c r="A29">
        <v>13.25</v>
      </c>
      <c r="B29" s="6">
        <f t="shared" si="0"/>
        <v>1.3250000000000002</v>
      </c>
      <c r="C29" s="6">
        <f t="shared" si="2"/>
        <v>6.1610000000000076</v>
      </c>
      <c r="F29">
        <v>72.28</v>
      </c>
      <c r="G29" s="6">
        <f t="shared" si="1"/>
        <v>1.4456</v>
      </c>
      <c r="H29" s="6">
        <f t="shared" si="3"/>
        <v>4.7533999999999876</v>
      </c>
      <c r="M29">
        <v>47.6799999999999</v>
      </c>
      <c r="N29" cm="1">
        <f t="array" ref="N29">INDEX(M$2:M$157,ROWS(M29:M$157))</f>
        <v>72.28</v>
      </c>
    </row>
    <row r="30" spans="1:14">
      <c r="A30">
        <v>17.690000000000001</v>
      </c>
      <c r="B30" s="6">
        <f t="shared" si="0"/>
        <v>1.7690000000000001</v>
      </c>
      <c r="C30" s="6">
        <f t="shared" si="2"/>
        <v>7.9300000000000077</v>
      </c>
      <c r="F30">
        <v>69.63</v>
      </c>
      <c r="G30" s="6">
        <f t="shared" si="1"/>
        <v>1.3925999999999998</v>
      </c>
      <c r="H30" s="6">
        <f t="shared" si="3"/>
        <v>6.1459999999999875</v>
      </c>
      <c r="M30">
        <v>77.5</v>
      </c>
      <c r="N30" cm="1">
        <f t="array" ref="N30">INDEX(M$2:M$157,ROWS(M30:M$157))</f>
        <v>69.63</v>
      </c>
    </row>
    <row r="31" spans="1:14">
      <c r="A31">
        <v>13.78</v>
      </c>
      <c r="B31" s="6">
        <f t="shared" si="0"/>
        <v>1.3780000000000001</v>
      </c>
      <c r="C31" s="6">
        <f t="shared" si="2"/>
        <v>9.3080000000000069</v>
      </c>
      <c r="F31">
        <v>33.380000000000003</v>
      </c>
      <c r="G31" s="6">
        <f t="shared" si="1"/>
        <v>0.66760000000000008</v>
      </c>
      <c r="H31" s="6">
        <f t="shared" si="3"/>
        <v>6.8135999999999877</v>
      </c>
      <c r="M31">
        <v>76.809999999999903</v>
      </c>
      <c r="N31" cm="1">
        <f t="array" ref="N31">INDEX(M$2:M$157,ROWS(M31:M$157))</f>
        <v>33.380000000000003</v>
      </c>
    </row>
    <row r="32" spans="1:14">
      <c r="A32">
        <v>18.12</v>
      </c>
      <c r="B32" s="6">
        <f t="shared" si="0"/>
        <v>1.8120000000000003</v>
      </c>
      <c r="C32" s="6">
        <f t="shared" si="2"/>
        <v>11.120000000000008</v>
      </c>
      <c r="F32">
        <v>-12.21</v>
      </c>
      <c r="G32" s="6">
        <f t="shared" si="1"/>
        <v>-0.24420000000000003</v>
      </c>
      <c r="H32" s="6">
        <f t="shared" si="3"/>
        <v>6.5693999999999875</v>
      </c>
      <c r="M32">
        <v>-35.9299999999999</v>
      </c>
      <c r="N32" cm="1">
        <f t="array" ref="N32">INDEX(M$2:M$157,ROWS(M32:M$157))</f>
        <v>-12.21</v>
      </c>
    </row>
    <row r="33" spans="1:14">
      <c r="A33">
        <v>-7.1699999999999902</v>
      </c>
      <c r="B33" s="6">
        <f t="shared" si="0"/>
        <v>-0.71699999999999908</v>
      </c>
      <c r="C33" s="6">
        <f t="shared" si="2"/>
        <v>10.403000000000009</v>
      </c>
      <c r="F33">
        <v>20.100000000000001</v>
      </c>
      <c r="G33" s="6">
        <f t="shared" si="1"/>
        <v>0.40200000000000002</v>
      </c>
      <c r="H33" s="6">
        <f t="shared" si="3"/>
        <v>6.9713999999999876</v>
      </c>
      <c r="M33">
        <v>92.56</v>
      </c>
      <c r="N33" cm="1">
        <f t="array" ref="N33">INDEX(M$2:M$157,ROWS(M33:M$157))</f>
        <v>20.100000000000001</v>
      </c>
    </row>
    <row r="34" spans="1:14">
      <c r="A34">
        <v>18.07</v>
      </c>
      <c r="B34" s="6">
        <f t="shared" si="0"/>
        <v>1.8070000000000002</v>
      </c>
      <c r="C34" s="6">
        <f t="shared" si="2"/>
        <v>12.21000000000001</v>
      </c>
      <c r="F34">
        <v>78.260000000000005</v>
      </c>
      <c r="G34" s="6">
        <f t="shared" si="1"/>
        <v>1.5652000000000001</v>
      </c>
      <c r="H34" s="6">
        <f t="shared" si="3"/>
        <v>8.5365999999999875</v>
      </c>
      <c r="M34">
        <v>179.68</v>
      </c>
      <c r="N34" cm="1">
        <f t="array" ref="N34">INDEX(M$2:M$157,ROWS(M34:M$157))</f>
        <v>78.260000000000005</v>
      </c>
    </row>
    <row r="35" spans="1:14">
      <c r="A35">
        <v>-6.4399999999999897</v>
      </c>
      <c r="B35" s="6">
        <f t="shared" si="0"/>
        <v>-0.64399999999999902</v>
      </c>
      <c r="C35" s="6">
        <f t="shared" si="2"/>
        <v>11.566000000000011</v>
      </c>
      <c r="F35">
        <v>-61.45</v>
      </c>
      <c r="G35" s="6">
        <f t="shared" si="1"/>
        <v>-1.2290000000000001</v>
      </c>
      <c r="H35" s="6">
        <f t="shared" si="3"/>
        <v>7.3075999999999874</v>
      </c>
      <c r="M35">
        <v>-113.899999999999</v>
      </c>
      <c r="N35" cm="1">
        <f t="array" ref="N35">INDEX(M$2:M$157,ROWS(M35:M$157))</f>
        <v>-61.45</v>
      </c>
    </row>
    <row r="36" spans="1:14">
      <c r="A36">
        <v>-10.77</v>
      </c>
      <c r="B36" s="6">
        <f t="shared" si="0"/>
        <v>-1.077</v>
      </c>
      <c r="C36" s="6">
        <f t="shared" si="2"/>
        <v>10.489000000000011</v>
      </c>
      <c r="F36">
        <v>-45.01</v>
      </c>
      <c r="G36" s="6">
        <f t="shared" si="1"/>
        <v>-0.9002</v>
      </c>
      <c r="H36" s="6">
        <f t="shared" si="3"/>
        <v>6.4073999999999875</v>
      </c>
      <c r="M36">
        <v>124.13999999999901</v>
      </c>
      <c r="N36" cm="1">
        <f t="array" ref="N36">INDEX(M$2:M$157,ROWS(M36:M$157))</f>
        <v>-45.01</v>
      </c>
    </row>
    <row r="37" spans="1:14">
      <c r="A37">
        <v>-11.66</v>
      </c>
      <c r="B37" s="6">
        <f t="shared" si="0"/>
        <v>-1.1660000000000001</v>
      </c>
      <c r="C37" s="6">
        <f t="shared" si="2"/>
        <v>9.3230000000000111</v>
      </c>
      <c r="F37">
        <v>-70.119999999999905</v>
      </c>
      <c r="G37" s="6">
        <f t="shared" si="1"/>
        <v>-1.4023999999999981</v>
      </c>
      <c r="H37" s="6">
        <f t="shared" si="3"/>
        <v>5.0049999999999892</v>
      </c>
      <c r="M37">
        <v>109.849999999999</v>
      </c>
      <c r="N37" cm="1">
        <f t="array" ref="N37">INDEX(M$2:M$157,ROWS(M37:M$157))</f>
        <v>-70.119999999999905</v>
      </c>
    </row>
    <row r="38" spans="1:14">
      <c r="A38">
        <v>24.14</v>
      </c>
      <c r="B38" s="6">
        <f t="shared" si="0"/>
        <v>2.4140000000000001</v>
      </c>
      <c r="C38" s="6">
        <f t="shared" si="2"/>
        <v>11.737000000000011</v>
      </c>
      <c r="F38">
        <v>63.5</v>
      </c>
      <c r="G38" s="6">
        <f t="shared" si="1"/>
        <v>1.27</v>
      </c>
      <c r="H38" s="6">
        <f t="shared" si="3"/>
        <v>6.2749999999999897</v>
      </c>
      <c r="M38">
        <v>-87.259999999999906</v>
      </c>
      <c r="N38" cm="1">
        <f t="array" ref="N38">INDEX(M$2:M$157,ROWS(M38:M$157))</f>
        <v>63.5</v>
      </c>
    </row>
    <row r="39" spans="1:14">
      <c r="A39">
        <v>-10.389999999999899</v>
      </c>
      <c r="B39" s="6">
        <f t="shared" si="0"/>
        <v>-1.0389999999999899</v>
      </c>
      <c r="C39" s="6">
        <f t="shared" si="2"/>
        <v>10.698000000000022</v>
      </c>
      <c r="F39">
        <v>-73.400000000000006</v>
      </c>
      <c r="G39" s="6">
        <f t="shared" si="1"/>
        <v>-1.4680000000000002</v>
      </c>
      <c r="H39" s="6">
        <f t="shared" si="3"/>
        <v>4.8069999999999897</v>
      </c>
      <c r="M39">
        <v>22.959999999999901</v>
      </c>
      <c r="N39" cm="1">
        <f t="array" ref="N39">INDEX(M$2:M$157,ROWS(M39:M$157))</f>
        <v>-73.400000000000006</v>
      </c>
    </row>
    <row r="40" spans="1:14">
      <c r="A40">
        <v>19.889999999999901</v>
      </c>
      <c r="B40" s="6">
        <f t="shared" si="0"/>
        <v>1.9889999999999901</v>
      </c>
      <c r="C40" s="6">
        <f t="shared" si="2"/>
        <v>12.687000000000012</v>
      </c>
      <c r="F40">
        <v>95.65</v>
      </c>
      <c r="G40" s="6">
        <f t="shared" si="1"/>
        <v>1.9130000000000003</v>
      </c>
      <c r="H40" s="6">
        <f t="shared" si="3"/>
        <v>6.71999999999999</v>
      </c>
      <c r="M40">
        <v>94.139999999999901</v>
      </c>
      <c r="N40" cm="1">
        <f t="array" ref="N40">INDEX(M$2:M$157,ROWS(M40:M$157))</f>
        <v>95.65</v>
      </c>
    </row>
    <row r="41" spans="1:14">
      <c r="A41">
        <v>16.07</v>
      </c>
      <c r="B41" s="6">
        <f t="shared" si="0"/>
        <v>1.6070000000000002</v>
      </c>
      <c r="C41" s="6">
        <f t="shared" si="2"/>
        <v>14.294000000000011</v>
      </c>
      <c r="F41">
        <v>81.489999999999895</v>
      </c>
      <c r="G41" s="6">
        <f t="shared" si="1"/>
        <v>1.6297999999999979</v>
      </c>
      <c r="H41" s="6">
        <f t="shared" si="3"/>
        <v>8.3497999999999877</v>
      </c>
      <c r="M41">
        <v>-93.19</v>
      </c>
      <c r="N41" cm="1">
        <f t="array" ref="N41">INDEX(M$2:M$157,ROWS(M41:M$157))</f>
        <v>81.489999999999895</v>
      </c>
    </row>
    <row r="42" spans="1:14">
      <c r="A42">
        <v>17.73</v>
      </c>
      <c r="B42" s="6">
        <f t="shared" si="0"/>
        <v>1.7730000000000001</v>
      </c>
      <c r="C42" s="6">
        <f t="shared" si="2"/>
        <v>16.067000000000011</v>
      </c>
      <c r="F42">
        <v>96.989999999999895</v>
      </c>
      <c r="G42" s="6">
        <f t="shared" si="1"/>
        <v>1.939799999999998</v>
      </c>
      <c r="H42" s="6">
        <f t="shared" si="3"/>
        <v>10.289599999999986</v>
      </c>
      <c r="M42">
        <v>7.75</v>
      </c>
      <c r="N42" cm="1">
        <f t="array" ref="N42">INDEX(M$2:M$157,ROWS(M42:M$157))</f>
        <v>96.989999999999895</v>
      </c>
    </row>
    <row r="43" spans="1:14">
      <c r="A43">
        <v>2.11</v>
      </c>
      <c r="B43" s="6">
        <f t="shared" si="0"/>
        <v>0.21099999999999999</v>
      </c>
      <c r="C43" s="6">
        <f t="shared" si="2"/>
        <v>16.278000000000009</v>
      </c>
      <c r="F43">
        <v>7.11</v>
      </c>
      <c r="G43" s="6">
        <f t="shared" si="1"/>
        <v>0.14220000000000002</v>
      </c>
      <c r="H43" s="6">
        <f t="shared" si="3"/>
        <v>10.431799999999987</v>
      </c>
      <c r="M43">
        <v>36.5</v>
      </c>
      <c r="N43" cm="1">
        <f t="array" ref="N43">INDEX(M$2:M$157,ROWS(M43:M$157))</f>
        <v>7.11</v>
      </c>
    </row>
    <row r="44" spans="1:14">
      <c r="A44">
        <v>-18.18</v>
      </c>
      <c r="B44" s="6">
        <f t="shared" si="0"/>
        <v>-1.8180000000000001</v>
      </c>
      <c r="C44" s="6">
        <f t="shared" si="2"/>
        <v>14.46000000000001</v>
      </c>
      <c r="F44">
        <v>-46.4</v>
      </c>
      <c r="G44" s="6">
        <f t="shared" si="1"/>
        <v>-0.92799999999999994</v>
      </c>
      <c r="H44" s="6">
        <f t="shared" si="3"/>
        <v>9.5037999999999876</v>
      </c>
      <c r="M44">
        <v>60.3</v>
      </c>
      <c r="N44" cm="1">
        <f t="array" ref="N44">INDEX(M$2:M$157,ROWS(M44:M$157))</f>
        <v>-46.4</v>
      </c>
    </row>
    <row r="45" spans="1:14">
      <c r="A45">
        <v>9.52</v>
      </c>
      <c r="B45" s="6">
        <f t="shared" si="0"/>
        <v>0.95199999999999996</v>
      </c>
      <c r="C45" s="6">
        <f t="shared" si="2"/>
        <v>15.41200000000001</v>
      </c>
      <c r="F45">
        <v>74.27</v>
      </c>
      <c r="G45" s="6">
        <f t="shared" si="1"/>
        <v>1.4854000000000001</v>
      </c>
      <c r="H45" s="6">
        <f t="shared" si="3"/>
        <v>10.989199999999988</v>
      </c>
      <c r="M45">
        <v>51.21</v>
      </c>
      <c r="N45" cm="1">
        <f t="array" ref="N45">INDEX(M$2:M$157,ROWS(M45:M$157))</f>
        <v>74.27</v>
      </c>
    </row>
    <row r="46" spans="1:14">
      <c r="A46">
        <v>12.11</v>
      </c>
      <c r="B46" s="6">
        <f t="shared" si="0"/>
        <v>1.2110000000000001</v>
      </c>
      <c r="C46" s="6">
        <f t="shared" si="2"/>
        <v>16.623000000000008</v>
      </c>
      <c r="F46">
        <v>68.58</v>
      </c>
      <c r="G46" s="6">
        <f t="shared" si="1"/>
        <v>1.3715999999999999</v>
      </c>
      <c r="H46" s="6">
        <f t="shared" si="3"/>
        <v>12.360799999999987</v>
      </c>
      <c r="M46">
        <v>-138.19999999999899</v>
      </c>
      <c r="N46" cm="1">
        <f t="array" ref="N46">INDEX(M$2:M$157,ROWS(M46:M$157))</f>
        <v>68.58</v>
      </c>
    </row>
    <row r="47" spans="1:14">
      <c r="A47">
        <v>-4.58</v>
      </c>
      <c r="B47" s="6">
        <f t="shared" si="0"/>
        <v>-0.45800000000000002</v>
      </c>
      <c r="C47" s="6">
        <f t="shared" si="2"/>
        <v>16.16500000000001</v>
      </c>
      <c r="F47">
        <v>-47.779999999999902</v>
      </c>
      <c r="G47" s="6">
        <f t="shared" si="1"/>
        <v>-0.95559999999999801</v>
      </c>
      <c r="H47" s="6">
        <f t="shared" si="3"/>
        <v>11.405199999999988</v>
      </c>
      <c r="M47">
        <v>52.879999999999903</v>
      </c>
      <c r="N47" cm="1">
        <f t="array" ref="N47">INDEX(M$2:M$157,ROWS(M47:M$157))</f>
        <v>-47.779999999999902</v>
      </c>
    </row>
    <row r="48" spans="1:14">
      <c r="A48">
        <v>-9.7399999999999896</v>
      </c>
      <c r="B48" s="6">
        <f t="shared" si="0"/>
        <v>-0.97399999999999898</v>
      </c>
      <c r="C48" s="6">
        <f t="shared" si="2"/>
        <v>15.191000000000011</v>
      </c>
      <c r="F48">
        <v>-56.08</v>
      </c>
      <c r="G48" s="6">
        <f t="shared" si="1"/>
        <v>-1.1215999999999999</v>
      </c>
      <c r="H48" s="6">
        <f t="shared" si="3"/>
        <v>10.283599999999989</v>
      </c>
      <c r="M48">
        <v>10.729999999999899</v>
      </c>
      <c r="N48" cm="1">
        <f t="array" ref="N48">INDEX(M$2:M$157,ROWS(M48:M$157))</f>
        <v>-56.08</v>
      </c>
    </row>
    <row r="49" spans="1:14">
      <c r="A49">
        <v>-24.53</v>
      </c>
      <c r="B49" s="6">
        <f t="shared" si="0"/>
        <v>-2.4530000000000003</v>
      </c>
      <c r="C49" s="6">
        <f t="shared" si="2"/>
        <v>12.73800000000001</v>
      </c>
      <c r="F49">
        <v>-151.1</v>
      </c>
      <c r="G49" s="6">
        <f t="shared" si="1"/>
        <v>-3.0219999999999998</v>
      </c>
      <c r="H49" s="6">
        <f t="shared" si="3"/>
        <v>7.261599999999989</v>
      </c>
      <c r="M49">
        <v>32.229999999999997</v>
      </c>
      <c r="N49" cm="1">
        <f t="array" ref="N49">INDEX(M$2:M$157,ROWS(M49:M$157))</f>
        <v>-151.1</v>
      </c>
    </row>
    <row r="50" spans="1:14">
      <c r="A50">
        <v>52.69</v>
      </c>
      <c r="B50" s="6">
        <f t="shared" si="0"/>
        <v>5.2690000000000001</v>
      </c>
      <c r="C50" s="6">
        <f t="shared" si="2"/>
        <v>18.007000000000012</v>
      </c>
      <c r="F50">
        <v>112.26</v>
      </c>
      <c r="G50" s="6">
        <f t="shared" si="1"/>
        <v>2.2452000000000001</v>
      </c>
      <c r="H50" s="6">
        <f t="shared" si="3"/>
        <v>9.5067999999999895</v>
      </c>
      <c r="M50">
        <v>88.249999999999901</v>
      </c>
      <c r="N50" cm="1">
        <f t="array" ref="N50">INDEX(M$2:M$157,ROWS(M50:M$157))</f>
        <v>112.26</v>
      </c>
    </row>
    <row r="51" spans="1:14">
      <c r="A51">
        <v>-1.3999999999999899</v>
      </c>
      <c r="B51" s="6">
        <f t="shared" si="0"/>
        <v>-0.13999999999999899</v>
      </c>
      <c r="C51" s="6">
        <f t="shared" si="2"/>
        <v>17.867000000000012</v>
      </c>
      <c r="F51">
        <v>-56.87</v>
      </c>
      <c r="G51" s="6">
        <f t="shared" si="1"/>
        <v>-1.1374</v>
      </c>
      <c r="H51" s="6">
        <f t="shared" si="3"/>
        <v>8.36939999999999</v>
      </c>
      <c r="M51">
        <v>42.48</v>
      </c>
      <c r="N51" cm="1">
        <f t="array" ref="N51">INDEX(M$2:M$157,ROWS(M51:M$157))</f>
        <v>-56.87</v>
      </c>
    </row>
    <row r="52" spans="1:14">
      <c r="A52">
        <v>6.56</v>
      </c>
      <c r="B52" s="6">
        <f t="shared" si="0"/>
        <v>0.65600000000000003</v>
      </c>
      <c r="C52" s="6">
        <f t="shared" si="2"/>
        <v>18.52300000000001</v>
      </c>
      <c r="F52">
        <v>34.21</v>
      </c>
      <c r="G52" s="6">
        <f t="shared" si="1"/>
        <v>0.68420000000000003</v>
      </c>
      <c r="H52" s="6">
        <f t="shared" si="3"/>
        <v>9.0535999999999905</v>
      </c>
      <c r="M52">
        <v>151.82999999999899</v>
      </c>
      <c r="N52" cm="1">
        <f t="array" ref="N52">INDEX(M$2:M$157,ROWS(M52:M$157))</f>
        <v>34.21</v>
      </c>
    </row>
    <row r="53" spans="1:14">
      <c r="A53">
        <v>-18.84</v>
      </c>
      <c r="B53" s="6">
        <f t="shared" si="0"/>
        <v>-1.8840000000000001</v>
      </c>
      <c r="C53" s="6">
        <f t="shared" si="2"/>
        <v>16.63900000000001</v>
      </c>
      <c r="F53">
        <v>-14.39</v>
      </c>
      <c r="G53" s="6">
        <f t="shared" si="1"/>
        <v>-0.2878</v>
      </c>
      <c r="H53" s="6">
        <f t="shared" si="3"/>
        <v>8.7657999999999898</v>
      </c>
      <c r="M53">
        <v>-43.28</v>
      </c>
      <c r="N53" cm="1">
        <f t="array" ref="N53">INDEX(M$2:M$157,ROWS(M53:M$157))</f>
        <v>-14.39</v>
      </c>
    </row>
    <row r="54" spans="1:14">
      <c r="A54">
        <v>-44.03</v>
      </c>
      <c r="B54" s="6">
        <f t="shared" si="0"/>
        <v>-4.4030000000000005</v>
      </c>
      <c r="C54" s="6">
        <f t="shared" si="2"/>
        <v>12.23600000000001</v>
      </c>
      <c r="F54">
        <v>-105.52</v>
      </c>
      <c r="G54" s="6">
        <f t="shared" si="1"/>
        <v>-2.1103999999999998</v>
      </c>
      <c r="H54" s="6">
        <f t="shared" si="3"/>
        <v>6.6553999999999895</v>
      </c>
      <c r="M54">
        <v>-5.72</v>
      </c>
      <c r="N54" cm="1">
        <f t="array" ref="N54">INDEX(M$2:M$157,ROWS(M54:M$157))</f>
        <v>-105.52</v>
      </c>
    </row>
    <row r="55" spans="1:14">
      <c r="A55">
        <v>-44.01</v>
      </c>
      <c r="B55" s="6">
        <f t="shared" si="0"/>
        <v>-4.4009999999999998</v>
      </c>
      <c r="C55" s="6">
        <f t="shared" si="2"/>
        <v>7.8350000000000097</v>
      </c>
      <c r="F55">
        <v>-22.229999999999901</v>
      </c>
      <c r="G55" s="6">
        <f t="shared" si="1"/>
        <v>-0.44459999999999805</v>
      </c>
      <c r="H55" s="6">
        <f t="shared" si="3"/>
        <v>6.2107999999999919</v>
      </c>
      <c r="M55">
        <v>49.89</v>
      </c>
      <c r="N55" cm="1">
        <f t="array" ref="N55">INDEX(M$2:M$157,ROWS(M55:M$157))</f>
        <v>-22.229999999999901</v>
      </c>
    </row>
    <row r="56" spans="1:14">
      <c r="A56">
        <v>40.629999999999903</v>
      </c>
      <c r="B56" s="6">
        <f t="shared" si="0"/>
        <v>4.0629999999999908</v>
      </c>
      <c r="C56" s="6">
        <f t="shared" si="2"/>
        <v>11.898</v>
      </c>
      <c r="F56">
        <v>43.71</v>
      </c>
      <c r="G56" s="6">
        <f t="shared" si="1"/>
        <v>0.87420000000000009</v>
      </c>
      <c r="H56" s="6">
        <f t="shared" si="3"/>
        <v>7.084999999999992</v>
      </c>
      <c r="M56">
        <v>13.55</v>
      </c>
      <c r="N56" cm="1">
        <f t="array" ref="N56">INDEX(M$2:M$157,ROWS(M56:M$157))</f>
        <v>43.71</v>
      </c>
    </row>
    <row r="57" spans="1:14">
      <c r="A57">
        <v>5.26</v>
      </c>
      <c r="B57" s="6">
        <f t="shared" si="0"/>
        <v>0.52600000000000002</v>
      </c>
      <c r="C57" s="6">
        <f t="shared" si="2"/>
        <v>12.423999999999999</v>
      </c>
      <c r="F57">
        <v>11.01</v>
      </c>
      <c r="G57" s="6">
        <f t="shared" si="1"/>
        <v>0.22020000000000001</v>
      </c>
      <c r="H57" s="6">
        <f t="shared" si="3"/>
        <v>7.3051999999999921</v>
      </c>
      <c r="M57">
        <v>129.26999999999899</v>
      </c>
      <c r="N57" cm="1">
        <f t="array" ref="N57">INDEX(M$2:M$157,ROWS(M57:M$157))</f>
        <v>11.01</v>
      </c>
    </row>
    <row r="58" spans="1:14">
      <c r="A58">
        <v>-45.87</v>
      </c>
      <c r="B58" s="6">
        <f t="shared" si="0"/>
        <v>-4.5869999999999997</v>
      </c>
      <c r="C58" s="6">
        <f t="shared" si="2"/>
        <v>7.8369999999999997</v>
      </c>
      <c r="F58">
        <v>-141.69999999999999</v>
      </c>
      <c r="G58" s="6">
        <f t="shared" si="1"/>
        <v>-2.8339999999999996</v>
      </c>
      <c r="H58" s="6">
        <f t="shared" si="3"/>
        <v>4.4711999999999925</v>
      </c>
      <c r="M58">
        <v>-23.169999999999899</v>
      </c>
      <c r="N58" cm="1">
        <f t="array" ref="N58">INDEX(M$2:M$157,ROWS(M58:M$157))</f>
        <v>-141.69999999999999</v>
      </c>
    </row>
    <row r="59" spans="1:14">
      <c r="A59">
        <v>47.89</v>
      </c>
      <c r="B59" s="6">
        <f t="shared" si="0"/>
        <v>4.7890000000000006</v>
      </c>
      <c r="C59" s="6">
        <f t="shared" si="2"/>
        <v>12.626000000000001</v>
      </c>
      <c r="F59">
        <v>67.059999999999903</v>
      </c>
      <c r="G59" s="6">
        <f t="shared" si="1"/>
        <v>1.3411999999999982</v>
      </c>
      <c r="H59" s="6">
        <f t="shared" si="3"/>
        <v>5.8123999999999905</v>
      </c>
      <c r="M59">
        <v>127.21</v>
      </c>
      <c r="N59" cm="1">
        <f t="array" ref="N59">INDEX(M$2:M$157,ROWS(M59:M$157))</f>
        <v>67.059999999999903</v>
      </c>
    </row>
    <row r="60" spans="1:14">
      <c r="A60">
        <v>-6.2499999999999902</v>
      </c>
      <c r="B60" s="6">
        <f t="shared" si="0"/>
        <v>-0.62499999999999911</v>
      </c>
      <c r="C60" s="6">
        <f t="shared" si="2"/>
        <v>12.001000000000001</v>
      </c>
      <c r="F60">
        <v>-12.09</v>
      </c>
      <c r="G60" s="6">
        <f t="shared" si="1"/>
        <v>-0.24180000000000001</v>
      </c>
      <c r="H60" s="6">
        <f t="shared" si="3"/>
        <v>5.57059999999999</v>
      </c>
      <c r="M60">
        <v>157.12</v>
      </c>
      <c r="N60" cm="1">
        <f t="array" ref="N60">INDEX(M$2:M$157,ROWS(M60:M$157))</f>
        <v>-12.09</v>
      </c>
    </row>
    <row r="61" spans="1:14">
      <c r="A61">
        <v>-14.62</v>
      </c>
      <c r="B61" s="6">
        <f t="shared" si="0"/>
        <v>-1.462</v>
      </c>
      <c r="C61" s="6">
        <f t="shared" si="2"/>
        <v>10.539000000000001</v>
      </c>
      <c r="F61">
        <v>-57.849999999999902</v>
      </c>
      <c r="G61" s="6">
        <f t="shared" si="1"/>
        <v>-1.156999999999998</v>
      </c>
      <c r="H61" s="6">
        <f t="shared" si="3"/>
        <v>4.4135999999999918</v>
      </c>
      <c r="M61">
        <v>152.24</v>
      </c>
      <c r="N61" cm="1">
        <f t="array" ref="N61">INDEX(M$2:M$157,ROWS(M61:M$157))</f>
        <v>-57.849999999999902</v>
      </c>
    </row>
    <row r="62" spans="1:14">
      <c r="A62">
        <v>-11.14</v>
      </c>
      <c r="B62" s="6">
        <f t="shared" si="0"/>
        <v>-1.1140000000000001</v>
      </c>
      <c r="C62" s="6">
        <f t="shared" si="2"/>
        <v>9.4250000000000007</v>
      </c>
      <c r="F62">
        <v>-71.999999999999901</v>
      </c>
      <c r="G62" s="6">
        <f t="shared" si="1"/>
        <v>-1.4399999999999979</v>
      </c>
      <c r="H62" s="6">
        <f t="shared" si="3"/>
        <v>2.973599999999994</v>
      </c>
      <c r="M62">
        <v>5.1199999999999903</v>
      </c>
      <c r="N62" cm="1">
        <f t="array" ref="N62">INDEX(M$2:M$157,ROWS(M62:M$157))</f>
        <v>-71.999999999999901</v>
      </c>
    </row>
    <row r="63" spans="1:14">
      <c r="A63">
        <v>20.419999999999899</v>
      </c>
      <c r="B63" s="6">
        <f t="shared" si="0"/>
        <v>2.04199999999999</v>
      </c>
      <c r="C63" s="6">
        <f t="shared" si="2"/>
        <v>11.466999999999992</v>
      </c>
      <c r="F63">
        <v>99.17</v>
      </c>
      <c r="G63" s="6">
        <f t="shared" si="1"/>
        <v>1.9834000000000001</v>
      </c>
      <c r="H63" s="6">
        <f t="shared" si="3"/>
        <v>4.9569999999999936</v>
      </c>
      <c r="M63">
        <v>118.3</v>
      </c>
      <c r="N63" cm="1">
        <f t="array" ref="N63">INDEX(M$2:M$157,ROWS(M63:M$157))</f>
        <v>99.17</v>
      </c>
    </row>
    <row r="64" spans="1:14">
      <c r="A64">
        <v>17.049999999999901</v>
      </c>
      <c r="B64" s="6">
        <f t="shared" si="0"/>
        <v>1.7049999999999903</v>
      </c>
      <c r="C64" s="6">
        <f t="shared" si="2"/>
        <v>13.171999999999983</v>
      </c>
      <c r="F64">
        <v>58.86</v>
      </c>
      <c r="G64" s="6">
        <f t="shared" si="1"/>
        <v>1.1772</v>
      </c>
      <c r="H64" s="6">
        <f t="shared" si="3"/>
        <v>6.1341999999999937</v>
      </c>
      <c r="M64">
        <v>88.54</v>
      </c>
      <c r="N64" cm="1">
        <f t="array" ref="N64">INDEX(M$2:M$157,ROWS(M64:M$157))</f>
        <v>58.86</v>
      </c>
    </row>
    <row r="65" spans="1:14">
      <c r="A65">
        <v>26.409999999999901</v>
      </c>
      <c r="B65" s="6">
        <f t="shared" si="0"/>
        <v>2.6409999999999902</v>
      </c>
      <c r="C65" s="6">
        <f t="shared" si="2"/>
        <v>15.812999999999974</v>
      </c>
      <c r="F65">
        <v>87.75</v>
      </c>
      <c r="G65" s="6">
        <f t="shared" si="1"/>
        <v>1.7550000000000001</v>
      </c>
      <c r="H65" s="6">
        <f t="shared" si="3"/>
        <v>7.8891999999999936</v>
      </c>
      <c r="M65">
        <v>62.05</v>
      </c>
      <c r="N65" cm="1">
        <f t="array" ref="N65">INDEX(M$2:M$157,ROWS(M65:M$157))</f>
        <v>87.75</v>
      </c>
    </row>
    <row r="66" spans="1:14">
      <c r="A66">
        <v>-27.14</v>
      </c>
      <c r="B66" s="6">
        <f t="shared" si="0"/>
        <v>-2.7140000000000004</v>
      </c>
      <c r="C66" s="6">
        <f t="shared" si="2"/>
        <v>13.098999999999974</v>
      </c>
      <c r="F66">
        <v>-23.2</v>
      </c>
      <c r="G66" s="6">
        <f t="shared" si="1"/>
        <v>-0.46399999999999997</v>
      </c>
      <c r="H66" s="6">
        <f t="shared" si="3"/>
        <v>7.4251999999999931</v>
      </c>
      <c r="M66">
        <v>-114.98</v>
      </c>
      <c r="N66" cm="1">
        <f t="array" ref="N66">INDEX(M$2:M$157,ROWS(M66:M$157))</f>
        <v>-23.2</v>
      </c>
    </row>
    <row r="67" spans="1:14">
      <c r="A67">
        <v>25.85</v>
      </c>
      <c r="B67" s="6">
        <f t="shared" ref="B67:B130" si="4">A67*D$3</f>
        <v>2.5850000000000004</v>
      </c>
      <c r="C67" s="6">
        <f t="shared" si="2"/>
        <v>15.683999999999974</v>
      </c>
      <c r="F67">
        <v>131.87</v>
      </c>
      <c r="G67" s="6">
        <f t="shared" ref="G67:G130" si="5">F67*I$3</f>
        <v>2.6374</v>
      </c>
      <c r="H67" s="6">
        <f t="shared" si="3"/>
        <v>10.062599999999993</v>
      </c>
      <c r="M67">
        <v>-21.57</v>
      </c>
      <c r="N67" cm="1">
        <f t="array" ref="N67">INDEX(M$2:M$157,ROWS(M67:M$157))</f>
        <v>131.87</v>
      </c>
    </row>
    <row r="68" spans="1:14">
      <c r="A68">
        <v>12.91</v>
      </c>
      <c r="B68" s="6">
        <f t="shared" si="4"/>
        <v>1.2910000000000001</v>
      </c>
      <c r="C68" s="6">
        <f t="shared" ref="C68:C131" si="6">B68+C67</f>
        <v>16.974999999999973</v>
      </c>
      <c r="F68">
        <v>34.85</v>
      </c>
      <c r="G68" s="6">
        <f t="shared" si="5"/>
        <v>0.69700000000000006</v>
      </c>
      <c r="H68" s="6">
        <f t="shared" ref="H68:H131" si="7">G68+H67</f>
        <v>10.759599999999992</v>
      </c>
      <c r="M68">
        <v>50.71</v>
      </c>
      <c r="N68" cm="1">
        <f t="array" ref="N68">INDEX(M$2:M$157,ROWS(M68:M$157))</f>
        <v>34.85</v>
      </c>
    </row>
    <row r="69" spans="1:14">
      <c r="A69">
        <v>28.13</v>
      </c>
      <c r="B69" s="6">
        <f t="shared" si="4"/>
        <v>2.8130000000000002</v>
      </c>
      <c r="C69" s="6">
        <f t="shared" si="6"/>
        <v>19.787999999999972</v>
      </c>
      <c r="F69">
        <v>72.22</v>
      </c>
      <c r="G69" s="6">
        <f t="shared" si="5"/>
        <v>1.4443999999999999</v>
      </c>
      <c r="H69" s="6">
        <f t="shared" si="7"/>
        <v>12.203999999999992</v>
      </c>
      <c r="M69">
        <v>-19.639999999999901</v>
      </c>
      <c r="N69" cm="1">
        <f t="array" ref="N69">INDEX(M$2:M$157,ROWS(M69:M$157))</f>
        <v>72.22</v>
      </c>
    </row>
    <row r="70" spans="1:14">
      <c r="A70">
        <v>-8.2299999999999898</v>
      </c>
      <c r="B70" s="6">
        <f t="shared" si="4"/>
        <v>-0.82299999999999907</v>
      </c>
      <c r="C70" s="6">
        <f t="shared" si="6"/>
        <v>18.964999999999971</v>
      </c>
      <c r="F70">
        <v>-28.34</v>
      </c>
      <c r="G70" s="6">
        <f t="shared" si="5"/>
        <v>-0.56679999999999997</v>
      </c>
      <c r="H70" s="6">
        <f t="shared" si="7"/>
        <v>11.637199999999991</v>
      </c>
      <c r="M70">
        <v>6.62</v>
      </c>
      <c r="N70" cm="1">
        <f t="array" ref="N70">INDEX(M$2:M$157,ROWS(M70:M$157))</f>
        <v>-28.34</v>
      </c>
    </row>
    <row r="71" spans="1:14">
      <c r="A71">
        <v>24.34</v>
      </c>
      <c r="B71" s="6">
        <f t="shared" si="4"/>
        <v>2.4340000000000002</v>
      </c>
      <c r="C71" s="6">
        <f t="shared" si="6"/>
        <v>21.398999999999972</v>
      </c>
      <c r="F71">
        <v>129.43</v>
      </c>
      <c r="G71" s="6">
        <f t="shared" si="5"/>
        <v>2.5886</v>
      </c>
      <c r="H71" s="6">
        <f t="shared" si="7"/>
        <v>14.225799999999991</v>
      </c>
      <c r="M71">
        <v>-73.83</v>
      </c>
      <c r="N71" cm="1">
        <f t="array" ref="N71">INDEX(M$2:M$157,ROWS(M71:M$157))</f>
        <v>129.43</v>
      </c>
    </row>
    <row r="72" spans="1:14">
      <c r="A72">
        <v>1.45</v>
      </c>
      <c r="B72" s="6">
        <f t="shared" si="4"/>
        <v>0.14499999999999999</v>
      </c>
      <c r="C72" s="6">
        <f t="shared" si="6"/>
        <v>21.543999999999972</v>
      </c>
      <c r="F72">
        <v>47.86</v>
      </c>
      <c r="G72" s="6">
        <f t="shared" si="5"/>
        <v>0.95720000000000005</v>
      </c>
      <c r="H72" s="6">
        <f t="shared" si="7"/>
        <v>15.182999999999991</v>
      </c>
      <c r="M72">
        <v>73.849999999999994</v>
      </c>
      <c r="N72" cm="1">
        <f t="array" ref="N72">INDEX(M$2:M$157,ROWS(M72:M$157))</f>
        <v>47.86</v>
      </c>
    </row>
    <row r="73" spans="1:14">
      <c r="A73">
        <v>-1.52</v>
      </c>
      <c r="B73" s="6">
        <f t="shared" si="4"/>
        <v>-0.15200000000000002</v>
      </c>
      <c r="C73" s="6">
        <f t="shared" si="6"/>
        <v>21.391999999999971</v>
      </c>
      <c r="F73">
        <v>29.36</v>
      </c>
      <c r="G73" s="6">
        <f t="shared" si="5"/>
        <v>0.58720000000000006</v>
      </c>
      <c r="H73" s="6">
        <f t="shared" si="7"/>
        <v>15.77019999999999</v>
      </c>
      <c r="M73">
        <v>114.729999999999</v>
      </c>
      <c r="N73" cm="1">
        <f t="array" ref="N73">INDEX(M$2:M$157,ROWS(M73:M$157))</f>
        <v>29.36</v>
      </c>
    </row>
    <row r="74" spans="1:14">
      <c r="A74">
        <v>6.5</v>
      </c>
      <c r="B74" s="6">
        <f t="shared" si="4"/>
        <v>0.65</v>
      </c>
      <c r="C74" s="6">
        <f t="shared" si="6"/>
        <v>22.04199999999997</v>
      </c>
      <c r="F74">
        <v>101.76</v>
      </c>
      <c r="G74" s="6">
        <f t="shared" si="5"/>
        <v>2.0352000000000001</v>
      </c>
      <c r="H74" s="6">
        <f t="shared" si="7"/>
        <v>17.805399999999992</v>
      </c>
      <c r="M74">
        <v>78.040000000000006</v>
      </c>
      <c r="N74" cm="1">
        <f t="array" ref="N74">INDEX(M$2:M$157,ROWS(M74:M$157))</f>
        <v>101.76</v>
      </c>
    </row>
    <row r="75" spans="1:14">
      <c r="A75">
        <v>15.84</v>
      </c>
      <c r="B75" s="6">
        <f t="shared" si="4"/>
        <v>1.5840000000000001</v>
      </c>
      <c r="C75" s="6">
        <f t="shared" si="6"/>
        <v>23.625999999999969</v>
      </c>
      <c r="F75">
        <v>-51.269999999999897</v>
      </c>
      <c r="G75" s="6">
        <f t="shared" si="5"/>
        <v>-1.0253999999999979</v>
      </c>
      <c r="H75" s="6">
        <f t="shared" si="7"/>
        <v>16.779999999999994</v>
      </c>
      <c r="M75">
        <v>10.469999999999899</v>
      </c>
      <c r="N75" cm="1">
        <f t="array" ref="N75">INDEX(M$2:M$157,ROWS(M75:M$157))</f>
        <v>-51.269999999999897</v>
      </c>
    </row>
    <row r="76" spans="1:14">
      <c r="A76">
        <v>32</v>
      </c>
      <c r="B76" s="6">
        <f t="shared" si="4"/>
        <v>3.2</v>
      </c>
      <c r="C76" s="6">
        <f t="shared" si="6"/>
        <v>26.825999999999969</v>
      </c>
      <c r="F76">
        <v>146.79999999999899</v>
      </c>
      <c r="G76" s="6">
        <f t="shared" si="5"/>
        <v>2.93599999999998</v>
      </c>
      <c r="H76" s="6">
        <f t="shared" si="7"/>
        <v>19.715999999999973</v>
      </c>
      <c r="M76">
        <v>-31.159999999999901</v>
      </c>
      <c r="N76" cm="1">
        <f t="array" ref="N76">INDEX(M$2:M$157,ROWS(M76:M$157))</f>
        <v>146.79999999999899</v>
      </c>
    </row>
    <row r="77" spans="1:14">
      <c r="A77">
        <v>3.3</v>
      </c>
      <c r="B77" s="6">
        <f t="shared" si="4"/>
        <v>0.33</v>
      </c>
      <c r="C77" s="6">
        <f t="shared" si="6"/>
        <v>27.155999999999967</v>
      </c>
      <c r="F77">
        <v>39.65</v>
      </c>
      <c r="G77" s="6">
        <f t="shared" si="5"/>
        <v>0.79300000000000004</v>
      </c>
      <c r="H77" s="6">
        <f t="shared" si="7"/>
        <v>20.508999999999972</v>
      </c>
      <c r="M77">
        <v>16.749999999999901</v>
      </c>
      <c r="N77" cm="1">
        <f t="array" ref="N77">INDEX(M$2:M$157,ROWS(M77:M$157))</f>
        <v>39.65</v>
      </c>
    </row>
    <row r="78" spans="1:14">
      <c r="A78">
        <v>17.279999999999902</v>
      </c>
      <c r="B78" s="6">
        <f t="shared" si="4"/>
        <v>1.7279999999999902</v>
      </c>
      <c r="C78" s="6">
        <f t="shared" si="6"/>
        <v>28.883999999999958</v>
      </c>
      <c r="F78">
        <v>47.54</v>
      </c>
      <c r="G78" s="6">
        <f t="shared" si="5"/>
        <v>0.95079999999999998</v>
      </c>
      <c r="H78" s="6">
        <f t="shared" si="7"/>
        <v>21.459799999999973</v>
      </c>
      <c r="M78">
        <v>-38.25</v>
      </c>
      <c r="N78" cm="1">
        <f t="array" ref="N78">INDEX(M$2:M$157,ROWS(M78:M$157))</f>
        <v>47.54</v>
      </c>
    </row>
    <row r="79" spans="1:14">
      <c r="A79">
        <v>13.06</v>
      </c>
      <c r="B79" s="6">
        <f t="shared" si="4"/>
        <v>1.306</v>
      </c>
      <c r="C79" s="6">
        <f t="shared" si="6"/>
        <v>30.189999999999959</v>
      </c>
      <c r="F79">
        <v>17.439999999999898</v>
      </c>
      <c r="G79" s="6">
        <f t="shared" si="5"/>
        <v>0.34879999999999795</v>
      </c>
      <c r="H79" s="6">
        <f t="shared" si="7"/>
        <v>21.80859999999997</v>
      </c>
      <c r="M79">
        <v>23.11</v>
      </c>
      <c r="N79" cm="1">
        <f t="array" ref="N79">INDEX(M$2:M$157,ROWS(M79:M$157))</f>
        <v>17.439999999999898</v>
      </c>
    </row>
    <row r="80" spans="1:14">
      <c r="A80">
        <v>-2.4999999999999898</v>
      </c>
      <c r="B80" s="6">
        <f t="shared" si="4"/>
        <v>-0.249999999999999</v>
      </c>
      <c r="C80" s="6">
        <f t="shared" si="6"/>
        <v>29.939999999999959</v>
      </c>
      <c r="F80">
        <v>23.11</v>
      </c>
      <c r="G80" s="6">
        <f t="shared" si="5"/>
        <v>0.4622</v>
      </c>
      <c r="H80" s="6">
        <f t="shared" si="7"/>
        <v>22.270799999999969</v>
      </c>
      <c r="M80">
        <v>17.439999999999898</v>
      </c>
      <c r="N80" cm="1">
        <f t="array" ref="N80">INDEX(M$2:M$157,ROWS(M80:M$157))</f>
        <v>23.11</v>
      </c>
    </row>
    <row r="81" spans="1:14">
      <c r="A81">
        <v>-13.92</v>
      </c>
      <c r="B81" s="6">
        <f t="shared" si="4"/>
        <v>-1.3920000000000001</v>
      </c>
      <c r="C81" s="6">
        <f t="shared" si="6"/>
        <v>28.547999999999959</v>
      </c>
      <c r="F81">
        <v>-38.25</v>
      </c>
      <c r="G81" s="6">
        <f t="shared" si="5"/>
        <v>-0.76500000000000001</v>
      </c>
      <c r="H81" s="6">
        <f t="shared" si="7"/>
        <v>21.505799999999969</v>
      </c>
      <c r="M81">
        <v>47.54</v>
      </c>
      <c r="N81" cm="1">
        <f t="array" ref="N81">INDEX(M$2:M$157,ROWS(M81:M$157))</f>
        <v>-38.25</v>
      </c>
    </row>
    <row r="82" spans="1:14">
      <c r="A82">
        <v>-2.46999999999999</v>
      </c>
      <c r="B82" s="6">
        <f t="shared" si="4"/>
        <v>-0.246999999999999</v>
      </c>
      <c r="C82" s="6">
        <f t="shared" si="6"/>
        <v>28.300999999999959</v>
      </c>
      <c r="F82">
        <v>16.749999999999901</v>
      </c>
      <c r="G82" s="6">
        <f t="shared" si="5"/>
        <v>0.33499999999999802</v>
      </c>
      <c r="H82" s="6">
        <f t="shared" si="7"/>
        <v>21.840799999999966</v>
      </c>
      <c r="M82">
        <v>39.65</v>
      </c>
      <c r="N82" cm="1">
        <f t="array" ref="N82">INDEX(M$2:M$157,ROWS(M82:M$157))</f>
        <v>16.749999999999901</v>
      </c>
    </row>
    <row r="83" spans="1:14">
      <c r="A83">
        <v>-3.57</v>
      </c>
      <c r="B83" s="6">
        <f t="shared" si="4"/>
        <v>-0.35699999999999998</v>
      </c>
      <c r="C83" s="6">
        <f t="shared" si="6"/>
        <v>27.94399999999996</v>
      </c>
      <c r="F83">
        <v>-31.159999999999901</v>
      </c>
      <c r="G83" s="6">
        <f t="shared" si="5"/>
        <v>-0.62319999999999798</v>
      </c>
      <c r="H83" s="6">
        <f t="shared" si="7"/>
        <v>21.217599999999969</v>
      </c>
      <c r="M83">
        <v>146.79999999999899</v>
      </c>
      <c r="N83" cm="1">
        <f t="array" ref="N83">INDEX(M$2:M$157,ROWS(M83:M$157))</f>
        <v>-31.159999999999901</v>
      </c>
    </row>
    <row r="84" spans="1:14">
      <c r="A84">
        <v>14.9</v>
      </c>
      <c r="B84" s="6">
        <f t="shared" si="4"/>
        <v>1.4900000000000002</v>
      </c>
      <c r="C84" s="6">
        <f t="shared" si="6"/>
        <v>29.433999999999962</v>
      </c>
      <c r="F84">
        <v>10.469999999999899</v>
      </c>
      <c r="G84" s="6">
        <f t="shared" si="5"/>
        <v>0.209399999999998</v>
      </c>
      <c r="H84" s="6">
        <f t="shared" si="7"/>
        <v>21.426999999999968</v>
      </c>
      <c r="M84">
        <v>-51.269999999999897</v>
      </c>
      <c r="N84" cm="1">
        <f t="array" ref="N84">INDEX(M$2:M$157,ROWS(M84:M$157))</f>
        <v>10.469999999999899</v>
      </c>
    </row>
    <row r="85" spans="1:14">
      <c r="A85">
        <v>11.51</v>
      </c>
      <c r="B85" s="6">
        <f t="shared" si="4"/>
        <v>1.151</v>
      </c>
      <c r="C85" s="6">
        <f t="shared" si="6"/>
        <v>30.584999999999962</v>
      </c>
      <c r="F85">
        <v>78.040000000000006</v>
      </c>
      <c r="G85" s="6">
        <f t="shared" si="5"/>
        <v>1.5608000000000002</v>
      </c>
      <c r="H85" s="6">
        <f t="shared" si="7"/>
        <v>22.987799999999968</v>
      </c>
      <c r="M85">
        <v>101.76</v>
      </c>
      <c r="N85" cm="1">
        <f t="array" ref="N85">INDEX(M$2:M$157,ROWS(M85:M$157))</f>
        <v>78.040000000000006</v>
      </c>
    </row>
    <row r="86" spans="1:14">
      <c r="A86">
        <v>17.600000000000001</v>
      </c>
      <c r="B86" s="6">
        <f t="shared" si="4"/>
        <v>1.7600000000000002</v>
      </c>
      <c r="C86" s="6">
        <f t="shared" si="6"/>
        <v>32.344999999999963</v>
      </c>
      <c r="F86">
        <v>114.729999999999</v>
      </c>
      <c r="G86" s="6">
        <f t="shared" si="5"/>
        <v>2.29459999999998</v>
      </c>
      <c r="H86" s="6">
        <f t="shared" si="7"/>
        <v>25.282399999999949</v>
      </c>
      <c r="M86">
        <v>29.36</v>
      </c>
      <c r="N86" cm="1">
        <f t="array" ref="N86">INDEX(M$2:M$157,ROWS(M86:M$157))</f>
        <v>114.729999999999</v>
      </c>
    </row>
    <row r="87" spans="1:14">
      <c r="A87">
        <v>21.619999999999902</v>
      </c>
      <c r="B87" s="6">
        <f t="shared" si="4"/>
        <v>2.1619999999999902</v>
      </c>
      <c r="C87" s="6">
        <f t="shared" si="6"/>
        <v>34.506999999999955</v>
      </c>
      <c r="F87">
        <v>73.849999999999994</v>
      </c>
      <c r="G87" s="6">
        <f t="shared" si="5"/>
        <v>1.4769999999999999</v>
      </c>
      <c r="H87" s="6">
        <f t="shared" si="7"/>
        <v>26.75939999999995</v>
      </c>
      <c r="M87">
        <v>47.86</v>
      </c>
      <c r="N87" cm="1">
        <f t="array" ref="N87">INDEX(M$2:M$157,ROWS(M87:M$157))</f>
        <v>73.849999999999994</v>
      </c>
    </row>
    <row r="88" spans="1:14">
      <c r="A88">
        <v>1.45</v>
      </c>
      <c r="B88" s="6">
        <f t="shared" si="4"/>
        <v>0.14499999999999999</v>
      </c>
      <c r="C88" s="6">
        <f t="shared" si="6"/>
        <v>34.651999999999958</v>
      </c>
      <c r="F88">
        <v>-73.83</v>
      </c>
      <c r="G88" s="6">
        <f t="shared" si="5"/>
        <v>-1.4765999999999999</v>
      </c>
      <c r="H88" s="6">
        <f t="shared" si="7"/>
        <v>25.282799999999948</v>
      </c>
      <c r="M88">
        <v>129.43</v>
      </c>
      <c r="N88" cm="1">
        <f t="array" ref="N88">INDEX(M$2:M$157,ROWS(M88:M$157))</f>
        <v>-73.83</v>
      </c>
    </row>
    <row r="89" spans="1:14">
      <c r="A89">
        <v>2.1699999999999902</v>
      </c>
      <c r="B89" s="6">
        <f t="shared" si="4"/>
        <v>0.21699999999999903</v>
      </c>
      <c r="C89" s="6">
        <f t="shared" si="6"/>
        <v>34.868999999999957</v>
      </c>
      <c r="F89">
        <v>6.62</v>
      </c>
      <c r="G89" s="6">
        <f t="shared" si="5"/>
        <v>0.13240000000000002</v>
      </c>
      <c r="H89" s="6">
        <f t="shared" si="7"/>
        <v>25.415199999999949</v>
      </c>
      <c r="M89">
        <v>-28.34</v>
      </c>
      <c r="N89" cm="1">
        <f t="array" ref="N89">INDEX(M$2:M$157,ROWS(M89:M$157))</f>
        <v>6.62</v>
      </c>
    </row>
    <row r="90" spans="1:14">
      <c r="A90">
        <v>10.889999999999899</v>
      </c>
      <c r="B90" s="6">
        <f t="shared" si="4"/>
        <v>1.08899999999999</v>
      </c>
      <c r="C90" s="6">
        <f t="shared" si="6"/>
        <v>35.957999999999949</v>
      </c>
      <c r="F90">
        <v>-19.639999999999901</v>
      </c>
      <c r="G90" s="6">
        <f t="shared" si="5"/>
        <v>-0.39279999999999804</v>
      </c>
      <c r="H90" s="6">
        <f t="shared" si="7"/>
        <v>25.022399999999951</v>
      </c>
      <c r="M90">
        <v>72.22</v>
      </c>
      <c r="N90" cm="1">
        <f t="array" ref="N90">INDEX(M$2:M$157,ROWS(M90:M$157))</f>
        <v>-19.639999999999901</v>
      </c>
    </row>
    <row r="91" spans="1:14">
      <c r="A91">
        <v>20.11</v>
      </c>
      <c r="B91" s="6">
        <f t="shared" si="4"/>
        <v>2.0110000000000001</v>
      </c>
      <c r="C91" s="6">
        <f t="shared" si="6"/>
        <v>37.968999999999951</v>
      </c>
      <c r="F91">
        <v>50.71</v>
      </c>
      <c r="G91" s="6">
        <f t="shared" si="5"/>
        <v>1.0142</v>
      </c>
      <c r="H91" s="6">
        <f t="shared" si="7"/>
        <v>26.03659999999995</v>
      </c>
      <c r="M91">
        <v>34.85</v>
      </c>
      <c r="N91" cm="1">
        <f t="array" ref="N91">INDEX(M$2:M$157,ROWS(M91:M$157))</f>
        <v>50.71</v>
      </c>
    </row>
    <row r="92" spans="1:14">
      <c r="A92">
        <v>-13.84</v>
      </c>
      <c r="B92" s="6">
        <f t="shared" si="4"/>
        <v>-1.3840000000000001</v>
      </c>
      <c r="C92" s="6">
        <f t="shared" si="6"/>
        <v>36.584999999999951</v>
      </c>
      <c r="F92">
        <v>-21.57</v>
      </c>
      <c r="G92" s="6">
        <f t="shared" si="5"/>
        <v>-0.43140000000000001</v>
      </c>
      <c r="H92" s="6">
        <f t="shared" si="7"/>
        <v>25.60519999999995</v>
      </c>
      <c r="M92">
        <v>131.87</v>
      </c>
      <c r="N92" cm="1">
        <f t="array" ref="N92">INDEX(M$2:M$157,ROWS(M92:M$157))</f>
        <v>-21.57</v>
      </c>
    </row>
    <row r="93" spans="1:14">
      <c r="A93">
        <v>-18.469999999999899</v>
      </c>
      <c r="B93" s="6">
        <f t="shared" si="4"/>
        <v>-1.84699999999999</v>
      </c>
      <c r="C93" s="6">
        <f t="shared" si="6"/>
        <v>34.737999999999964</v>
      </c>
      <c r="F93">
        <v>-114.98</v>
      </c>
      <c r="G93" s="6">
        <f t="shared" si="5"/>
        <v>-2.2996000000000003</v>
      </c>
      <c r="H93" s="6">
        <f t="shared" si="7"/>
        <v>23.305599999999949</v>
      </c>
      <c r="M93">
        <v>-23.2</v>
      </c>
      <c r="N93" cm="1">
        <f t="array" ref="N93">INDEX(M$2:M$157,ROWS(M93:M$157))</f>
        <v>-114.98</v>
      </c>
    </row>
    <row r="94" spans="1:14">
      <c r="A94">
        <v>14.2899999999999</v>
      </c>
      <c r="B94" s="6">
        <f t="shared" si="4"/>
        <v>1.4289999999999901</v>
      </c>
      <c r="C94" s="6">
        <f t="shared" si="6"/>
        <v>36.166999999999952</v>
      </c>
      <c r="F94">
        <v>62.05</v>
      </c>
      <c r="G94" s="6">
        <f t="shared" si="5"/>
        <v>1.2409999999999999</v>
      </c>
      <c r="H94" s="6">
        <f t="shared" si="7"/>
        <v>24.546599999999948</v>
      </c>
      <c r="M94">
        <v>87.75</v>
      </c>
      <c r="N94" cm="1">
        <f t="array" ref="N94">INDEX(M$2:M$157,ROWS(M94:M$157))</f>
        <v>62.05</v>
      </c>
    </row>
    <row r="95" spans="1:14">
      <c r="A95">
        <v>25.3</v>
      </c>
      <c r="B95" s="6">
        <f t="shared" si="4"/>
        <v>2.5300000000000002</v>
      </c>
      <c r="C95" s="6">
        <f t="shared" si="6"/>
        <v>38.696999999999953</v>
      </c>
      <c r="F95">
        <v>88.54</v>
      </c>
      <c r="G95" s="6">
        <f t="shared" si="5"/>
        <v>1.7708000000000002</v>
      </c>
      <c r="H95" s="6">
        <f t="shared" si="7"/>
        <v>26.31739999999995</v>
      </c>
      <c r="M95">
        <v>58.86</v>
      </c>
      <c r="N95" cm="1">
        <f t="array" ref="N95">INDEX(M$2:M$157,ROWS(M95:M$157))</f>
        <v>88.54</v>
      </c>
    </row>
    <row r="96" spans="1:14">
      <c r="A96">
        <v>28.94</v>
      </c>
      <c r="B96" s="6">
        <f t="shared" si="4"/>
        <v>2.8940000000000001</v>
      </c>
      <c r="C96" s="6">
        <f t="shared" si="6"/>
        <v>41.590999999999951</v>
      </c>
      <c r="F96">
        <v>118.3</v>
      </c>
      <c r="G96" s="6">
        <f t="shared" si="5"/>
        <v>2.3660000000000001</v>
      </c>
      <c r="H96" s="6">
        <f t="shared" si="7"/>
        <v>28.683399999999949</v>
      </c>
      <c r="M96">
        <v>99.17</v>
      </c>
      <c r="N96" cm="1">
        <f t="array" ref="N96">INDEX(M$2:M$157,ROWS(M96:M$157))</f>
        <v>118.3</v>
      </c>
    </row>
    <row r="97" spans="1:14">
      <c r="A97">
        <v>-4.3499999999999996</v>
      </c>
      <c r="B97" s="6">
        <f t="shared" si="4"/>
        <v>-0.435</v>
      </c>
      <c r="C97" s="6">
        <f t="shared" si="6"/>
        <v>41.155999999999949</v>
      </c>
      <c r="F97">
        <v>5.1199999999999903</v>
      </c>
      <c r="G97" s="6">
        <f t="shared" si="5"/>
        <v>0.10239999999999981</v>
      </c>
      <c r="H97" s="6">
        <f t="shared" si="7"/>
        <v>28.785799999999949</v>
      </c>
      <c r="M97">
        <v>-71.999999999999901</v>
      </c>
      <c r="N97" cm="1">
        <f t="array" ref="N97">INDEX(M$2:M$157,ROWS(M97:M$157))</f>
        <v>5.1199999999999903</v>
      </c>
    </row>
    <row r="98" spans="1:14">
      <c r="A98">
        <v>31.68</v>
      </c>
      <c r="B98" s="6">
        <f t="shared" si="4"/>
        <v>3.1680000000000001</v>
      </c>
      <c r="C98" s="6">
        <f t="shared" si="6"/>
        <v>44.323999999999948</v>
      </c>
      <c r="F98">
        <v>152.24</v>
      </c>
      <c r="G98" s="6">
        <f t="shared" si="5"/>
        <v>3.0448000000000004</v>
      </c>
      <c r="H98" s="6">
        <f t="shared" si="7"/>
        <v>31.830599999999947</v>
      </c>
      <c r="M98">
        <v>-57.849999999999902</v>
      </c>
      <c r="N98" cm="1">
        <f t="array" ref="N98">INDEX(M$2:M$157,ROWS(M98:M$157))</f>
        <v>152.24</v>
      </c>
    </row>
    <row r="99" spans="1:14">
      <c r="A99">
        <v>32.700000000000003</v>
      </c>
      <c r="B99" s="6">
        <f t="shared" si="4"/>
        <v>3.2700000000000005</v>
      </c>
      <c r="C99" s="6">
        <f t="shared" si="6"/>
        <v>47.593999999999951</v>
      </c>
      <c r="F99">
        <v>157.12</v>
      </c>
      <c r="G99" s="6">
        <f t="shared" si="5"/>
        <v>3.1424000000000003</v>
      </c>
      <c r="H99" s="6">
        <f t="shared" si="7"/>
        <v>34.972999999999949</v>
      </c>
      <c r="M99">
        <v>-12.09</v>
      </c>
      <c r="N99" cm="1">
        <f t="array" ref="N99">INDEX(M$2:M$157,ROWS(M99:M$157))</f>
        <v>157.12</v>
      </c>
    </row>
    <row r="100" spans="1:14">
      <c r="A100">
        <v>19.28</v>
      </c>
      <c r="B100" s="6">
        <f t="shared" si="4"/>
        <v>1.9280000000000002</v>
      </c>
      <c r="C100" s="6">
        <f t="shared" si="6"/>
        <v>49.521999999999949</v>
      </c>
      <c r="F100">
        <v>127.21</v>
      </c>
      <c r="G100" s="6">
        <f t="shared" si="5"/>
        <v>2.5442</v>
      </c>
      <c r="H100" s="6">
        <f t="shared" si="7"/>
        <v>37.517199999999946</v>
      </c>
      <c r="M100">
        <v>67.059999999999903</v>
      </c>
      <c r="N100" cm="1">
        <f t="array" ref="N100">INDEX(M$2:M$157,ROWS(M100:M$157))</f>
        <v>127.21</v>
      </c>
    </row>
    <row r="101" spans="1:14">
      <c r="A101">
        <v>7.8</v>
      </c>
      <c r="B101" s="6">
        <f t="shared" si="4"/>
        <v>0.78</v>
      </c>
      <c r="C101" s="6">
        <f t="shared" si="6"/>
        <v>50.30199999999995</v>
      </c>
      <c r="F101">
        <v>-23.169999999999899</v>
      </c>
      <c r="G101" s="6">
        <f t="shared" si="5"/>
        <v>-0.46339999999999798</v>
      </c>
      <c r="H101" s="6">
        <f t="shared" si="7"/>
        <v>37.053799999999946</v>
      </c>
      <c r="M101">
        <v>-141.69999999999999</v>
      </c>
      <c r="N101" cm="1">
        <f t="array" ref="N101">INDEX(M$2:M$157,ROWS(M101:M$157))</f>
        <v>-23.169999999999899</v>
      </c>
    </row>
    <row r="102" spans="1:14">
      <c r="A102">
        <v>17.889999999999901</v>
      </c>
      <c r="B102" s="6">
        <f t="shared" si="4"/>
        <v>1.7889999999999902</v>
      </c>
      <c r="C102" s="6">
        <f t="shared" si="6"/>
        <v>52.090999999999937</v>
      </c>
      <c r="F102">
        <v>129.26999999999899</v>
      </c>
      <c r="G102" s="6">
        <f t="shared" si="5"/>
        <v>2.5853999999999799</v>
      </c>
      <c r="H102" s="6">
        <f t="shared" si="7"/>
        <v>39.639199999999924</v>
      </c>
      <c r="M102">
        <v>11.01</v>
      </c>
      <c r="N102" cm="1">
        <f t="array" ref="N102">INDEX(M$2:M$157,ROWS(M102:M$157))</f>
        <v>129.26999999999899</v>
      </c>
    </row>
    <row r="103" spans="1:14">
      <c r="A103">
        <v>20.5</v>
      </c>
      <c r="B103" s="6">
        <f t="shared" si="4"/>
        <v>2.0500000000000003</v>
      </c>
      <c r="C103" s="6">
        <f t="shared" si="6"/>
        <v>54.140999999999934</v>
      </c>
      <c r="F103">
        <v>13.55</v>
      </c>
      <c r="G103" s="6">
        <f t="shared" si="5"/>
        <v>0.27100000000000002</v>
      </c>
      <c r="H103" s="6">
        <f t="shared" si="7"/>
        <v>39.910199999999925</v>
      </c>
      <c r="M103">
        <v>43.71</v>
      </c>
      <c r="N103" cm="1">
        <f t="array" ref="N103">INDEX(M$2:M$157,ROWS(M103:M$157))</f>
        <v>13.55</v>
      </c>
    </row>
    <row r="104" spans="1:14">
      <c r="A104">
        <v>7.4399999999999897</v>
      </c>
      <c r="B104" s="6">
        <f t="shared" si="4"/>
        <v>0.743999999999999</v>
      </c>
      <c r="C104" s="6">
        <f t="shared" si="6"/>
        <v>54.884999999999934</v>
      </c>
      <c r="F104">
        <v>49.89</v>
      </c>
      <c r="G104" s="6">
        <f t="shared" si="5"/>
        <v>0.99780000000000002</v>
      </c>
      <c r="H104" s="6">
        <f t="shared" si="7"/>
        <v>40.907999999999923</v>
      </c>
      <c r="M104">
        <v>-22.229999999999901</v>
      </c>
      <c r="N104" cm="1">
        <f t="array" ref="N104">INDEX(M$2:M$157,ROWS(M104:M$157))</f>
        <v>49.89</v>
      </c>
    </row>
    <row r="105" spans="1:14">
      <c r="A105">
        <v>-14.47</v>
      </c>
      <c r="B105" s="6">
        <f t="shared" si="4"/>
        <v>-1.4470000000000001</v>
      </c>
      <c r="C105" s="6">
        <f t="shared" si="6"/>
        <v>53.437999999999931</v>
      </c>
      <c r="F105">
        <v>-5.72</v>
      </c>
      <c r="G105" s="6">
        <f t="shared" si="5"/>
        <v>-0.1144</v>
      </c>
      <c r="H105" s="6">
        <f t="shared" si="7"/>
        <v>40.79359999999992</v>
      </c>
      <c r="M105">
        <v>-105.52</v>
      </c>
      <c r="N105" cm="1">
        <f t="array" ref="N105">INDEX(M$2:M$157,ROWS(M105:M$157))</f>
        <v>-5.72</v>
      </c>
    </row>
    <row r="106" spans="1:14">
      <c r="A106">
        <v>-20.189999999999898</v>
      </c>
      <c r="B106" s="6">
        <f t="shared" si="4"/>
        <v>-2.0189999999999899</v>
      </c>
      <c r="C106" s="6">
        <f t="shared" si="6"/>
        <v>51.41899999999994</v>
      </c>
      <c r="F106">
        <v>-43.28</v>
      </c>
      <c r="G106" s="6">
        <f t="shared" si="5"/>
        <v>-0.86560000000000004</v>
      </c>
      <c r="H106" s="6">
        <f t="shared" si="7"/>
        <v>39.927999999999919</v>
      </c>
      <c r="M106">
        <v>-14.39</v>
      </c>
      <c r="N106" cm="1">
        <f t="array" ref="N106">INDEX(M$2:M$157,ROWS(M106:M$157))</f>
        <v>-43.28</v>
      </c>
    </row>
    <row r="107" spans="1:14">
      <c r="A107">
        <v>36.65</v>
      </c>
      <c r="B107" s="6">
        <f t="shared" si="4"/>
        <v>3.665</v>
      </c>
      <c r="C107" s="6">
        <f t="shared" si="6"/>
        <v>55.083999999999939</v>
      </c>
      <c r="F107">
        <v>151.82999999999899</v>
      </c>
      <c r="G107" s="6">
        <f t="shared" si="5"/>
        <v>3.03659999999998</v>
      </c>
      <c r="H107" s="6">
        <f t="shared" si="7"/>
        <v>42.964599999999898</v>
      </c>
      <c r="M107">
        <v>34.21</v>
      </c>
      <c r="N107" cm="1">
        <f t="array" ref="N107">INDEX(M$2:M$157,ROWS(M107:M$157))</f>
        <v>151.82999999999899</v>
      </c>
    </row>
    <row r="108" spans="1:14">
      <c r="A108">
        <v>-0.440000000000001</v>
      </c>
      <c r="B108" s="6">
        <f t="shared" si="4"/>
        <v>-4.4000000000000102E-2</v>
      </c>
      <c r="C108" s="6">
        <f t="shared" si="6"/>
        <v>55.039999999999942</v>
      </c>
      <c r="F108">
        <v>42.48</v>
      </c>
      <c r="G108" s="6">
        <f t="shared" si="5"/>
        <v>0.84959999999999991</v>
      </c>
      <c r="H108" s="6">
        <f t="shared" si="7"/>
        <v>43.8141999999999</v>
      </c>
      <c r="M108">
        <v>-56.87</v>
      </c>
      <c r="N108" cm="1">
        <f t="array" ref="N108">INDEX(M$2:M$157,ROWS(M108:M$157))</f>
        <v>42.48</v>
      </c>
    </row>
    <row r="109" spans="1:14">
      <c r="A109">
        <v>10.85</v>
      </c>
      <c r="B109" s="6">
        <f t="shared" si="4"/>
        <v>1.085</v>
      </c>
      <c r="C109" s="6">
        <f t="shared" si="6"/>
        <v>56.124999999999943</v>
      </c>
      <c r="F109">
        <v>88.249999999999901</v>
      </c>
      <c r="G109" s="6">
        <f t="shared" si="5"/>
        <v>1.7649999999999981</v>
      </c>
      <c r="H109" s="6">
        <f t="shared" si="7"/>
        <v>45.579199999999901</v>
      </c>
      <c r="M109">
        <v>112.26</v>
      </c>
      <c r="N109" cm="1">
        <f t="array" ref="N109">INDEX(M$2:M$157,ROWS(M109:M$157))</f>
        <v>88.249999999999901</v>
      </c>
    </row>
    <row r="110" spans="1:14">
      <c r="A110">
        <v>7.3999999999999897</v>
      </c>
      <c r="B110" s="6">
        <f t="shared" si="4"/>
        <v>0.73999999999999899</v>
      </c>
      <c r="C110" s="6">
        <f t="shared" si="6"/>
        <v>56.864999999999945</v>
      </c>
      <c r="F110">
        <v>32.229999999999997</v>
      </c>
      <c r="G110" s="6">
        <f t="shared" si="5"/>
        <v>0.64459999999999995</v>
      </c>
      <c r="H110" s="6">
        <f t="shared" si="7"/>
        <v>46.223799999999898</v>
      </c>
      <c r="M110">
        <v>-151.1</v>
      </c>
      <c r="N110" cm="1">
        <f t="array" ref="N110">INDEX(M$2:M$157,ROWS(M110:M$157))</f>
        <v>32.229999999999997</v>
      </c>
    </row>
    <row r="111" spans="1:14">
      <c r="A111">
        <v>3.05</v>
      </c>
      <c r="B111" s="6">
        <f t="shared" si="4"/>
        <v>0.30499999999999999</v>
      </c>
      <c r="C111" s="6">
        <f t="shared" si="6"/>
        <v>57.169999999999945</v>
      </c>
      <c r="F111">
        <v>10.729999999999899</v>
      </c>
      <c r="G111" s="6">
        <f t="shared" si="5"/>
        <v>0.21459999999999799</v>
      </c>
      <c r="H111" s="6">
        <f t="shared" si="7"/>
        <v>46.438399999999895</v>
      </c>
      <c r="M111">
        <v>-56.08</v>
      </c>
      <c r="N111" cm="1">
        <f t="array" ref="N111">INDEX(M$2:M$157,ROWS(M111:M$157))</f>
        <v>10.729999999999899</v>
      </c>
    </row>
    <row r="112" spans="1:14">
      <c r="A112">
        <v>7.43</v>
      </c>
      <c r="B112" s="6">
        <f t="shared" si="4"/>
        <v>0.74299999999999999</v>
      </c>
      <c r="C112" s="6">
        <f t="shared" si="6"/>
        <v>57.912999999999947</v>
      </c>
      <c r="F112">
        <v>52.879999999999903</v>
      </c>
      <c r="G112" s="6">
        <f t="shared" si="5"/>
        <v>1.0575999999999981</v>
      </c>
      <c r="H112" s="6">
        <f t="shared" si="7"/>
        <v>47.495999999999896</v>
      </c>
      <c r="M112">
        <v>-47.779999999999902</v>
      </c>
      <c r="N112" cm="1">
        <f t="array" ref="N112">INDEX(M$2:M$157,ROWS(M112:M$157))</f>
        <v>52.879999999999903</v>
      </c>
    </row>
    <row r="113" spans="1:14">
      <c r="A113">
        <v>-12.7099999999999</v>
      </c>
      <c r="B113" s="6">
        <f t="shared" si="4"/>
        <v>-1.2709999999999901</v>
      </c>
      <c r="C113" s="6">
        <f t="shared" si="6"/>
        <v>56.641999999999953</v>
      </c>
      <c r="F113">
        <v>-138.19999999999899</v>
      </c>
      <c r="G113" s="6">
        <f t="shared" si="5"/>
        <v>-2.7639999999999798</v>
      </c>
      <c r="H113" s="6">
        <f t="shared" si="7"/>
        <v>44.731999999999914</v>
      </c>
      <c r="M113">
        <v>68.58</v>
      </c>
      <c r="N113" cm="1">
        <f t="array" ref="N113">INDEX(M$2:M$157,ROWS(M113:M$157))</f>
        <v>-138.19999999999899</v>
      </c>
    </row>
    <row r="114" spans="1:14">
      <c r="A114">
        <v>39.71</v>
      </c>
      <c r="B114" s="6">
        <f t="shared" si="4"/>
        <v>3.9710000000000001</v>
      </c>
      <c r="C114" s="6">
        <f t="shared" si="6"/>
        <v>60.612999999999957</v>
      </c>
      <c r="F114">
        <v>51.21</v>
      </c>
      <c r="G114" s="6">
        <f t="shared" si="5"/>
        <v>1.0242</v>
      </c>
      <c r="H114" s="6">
        <f t="shared" si="7"/>
        <v>45.756199999999914</v>
      </c>
      <c r="M114">
        <v>74.27</v>
      </c>
      <c r="N114" cm="1">
        <f t="array" ref="N114">INDEX(M$2:M$157,ROWS(M114:M$157))</f>
        <v>51.21</v>
      </c>
    </row>
    <row r="115" spans="1:14">
      <c r="A115">
        <v>-4.6999999999999904</v>
      </c>
      <c r="B115" s="6">
        <f t="shared" si="4"/>
        <v>-0.46999999999999909</v>
      </c>
      <c r="C115" s="6">
        <f t="shared" si="6"/>
        <v>60.142999999999958</v>
      </c>
      <c r="F115">
        <v>60.3</v>
      </c>
      <c r="G115" s="6">
        <f t="shared" si="5"/>
        <v>1.206</v>
      </c>
      <c r="H115" s="6">
        <f t="shared" si="7"/>
        <v>46.962199999999918</v>
      </c>
      <c r="M115">
        <v>-46.4</v>
      </c>
      <c r="N115" cm="1">
        <f t="array" ref="N115">INDEX(M$2:M$157,ROWS(M115:M$157))</f>
        <v>60.3</v>
      </c>
    </row>
    <row r="116" spans="1:14">
      <c r="A116">
        <v>7.18</v>
      </c>
      <c r="B116" s="6">
        <f t="shared" si="4"/>
        <v>0.71799999999999997</v>
      </c>
      <c r="C116" s="6">
        <f t="shared" si="6"/>
        <v>60.860999999999962</v>
      </c>
      <c r="F116">
        <v>36.5</v>
      </c>
      <c r="G116" s="6">
        <f t="shared" si="5"/>
        <v>0.73</v>
      </c>
      <c r="H116" s="6">
        <f t="shared" si="7"/>
        <v>47.692199999999914</v>
      </c>
      <c r="M116">
        <v>7.11</v>
      </c>
      <c r="N116" cm="1">
        <f t="array" ref="N116">INDEX(M$2:M$157,ROWS(M116:M$157))</f>
        <v>36.5</v>
      </c>
    </row>
    <row r="117" spans="1:14">
      <c r="A117">
        <v>0.19</v>
      </c>
      <c r="B117" s="6">
        <f t="shared" si="4"/>
        <v>1.9000000000000003E-2</v>
      </c>
      <c r="C117" s="6">
        <f t="shared" si="6"/>
        <v>60.87999999999996</v>
      </c>
      <c r="F117">
        <v>7.75</v>
      </c>
      <c r="G117" s="6">
        <f t="shared" si="5"/>
        <v>0.155</v>
      </c>
      <c r="H117" s="6">
        <f t="shared" si="7"/>
        <v>47.847199999999916</v>
      </c>
      <c r="M117">
        <v>96.989999999999895</v>
      </c>
      <c r="N117" cm="1">
        <f t="array" ref="N117">INDEX(M$2:M$157,ROWS(M117:M$157))</f>
        <v>7.75</v>
      </c>
    </row>
    <row r="118" spans="1:14">
      <c r="A118">
        <v>-28.08</v>
      </c>
      <c r="B118" s="6">
        <f t="shared" si="4"/>
        <v>-2.8079999999999998</v>
      </c>
      <c r="C118" s="6">
        <f t="shared" si="6"/>
        <v>58.07199999999996</v>
      </c>
      <c r="F118">
        <v>-93.19</v>
      </c>
      <c r="G118" s="6">
        <f t="shared" si="5"/>
        <v>-1.8637999999999999</v>
      </c>
      <c r="H118" s="6">
        <f t="shared" si="7"/>
        <v>45.983399999999918</v>
      </c>
      <c r="M118">
        <v>81.489999999999895</v>
      </c>
      <c r="N118" cm="1">
        <f t="array" ref="N118">INDEX(M$2:M$157,ROWS(M118:M$157))</f>
        <v>-93.19</v>
      </c>
    </row>
    <row r="119" spans="1:14">
      <c r="A119">
        <v>35.479999999999997</v>
      </c>
      <c r="B119" s="6">
        <f t="shared" si="4"/>
        <v>3.548</v>
      </c>
      <c r="C119" s="6">
        <f t="shared" si="6"/>
        <v>61.619999999999962</v>
      </c>
      <c r="F119">
        <v>94.139999999999901</v>
      </c>
      <c r="G119" s="6">
        <f t="shared" si="5"/>
        <v>1.882799999999998</v>
      </c>
      <c r="H119" s="6">
        <f t="shared" si="7"/>
        <v>47.866199999999914</v>
      </c>
      <c r="M119">
        <v>95.65</v>
      </c>
      <c r="N119" cm="1">
        <f t="array" ref="N119">INDEX(M$2:M$157,ROWS(M119:M$157))</f>
        <v>94.139999999999901</v>
      </c>
    </row>
    <row r="120" spans="1:14">
      <c r="A120">
        <v>9.2799999999999994</v>
      </c>
      <c r="B120" s="6">
        <f t="shared" si="4"/>
        <v>0.92799999999999994</v>
      </c>
      <c r="C120" s="6">
        <f t="shared" si="6"/>
        <v>62.547999999999959</v>
      </c>
      <c r="F120">
        <v>22.959999999999901</v>
      </c>
      <c r="G120" s="6">
        <f t="shared" si="5"/>
        <v>0.45919999999999805</v>
      </c>
      <c r="H120" s="6">
        <f t="shared" si="7"/>
        <v>48.32539999999991</v>
      </c>
      <c r="M120">
        <v>-73.400000000000006</v>
      </c>
      <c r="N120" cm="1">
        <f t="array" ref="N120">INDEX(M$2:M$157,ROWS(M120:M$157))</f>
        <v>22.959999999999901</v>
      </c>
    </row>
    <row r="121" spans="1:14">
      <c r="A121">
        <v>-18.38</v>
      </c>
      <c r="B121" s="6">
        <f t="shared" si="4"/>
        <v>-1.8380000000000001</v>
      </c>
      <c r="C121" s="6">
        <f t="shared" si="6"/>
        <v>60.709999999999958</v>
      </c>
      <c r="F121">
        <v>-87.259999999999906</v>
      </c>
      <c r="G121" s="6">
        <f t="shared" si="5"/>
        <v>-1.7451999999999981</v>
      </c>
      <c r="H121" s="6">
        <f t="shared" si="7"/>
        <v>46.580199999999913</v>
      </c>
      <c r="M121">
        <v>63.5</v>
      </c>
      <c r="N121" cm="1">
        <f t="array" ref="N121">INDEX(M$2:M$157,ROWS(M121:M$157))</f>
        <v>-87.259999999999906</v>
      </c>
    </row>
    <row r="122" spans="1:14">
      <c r="A122">
        <v>29.27</v>
      </c>
      <c r="B122" s="6">
        <f t="shared" si="4"/>
        <v>2.927</v>
      </c>
      <c r="C122" s="6">
        <f t="shared" si="6"/>
        <v>63.636999999999958</v>
      </c>
      <c r="F122">
        <v>109.849999999999</v>
      </c>
      <c r="G122" s="6">
        <f t="shared" si="5"/>
        <v>2.1969999999999801</v>
      </c>
      <c r="H122" s="6">
        <f t="shared" si="7"/>
        <v>48.777199999999894</v>
      </c>
      <c r="M122">
        <v>-70.119999999999905</v>
      </c>
      <c r="N122" cm="1">
        <f t="array" ref="N122">INDEX(M$2:M$157,ROWS(M122:M$157))</f>
        <v>109.849999999999</v>
      </c>
    </row>
    <row r="123" spans="1:14">
      <c r="A123">
        <v>14.41</v>
      </c>
      <c r="B123" s="6">
        <f t="shared" si="4"/>
        <v>1.4410000000000001</v>
      </c>
      <c r="C123" s="6">
        <f t="shared" si="6"/>
        <v>65.07799999999996</v>
      </c>
      <c r="F123">
        <v>124.13999999999901</v>
      </c>
      <c r="G123" s="6">
        <f t="shared" si="5"/>
        <v>2.4827999999999801</v>
      </c>
      <c r="H123" s="6">
        <f t="shared" si="7"/>
        <v>51.259999999999877</v>
      </c>
      <c r="M123">
        <v>-45.01</v>
      </c>
      <c r="N123" cm="1">
        <f t="array" ref="N123">INDEX(M$2:M$157,ROWS(M123:M$157))</f>
        <v>124.13999999999901</v>
      </c>
    </row>
    <row r="124" spans="1:14">
      <c r="A124">
        <v>-34.6</v>
      </c>
      <c r="B124" s="6">
        <f t="shared" si="4"/>
        <v>-3.4600000000000004</v>
      </c>
      <c r="C124" s="6">
        <f t="shared" si="6"/>
        <v>61.617999999999959</v>
      </c>
      <c r="F124">
        <v>-113.899999999999</v>
      </c>
      <c r="G124" s="6">
        <f t="shared" si="5"/>
        <v>-2.27799999999998</v>
      </c>
      <c r="H124" s="6">
        <f t="shared" si="7"/>
        <v>48.9819999999999</v>
      </c>
      <c r="M124">
        <v>-61.45</v>
      </c>
      <c r="N124" cm="1">
        <f t="array" ref="N124">INDEX(M$2:M$157,ROWS(M124:M$157))</f>
        <v>-113.899999999999</v>
      </c>
    </row>
    <row r="125" spans="1:14">
      <c r="A125">
        <v>53.77</v>
      </c>
      <c r="B125" s="6">
        <f t="shared" si="4"/>
        <v>5.3770000000000007</v>
      </c>
      <c r="C125" s="6">
        <f t="shared" si="6"/>
        <v>66.994999999999962</v>
      </c>
      <c r="F125">
        <v>179.68</v>
      </c>
      <c r="G125" s="6">
        <f t="shared" si="5"/>
        <v>3.5936000000000003</v>
      </c>
      <c r="H125" s="6">
        <f t="shared" si="7"/>
        <v>52.575599999999902</v>
      </c>
      <c r="M125">
        <v>78.260000000000005</v>
      </c>
      <c r="N125" cm="1">
        <f t="array" ref="N125">INDEX(M$2:M$157,ROWS(M125:M$157))</f>
        <v>179.68</v>
      </c>
    </row>
    <row r="126" spans="1:14">
      <c r="A126">
        <v>37.450000000000003</v>
      </c>
      <c r="B126" s="6">
        <f t="shared" si="4"/>
        <v>3.7450000000000006</v>
      </c>
      <c r="C126" s="6">
        <f t="shared" si="6"/>
        <v>70.739999999999966</v>
      </c>
      <c r="F126">
        <v>92.56</v>
      </c>
      <c r="G126" s="6">
        <f t="shared" si="5"/>
        <v>1.8512000000000002</v>
      </c>
      <c r="H126" s="6">
        <f t="shared" si="7"/>
        <v>54.426799999999901</v>
      </c>
      <c r="M126">
        <v>20.100000000000001</v>
      </c>
      <c r="N126" cm="1">
        <f t="array" ref="N126">INDEX(M$2:M$157,ROWS(M126:M$157))</f>
        <v>92.56</v>
      </c>
    </row>
    <row r="127" spans="1:14">
      <c r="A127">
        <v>6.6</v>
      </c>
      <c r="B127" s="6">
        <f t="shared" si="4"/>
        <v>0.66</v>
      </c>
      <c r="C127" s="6">
        <f t="shared" si="6"/>
        <v>71.399999999999963</v>
      </c>
      <c r="F127">
        <v>-35.9299999999999</v>
      </c>
      <c r="G127" s="6">
        <f t="shared" si="5"/>
        <v>-0.71859999999999802</v>
      </c>
      <c r="H127" s="6">
        <f t="shared" si="7"/>
        <v>53.708199999999906</v>
      </c>
      <c r="M127">
        <v>-12.21</v>
      </c>
      <c r="N127" cm="1">
        <f t="array" ref="N127">INDEX(M$2:M$157,ROWS(M127:M$157))</f>
        <v>-35.9299999999999</v>
      </c>
    </row>
    <row r="128" spans="1:14">
      <c r="A128">
        <v>19.72</v>
      </c>
      <c r="B128" s="6">
        <f t="shared" si="4"/>
        <v>1.972</v>
      </c>
      <c r="C128" s="6">
        <f t="shared" si="6"/>
        <v>73.371999999999957</v>
      </c>
      <c r="F128">
        <v>76.809999999999903</v>
      </c>
      <c r="G128" s="6">
        <f t="shared" si="5"/>
        <v>1.536199999999998</v>
      </c>
      <c r="H128" s="6">
        <f t="shared" si="7"/>
        <v>55.244399999999906</v>
      </c>
      <c r="M128">
        <v>33.380000000000003</v>
      </c>
      <c r="N128" cm="1">
        <f t="array" ref="N128">INDEX(M$2:M$157,ROWS(M128:M$157))</f>
        <v>76.809999999999903</v>
      </c>
    </row>
    <row r="129" spans="1:14">
      <c r="A129">
        <v>10.1</v>
      </c>
      <c r="B129" s="6">
        <f t="shared" si="4"/>
        <v>1.01</v>
      </c>
      <c r="C129" s="6">
        <f t="shared" si="6"/>
        <v>74.381999999999962</v>
      </c>
      <c r="F129">
        <v>77.5</v>
      </c>
      <c r="G129" s="6">
        <f t="shared" si="5"/>
        <v>1.55</v>
      </c>
      <c r="H129" s="6">
        <f t="shared" si="7"/>
        <v>56.794399999999904</v>
      </c>
      <c r="M129">
        <v>69.63</v>
      </c>
      <c r="N129" cm="1">
        <f t="array" ref="N129">INDEX(M$2:M$157,ROWS(M129:M$157))</f>
        <v>77.5</v>
      </c>
    </row>
    <row r="130" spans="1:14">
      <c r="A130">
        <v>-8.39</v>
      </c>
      <c r="B130" s="6">
        <f t="shared" si="4"/>
        <v>-0.83900000000000008</v>
      </c>
      <c r="C130" s="6">
        <f t="shared" si="6"/>
        <v>73.542999999999964</v>
      </c>
      <c r="F130">
        <v>47.6799999999999</v>
      </c>
      <c r="G130" s="6">
        <f t="shared" si="5"/>
        <v>0.953599999999998</v>
      </c>
      <c r="H130" s="6">
        <f t="shared" si="7"/>
        <v>57.747999999999905</v>
      </c>
      <c r="M130">
        <v>72.28</v>
      </c>
      <c r="N130" cm="1">
        <f t="array" ref="N130">INDEX(M$2:M$157,ROWS(M130:M$157))</f>
        <v>47.6799999999999</v>
      </c>
    </row>
    <row r="131" spans="1:14">
      <c r="A131">
        <v>-18.229999999999901</v>
      </c>
      <c r="B131" s="6">
        <f t="shared" ref="B131:B157" si="8">A131*D$3</f>
        <v>-1.8229999999999902</v>
      </c>
      <c r="C131" s="6">
        <f t="shared" si="6"/>
        <v>71.71999999999997</v>
      </c>
      <c r="F131">
        <v>-24.95</v>
      </c>
      <c r="G131" s="6">
        <f t="shared" ref="G131:G157" si="9">F131*I$3</f>
        <v>-0.499</v>
      </c>
      <c r="H131" s="6">
        <f t="shared" si="7"/>
        <v>57.248999999999903</v>
      </c>
      <c r="M131">
        <v>147.44999999999999</v>
      </c>
      <c r="N131" cm="1">
        <f t="array" ref="N131">INDEX(M$2:M$157,ROWS(M131:M$157))</f>
        <v>-24.95</v>
      </c>
    </row>
    <row r="132" spans="1:14">
      <c r="A132">
        <v>43.13</v>
      </c>
      <c r="B132" s="6">
        <f t="shared" si="8"/>
        <v>4.3130000000000006</v>
      </c>
      <c r="C132" s="6">
        <f t="shared" ref="C132:C157" si="10">B132+C131</f>
        <v>76.032999999999973</v>
      </c>
      <c r="F132">
        <v>121.57</v>
      </c>
      <c r="G132" s="6">
        <f t="shared" si="9"/>
        <v>2.4314</v>
      </c>
      <c r="H132" s="6">
        <f t="shared" ref="H132:H157" si="11">G132+H131</f>
        <v>59.680399999999906</v>
      </c>
      <c r="M132">
        <v>208.28</v>
      </c>
      <c r="N132" cm="1">
        <f t="array" ref="N132">INDEX(M$2:M$157,ROWS(M132:M$157))</f>
        <v>121.57</v>
      </c>
    </row>
    <row r="133" spans="1:14">
      <c r="A133">
        <v>-5.64</v>
      </c>
      <c r="B133" s="6">
        <f t="shared" si="8"/>
        <v>-0.56399999999999995</v>
      </c>
      <c r="C133" s="6">
        <f t="shared" si="10"/>
        <v>75.46899999999998</v>
      </c>
      <c r="F133">
        <v>-16.25</v>
      </c>
      <c r="G133" s="6">
        <f t="shared" si="9"/>
        <v>-0.32500000000000001</v>
      </c>
      <c r="H133" s="6">
        <f t="shared" si="11"/>
        <v>59.355399999999904</v>
      </c>
      <c r="M133">
        <v>0.12000000000000501</v>
      </c>
      <c r="N133" cm="1">
        <f t="array" ref="N133">INDEX(M$2:M$157,ROWS(M133:M$157))</f>
        <v>-16.25</v>
      </c>
    </row>
    <row r="134" spans="1:14">
      <c r="A134">
        <v>-12.51</v>
      </c>
      <c r="B134" s="6">
        <f t="shared" si="8"/>
        <v>-1.2510000000000001</v>
      </c>
      <c r="C134" s="6">
        <f t="shared" si="10"/>
        <v>74.217999999999975</v>
      </c>
      <c r="F134">
        <v>-49.16</v>
      </c>
      <c r="G134" s="6">
        <f t="shared" si="9"/>
        <v>-0.98319999999999996</v>
      </c>
      <c r="H134" s="6">
        <f t="shared" si="11"/>
        <v>58.372199999999907</v>
      </c>
      <c r="M134">
        <v>169.25</v>
      </c>
      <c r="N134" cm="1">
        <f t="array" ref="N134">INDEX(M$2:M$157,ROWS(M134:M$157))</f>
        <v>-49.16</v>
      </c>
    </row>
    <row r="135" spans="1:14">
      <c r="A135">
        <v>0.77</v>
      </c>
      <c r="B135" s="6">
        <f t="shared" si="8"/>
        <v>7.7000000000000013E-2</v>
      </c>
      <c r="C135" s="6">
        <f t="shared" si="10"/>
        <v>74.294999999999973</v>
      </c>
      <c r="F135">
        <v>24.709999999999901</v>
      </c>
      <c r="G135" s="6">
        <f t="shared" si="9"/>
        <v>0.49419999999999803</v>
      </c>
      <c r="H135" s="6">
        <f t="shared" si="11"/>
        <v>58.866399999999906</v>
      </c>
      <c r="M135">
        <v>42.3</v>
      </c>
      <c r="N135" cm="1">
        <f t="array" ref="N135">INDEX(M$2:M$157,ROWS(M135:M$157))</f>
        <v>24.709999999999901</v>
      </c>
    </row>
    <row r="136" spans="1:14">
      <c r="A136">
        <v>27.8</v>
      </c>
      <c r="B136" s="6">
        <f t="shared" si="8"/>
        <v>2.7800000000000002</v>
      </c>
      <c r="C136" s="6">
        <f t="shared" si="10"/>
        <v>77.074999999999974</v>
      </c>
      <c r="F136">
        <v>97.99</v>
      </c>
      <c r="G136" s="6">
        <f t="shared" si="9"/>
        <v>1.9598</v>
      </c>
      <c r="H136" s="6">
        <f t="shared" si="11"/>
        <v>60.826199999999908</v>
      </c>
      <c r="M136">
        <v>137.52000000000001</v>
      </c>
      <c r="N136" cm="1">
        <f t="array" ref="N136">INDEX(M$2:M$157,ROWS(M136:M$157))</f>
        <v>97.99</v>
      </c>
    </row>
    <row r="137" spans="1:14">
      <c r="A137">
        <v>17.38</v>
      </c>
      <c r="B137" s="6">
        <f t="shared" si="8"/>
        <v>1.738</v>
      </c>
      <c r="C137" s="6">
        <f t="shared" si="10"/>
        <v>78.812999999999974</v>
      </c>
      <c r="F137">
        <v>78.72</v>
      </c>
      <c r="G137" s="6">
        <f t="shared" si="9"/>
        <v>1.5744</v>
      </c>
      <c r="H137" s="6">
        <f t="shared" si="11"/>
        <v>62.400599999999905</v>
      </c>
      <c r="M137">
        <v>-306.41000000000003</v>
      </c>
      <c r="N137" cm="1">
        <f t="array" ref="N137">INDEX(M$2:M$157,ROWS(M137:M$157))</f>
        <v>78.72</v>
      </c>
    </row>
    <row r="138" spans="1:14">
      <c r="A138">
        <v>-11.69</v>
      </c>
      <c r="B138" s="6">
        <f t="shared" si="8"/>
        <v>-1.169</v>
      </c>
      <c r="C138" s="6">
        <f t="shared" si="10"/>
        <v>77.643999999999977</v>
      </c>
      <c r="F138">
        <v>-66.91</v>
      </c>
      <c r="G138" s="6">
        <f t="shared" si="9"/>
        <v>-1.3382000000000001</v>
      </c>
      <c r="H138" s="6">
        <f t="shared" si="11"/>
        <v>61.062399999999904</v>
      </c>
      <c r="M138">
        <v>-57.93</v>
      </c>
      <c r="N138" cm="1">
        <f t="array" ref="N138">INDEX(M$2:M$157,ROWS(M138:M$157))</f>
        <v>-66.91</v>
      </c>
    </row>
    <row r="139" spans="1:14">
      <c r="A139">
        <v>2.77999999999999</v>
      </c>
      <c r="B139" s="6">
        <f t="shared" si="8"/>
        <v>0.27799999999999903</v>
      </c>
      <c r="C139" s="6">
        <f t="shared" si="10"/>
        <v>77.921999999999983</v>
      </c>
      <c r="F139">
        <v>89.05</v>
      </c>
      <c r="G139" s="6">
        <f t="shared" si="9"/>
        <v>1.7809999999999999</v>
      </c>
      <c r="H139" s="6">
        <f t="shared" si="11"/>
        <v>62.843399999999903</v>
      </c>
      <c r="M139">
        <v>51.01</v>
      </c>
      <c r="N139" cm="1">
        <f t="array" ref="N139">INDEX(M$2:M$157,ROWS(M139:M$157))</f>
        <v>89.05</v>
      </c>
    </row>
    <row r="140" spans="1:14">
      <c r="A140">
        <v>-5.46</v>
      </c>
      <c r="B140" s="6">
        <f t="shared" si="8"/>
        <v>-0.54600000000000004</v>
      </c>
      <c r="C140" s="6">
        <f t="shared" si="10"/>
        <v>77.375999999999976</v>
      </c>
      <c r="F140">
        <v>49.329999999999899</v>
      </c>
      <c r="G140" s="6">
        <f t="shared" si="9"/>
        <v>0.98659999999999803</v>
      </c>
      <c r="H140" s="6">
        <f t="shared" si="11"/>
        <v>63.829999999999899</v>
      </c>
      <c r="M140">
        <v>-12.39</v>
      </c>
      <c r="N140" cm="1">
        <f t="array" ref="N140">INDEX(M$2:M$157,ROWS(M140:M$157))</f>
        <v>49.329999999999899</v>
      </c>
    </row>
    <row r="141" spans="1:14">
      <c r="A141">
        <v>33.619999999999997</v>
      </c>
      <c r="B141" s="6">
        <f t="shared" si="8"/>
        <v>3.3620000000000001</v>
      </c>
      <c r="C141" s="6">
        <f t="shared" si="10"/>
        <v>80.737999999999971</v>
      </c>
      <c r="F141">
        <v>124.89</v>
      </c>
      <c r="G141" s="6">
        <f t="shared" si="9"/>
        <v>2.4978000000000002</v>
      </c>
      <c r="H141" s="6">
        <f t="shared" si="11"/>
        <v>66.327799999999897</v>
      </c>
      <c r="M141">
        <v>175.7</v>
      </c>
      <c r="N141" cm="1">
        <f t="array" ref="N141">INDEX(M$2:M$157,ROWS(M141:M$157))</f>
        <v>124.89</v>
      </c>
    </row>
    <row r="142" spans="1:14">
      <c r="A142">
        <v>-43.04</v>
      </c>
      <c r="B142" s="6">
        <f t="shared" si="8"/>
        <v>-4.3040000000000003</v>
      </c>
      <c r="C142" s="6">
        <f t="shared" si="10"/>
        <v>76.433999999999969</v>
      </c>
      <c r="F142">
        <v>-198.38</v>
      </c>
      <c r="G142" s="6">
        <f t="shared" si="9"/>
        <v>-3.9676</v>
      </c>
      <c r="H142" s="6">
        <f t="shared" si="11"/>
        <v>62.360199999999899</v>
      </c>
      <c r="M142">
        <v>-225.39</v>
      </c>
      <c r="N142" cm="1">
        <f t="array" ref="N142">INDEX(M$2:M$157,ROWS(M142:M$157))</f>
        <v>-198.38</v>
      </c>
    </row>
    <row r="143" spans="1:14">
      <c r="A143">
        <v>-2.84</v>
      </c>
      <c r="B143" s="6">
        <f t="shared" si="8"/>
        <v>-0.28399999999999997</v>
      </c>
      <c r="C143" s="6">
        <f t="shared" si="10"/>
        <v>76.149999999999963</v>
      </c>
      <c r="F143">
        <v>-8.7399999999999896</v>
      </c>
      <c r="G143" s="6">
        <f t="shared" si="9"/>
        <v>-0.17479999999999979</v>
      </c>
      <c r="H143" s="6">
        <f t="shared" si="11"/>
        <v>62.185399999999902</v>
      </c>
      <c r="M143">
        <v>-199.86</v>
      </c>
      <c r="N143" cm="1">
        <f t="array" ref="N143">INDEX(M$2:M$157,ROWS(M143:M$157))</f>
        <v>-8.7399999999999896</v>
      </c>
    </row>
    <row r="144" spans="1:14">
      <c r="A144">
        <v>-17.87</v>
      </c>
      <c r="B144" s="6">
        <f t="shared" si="8"/>
        <v>-1.7870000000000001</v>
      </c>
      <c r="C144" s="6">
        <f t="shared" si="10"/>
        <v>74.362999999999957</v>
      </c>
      <c r="F144">
        <v>-56.87</v>
      </c>
      <c r="G144" s="6">
        <f t="shared" si="9"/>
        <v>-1.1374</v>
      </c>
      <c r="H144" s="6">
        <f t="shared" si="11"/>
        <v>61.047999999999902</v>
      </c>
      <c r="M144">
        <v>-53.689999999999898</v>
      </c>
      <c r="N144" cm="1">
        <f t="array" ref="N144">INDEX(M$2:M$157,ROWS(M144:M$157))</f>
        <v>-56.87</v>
      </c>
    </row>
    <row r="145" spans="1:14">
      <c r="A145">
        <v>-47.92</v>
      </c>
      <c r="B145" s="6">
        <f t="shared" si="8"/>
        <v>-4.7920000000000007</v>
      </c>
      <c r="C145" s="6">
        <f t="shared" si="10"/>
        <v>69.570999999999955</v>
      </c>
      <c r="F145">
        <v>-222.98</v>
      </c>
      <c r="G145" s="6">
        <f t="shared" si="9"/>
        <v>-4.4596</v>
      </c>
      <c r="H145" s="6">
        <f t="shared" si="11"/>
        <v>56.588399999999901</v>
      </c>
      <c r="M145">
        <v>-31.4499999999999</v>
      </c>
      <c r="N145" cm="1">
        <f t="array" ref="N145">INDEX(M$2:M$157,ROWS(M145:M$157))</f>
        <v>-222.98</v>
      </c>
    </row>
    <row r="146" spans="1:14">
      <c r="A146">
        <v>36.189999999999898</v>
      </c>
      <c r="B146" s="6">
        <f t="shared" si="8"/>
        <v>3.61899999999999</v>
      </c>
      <c r="C146" s="6">
        <f t="shared" si="10"/>
        <v>73.189999999999941</v>
      </c>
      <c r="F146">
        <v>54.97</v>
      </c>
      <c r="G146" s="6">
        <f t="shared" si="9"/>
        <v>1.0993999999999999</v>
      </c>
      <c r="H146" s="6">
        <f t="shared" si="11"/>
        <v>57.687799999999903</v>
      </c>
      <c r="M146">
        <v>-66.569999999999993</v>
      </c>
      <c r="N146" cm="1">
        <f t="array" ref="N146">INDEX(M$2:M$157,ROWS(M146:M$157))</f>
        <v>54.97</v>
      </c>
    </row>
    <row r="147" spans="1:14">
      <c r="A147">
        <v>2.1399999999999899</v>
      </c>
      <c r="B147" s="6">
        <f t="shared" si="8"/>
        <v>0.213999999999999</v>
      </c>
      <c r="C147" s="6">
        <f t="shared" si="10"/>
        <v>73.40399999999994</v>
      </c>
      <c r="F147">
        <v>-43.32</v>
      </c>
      <c r="G147" s="6">
        <f t="shared" si="9"/>
        <v>-0.86640000000000006</v>
      </c>
      <c r="H147" s="6">
        <f t="shared" si="11"/>
        <v>56.821399999999905</v>
      </c>
      <c r="M147">
        <v>114.459999999999</v>
      </c>
      <c r="N147" cm="1">
        <f t="array" ref="N147">INDEX(M$2:M$157,ROWS(M147:M$157))</f>
        <v>-43.32</v>
      </c>
    </row>
    <row r="148" spans="1:14">
      <c r="A148">
        <v>-31.39</v>
      </c>
      <c r="B148" s="6">
        <f t="shared" si="8"/>
        <v>-3.1390000000000002</v>
      </c>
      <c r="C148" s="6">
        <f t="shared" si="10"/>
        <v>70.264999999999944</v>
      </c>
      <c r="F148">
        <v>-172.79</v>
      </c>
      <c r="G148" s="6">
        <f t="shared" si="9"/>
        <v>-3.4558</v>
      </c>
      <c r="H148" s="6">
        <f t="shared" si="11"/>
        <v>53.365599999999901</v>
      </c>
      <c r="M148">
        <v>136</v>
      </c>
      <c r="N148" cm="1">
        <f t="array" ref="N148">INDEX(M$2:M$157,ROWS(M148:M$157))</f>
        <v>-172.79</v>
      </c>
    </row>
    <row r="149" spans="1:14">
      <c r="A149">
        <v>0.76000000000000101</v>
      </c>
      <c r="B149" s="6">
        <f t="shared" si="8"/>
        <v>7.6000000000000109E-2</v>
      </c>
      <c r="C149" s="6">
        <f t="shared" si="10"/>
        <v>70.340999999999937</v>
      </c>
      <c r="F149">
        <v>40.589999999999897</v>
      </c>
      <c r="G149" s="6">
        <f t="shared" si="9"/>
        <v>0.81179999999999797</v>
      </c>
      <c r="H149" s="6">
        <f t="shared" si="11"/>
        <v>54.177399999999899</v>
      </c>
      <c r="M149">
        <v>-42.379999999999903</v>
      </c>
      <c r="N149" cm="1">
        <f t="array" ref="N149">INDEX(M$2:M$157,ROWS(M149:M$157))</f>
        <v>40.589999999999897</v>
      </c>
    </row>
    <row r="150" spans="1:14">
      <c r="A150">
        <v>13.73</v>
      </c>
      <c r="B150" s="6">
        <f t="shared" si="8"/>
        <v>1.3730000000000002</v>
      </c>
      <c r="C150" s="6">
        <f t="shared" si="10"/>
        <v>71.713999999999942</v>
      </c>
      <c r="F150">
        <v>30.38</v>
      </c>
      <c r="G150" s="6">
        <f t="shared" si="9"/>
        <v>0.60760000000000003</v>
      </c>
      <c r="H150" s="6">
        <f t="shared" si="11"/>
        <v>54.784999999999897</v>
      </c>
      <c r="M150">
        <v>167.18</v>
      </c>
      <c r="N150" cm="1">
        <f t="array" ref="N150">INDEX(M$2:M$157,ROWS(M150:M$157))</f>
        <v>30.38</v>
      </c>
    </row>
    <row r="151" spans="1:14">
      <c r="A151">
        <v>21.13</v>
      </c>
      <c r="B151" s="6">
        <f t="shared" si="8"/>
        <v>2.113</v>
      </c>
      <c r="C151" s="6">
        <f t="shared" si="10"/>
        <v>73.826999999999941</v>
      </c>
      <c r="F151">
        <v>101.25</v>
      </c>
      <c r="G151" s="6">
        <f t="shared" si="9"/>
        <v>2.0249999999999999</v>
      </c>
      <c r="H151" s="6">
        <f t="shared" si="11"/>
        <v>56.809999999999896</v>
      </c>
      <c r="M151">
        <v>122.82</v>
      </c>
      <c r="N151" cm="1">
        <f t="array" ref="N151">INDEX(M$2:M$157,ROWS(M151:M$157))</f>
        <v>101.25</v>
      </c>
    </row>
    <row r="152" spans="1:14">
      <c r="A152">
        <v>-5.9399999999999897</v>
      </c>
      <c r="B152" s="6">
        <f t="shared" si="8"/>
        <v>-0.59399999999999897</v>
      </c>
      <c r="C152" s="6">
        <f t="shared" si="10"/>
        <v>73.232999999999947</v>
      </c>
      <c r="F152">
        <v>0.749999999999998</v>
      </c>
      <c r="G152" s="6">
        <f t="shared" si="9"/>
        <v>1.499999999999996E-2</v>
      </c>
      <c r="H152" s="6">
        <f t="shared" si="11"/>
        <v>56.824999999999896</v>
      </c>
      <c r="M152">
        <v>-77.849999999999994</v>
      </c>
      <c r="N152" cm="1">
        <f t="array" ref="N152">INDEX(M$2:M$157,ROWS(M152:M$157))</f>
        <v>0.749999999999998</v>
      </c>
    </row>
    <row r="153" spans="1:14">
      <c r="A153">
        <v>-47.62</v>
      </c>
      <c r="B153" s="6">
        <f t="shared" si="8"/>
        <v>-4.7619999999999996</v>
      </c>
      <c r="C153" s="6">
        <f t="shared" si="10"/>
        <v>68.470999999999947</v>
      </c>
      <c r="F153">
        <v>-222.85</v>
      </c>
      <c r="G153" s="6">
        <f t="shared" si="9"/>
        <v>-4.4569999999999999</v>
      </c>
      <c r="H153" s="6">
        <f t="shared" si="11"/>
        <v>52.367999999999896</v>
      </c>
      <c r="M153">
        <v>-178.74999999999901</v>
      </c>
      <c r="N153" cm="1">
        <f t="array" ref="N153">INDEX(M$2:M$157,ROWS(M153:M$157))</f>
        <v>-222.85</v>
      </c>
    </row>
    <row r="154" spans="1:14">
      <c r="A154">
        <v>7.39</v>
      </c>
      <c r="B154" s="6">
        <f t="shared" si="8"/>
        <v>0.73899999999999999</v>
      </c>
      <c r="C154" s="6">
        <f t="shared" si="10"/>
        <v>69.209999999999951</v>
      </c>
      <c r="F154">
        <v>44.23</v>
      </c>
      <c r="G154" s="6">
        <f t="shared" si="9"/>
        <v>0.88459999999999994</v>
      </c>
      <c r="H154" s="6">
        <f t="shared" si="11"/>
        <v>53.252599999999894</v>
      </c>
      <c r="M154">
        <v>-34.049999999999997</v>
      </c>
      <c r="N154" cm="1">
        <f t="array" ref="N154">INDEX(M$2:M$157,ROWS(M154:M$157))</f>
        <v>44.23</v>
      </c>
    </row>
    <row r="155" spans="1:14">
      <c r="A155">
        <v>9.1199999999999992</v>
      </c>
      <c r="B155" s="6">
        <f t="shared" si="8"/>
        <v>0.91199999999999992</v>
      </c>
      <c r="C155" s="6">
        <f t="shared" si="10"/>
        <v>70.121999999999957</v>
      </c>
      <c r="F155">
        <v>95.26</v>
      </c>
      <c r="G155" s="6">
        <f t="shared" si="9"/>
        <v>1.9052000000000002</v>
      </c>
      <c r="H155" s="6">
        <f t="shared" si="11"/>
        <v>55.157799999999895</v>
      </c>
      <c r="M155">
        <v>-27.71</v>
      </c>
      <c r="N155" cm="1">
        <f t="array" ref="N155">INDEX(M$2:M$157,ROWS(M155:M$157))</f>
        <v>95.26</v>
      </c>
    </row>
    <row r="156" spans="1:14">
      <c r="A156">
        <v>-19.22</v>
      </c>
      <c r="B156" s="6">
        <f t="shared" si="8"/>
        <v>-1.9219999999999999</v>
      </c>
      <c r="C156" s="6">
        <f t="shared" si="10"/>
        <v>68.19999999999996</v>
      </c>
      <c r="F156">
        <v>-145.229999999999</v>
      </c>
      <c r="G156" s="6">
        <f t="shared" si="9"/>
        <v>-2.9045999999999799</v>
      </c>
      <c r="H156" s="6">
        <f t="shared" si="11"/>
        <v>52.253199999999914</v>
      </c>
      <c r="M156">
        <v>121.19999999999899</v>
      </c>
      <c r="N156" cm="1">
        <f t="array" ref="N156">INDEX(M$2:M$157,ROWS(M156:M$157))</f>
        <v>-145.229999999999</v>
      </c>
    </row>
    <row r="157" spans="1:14">
      <c r="A157">
        <v>14.979999999999899</v>
      </c>
      <c r="B157" s="6">
        <f t="shared" si="8"/>
        <v>1.49799999999999</v>
      </c>
      <c r="C157" s="6">
        <f t="shared" si="10"/>
        <v>69.697999999999951</v>
      </c>
      <c r="F157">
        <v>-21.4</v>
      </c>
      <c r="G157" s="6">
        <f t="shared" si="9"/>
        <v>-0.42799999999999999</v>
      </c>
      <c r="H157" s="6">
        <f t="shared" si="11"/>
        <v>51.825199999999917</v>
      </c>
      <c r="M157">
        <v>-113.47</v>
      </c>
      <c r="N157" cm="1">
        <f t="array" ref="N157">INDEX(M$2:M$157,ROWS(M157:M$157))</f>
        <v>-21.4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CE2E-BD43-0644-BC19-40004EA43BEC}">
  <dimension ref="A1:AH54"/>
  <sheetViews>
    <sheetView workbookViewId="0">
      <selection activeCell="R7" sqref="R7"/>
    </sheetView>
  </sheetViews>
  <sheetFormatPr baseColWidth="10" defaultRowHeight="16"/>
  <sheetData>
    <row r="1" spans="1:34">
      <c r="A1" t="s">
        <v>1139</v>
      </c>
      <c r="C1" t="s">
        <v>1140</v>
      </c>
      <c r="D1" t="s">
        <v>1140</v>
      </c>
      <c r="G1" t="s">
        <v>1141</v>
      </c>
      <c r="H1" t="s">
        <v>1141</v>
      </c>
      <c r="K1" t="s">
        <v>1142</v>
      </c>
      <c r="L1" t="s">
        <v>1142</v>
      </c>
      <c r="O1" t="s">
        <v>1143</v>
      </c>
      <c r="P1" t="s">
        <v>1143</v>
      </c>
      <c r="T1" t="s">
        <v>1144</v>
      </c>
      <c r="U1" t="s">
        <v>1144</v>
      </c>
      <c r="X1" t="s">
        <v>1145</v>
      </c>
      <c r="Y1" t="s">
        <v>1145</v>
      </c>
      <c r="AB1" t="s">
        <v>1146</v>
      </c>
      <c r="AC1" t="s">
        <v>1146</v>
      </c>
      <c r="AF1" t="s">
        <v>1147</v>
      </c>
      <c r="AG1" t="s">
        <v>1147</v>
      </c>
    </row>
    <row r="2" spans="1:34">
      <c r="B2">
        <v>-18.95</v>
      </c>
      <c r="C2" s="6">
        <f t="shared" ref="C2:C33" si="0">B2*E$3</f>
        <v>-3.79</v>
      </c>
      <c r="D2" s="6">
        <f>C2</f>
        <v>-3.79</v>
      </c>
      <c r="E2">
        <v>5</v>
      </c>
      <c r="F2">
        <v>-43.44</v>
      </c>
      <c r="G2" s="6">
        <f t="shared" ref="G2:G33" si="1">F2*I$3</f>
        <v>-4.3440000000000003</v>
      </c>
      <c r="H2" s="6">
        <f>G2</f>
        <v>-4.3440000000000003</v>
      </c>
      <c r="I2">
        <v>10</v>
      </c>
      <c r="J2">
        <v>-71.45</v>
      </c>
      <c r="K2" s="6">
        <f t="shared" ref="K2:K33" si="2">J2*M$3</f>
        <v>-3.5725000000000002</v>
      </c>
      <c r="L2" s="6">
        <f>K2</f>
        <v>-3.5725000000000002</v>
      </c>
      <c r="M2">
        <v>20</v>
      </c>
      <c r="N2">
        <v>-34.279999999999902</v>
      </c>
      <c r="O2" s="6">
        <f t="shared" ref="O2:O33" si="3">N2*Q$3</f>
        <v>-3.4279999999999902</v>
      </c>
      <c r="P2" s="6">
        <f>O2</f>
        <v>-3.4279999999999902</v>
      </c>
      <c r="Q2">
        <v>10</v>
      </c>
      <c r="S2">
        <v>2.21999999999999</v>
      </c>
      <c r="T2" s="6">
        <f t="shared" ref="T2:T33" si="4">S2*V$3</f>
        <v>0.44399999999999801</v>
      </c>
      <c r="U2" s="6">
        <f>T2</f>
        <v>0.44399999999999801</v>
      </c>
      <c r="V2">
        <v>5</v>
      </c>
      <c r="W2">
        <v>-20.349999999999898</v>
      </c>
      <c r="X2" s="6">
        <f t="shared" ref="X2:X33" si="5">W2*Z$3</f>
        <v>-2.0349999999999899</v>
      </c>
      <c r="Y2" s="6">
        <f>X2</f>
        <v>-2.0349999999999899</v>
      </c>
      <c r="Z2">
        <v>10</v>
      </c>
      <c r="AA2">
        <v>-52.04</v>
      </c>
      <c r="AB2" s="6">
        <f t="shared" ref="AB2:AB33" si="6">AA2*AD$3</f>
        <v>-2.6020000000000003</v>
      </c>
      <c r="AC2" s="6">
        <f>AB2</f>
        <v>-2.6020000000000003</v>
      </c>
      <c r="AD2">
        <v>20</v>
      </c>
      <c r="AE2">
        <v>-35.569999999999901</v>
      </c>
      <c r="AF2" s="6">
        <f t="shared" ref="AF2:AF33" si="7">AE2*AH$3</f>
        <v>-3.5569999999999902</v>
      </c>
      <c r="AG2" s="6">
        <f>AF2</f>
        <v>-3.5569999999999902</v>
      </c>
      <c r="AH2">
        <v>10</v>
      </c>
    </row>
    <row r="3" spans="1:34">
      <c r="B3">
        <v>7.9399999999999897</v>
      </c>
      <c r="C3" s="6">
        <f t="shared" si="0"/>
        <v>1.5879999999999981</v>
      </c>
      <c r="D3" s="6">
        <f>C3+D2</f>
        <v>-2.2020000000000017</v>
      </c>
      <c r="E3">
        <f>1/E2</f>
        <v>0.2</v>
      </c>
      <c r="F3">
        <v>9.84</v>
      </c>
      <c r="G3" s="6">
        <f t="shared" si="1"/>
        <v>0.98399999999999999</v>
      </c>
      <c r="H3" s="6">
        <f>G3+H2</f>
        <v>-3.3600000000000003</v>
      </c>
      <c r="I3">
        <f>1/I2</f>
        <v>0.1</v>
      </c>
      <c r="J3">
        <v>46.339999999999897</v>
      </c>
      <c r="K3" s="6">
        <f t="shared" si="2"/>
        <v>2.3169999999999948</v>
      </c>
      <c r="L3" s="6">
        <f>K3+L2</f>
        <v>-1.2555000000000054</v>
      </c>
      <c r="M3">
        <f>1/M2</f>
        <v>0.05</v>
      </c>
      <c r="N3">
        <v>34.819999999999901</v>
      </c>
      <c r="O3" s="6">
        <f t="shared" si="3"/>
        <v>3.4819999999999904</v>
      </c>
      <c r="P3" s="6">
        <f>O3+P2</f>
        <v>5.400000000000027E-2</v>
      </c>
      <c r="Q3">
        <f>1/Q2</f>
        <v>0.1</v>
      </c>
      <c r="S3">
        <v>15.95</v>
      </c>
      <c r="T3" s="6">
        <f t="shared" si="4"/>
        <v>3.19</v>
      </c>
      <c r="U3" s="6">
        <f>T3+U2</f>
        <v>3.6339999999999981</v>
      </c>
      <c r="V3">
        <f>1/V2</f>
        <v>0.2</v>
      </c>
      <c r="W3">
        <v>9.49</v>
      </c>
      <c r="X3" s="6">
        <f t="shared" si="5"/>
        <v>0.94900000000000007</v>
      </c>
      <c r="Y3" s="6">
        <f>X3+Y2</f>
        <v>-1.0859999999999899</v>
      </c>
      <c r="Z3">
        <f>1/Z2</f>
        <v>0.1</v>
      </c>
      <c r="AA3">
        <v>31.22</v>
      </c>
      <c r="AB3" s="6">
        <f t="shared" si="6"/>
        <v>1.5609999999999999</v>
      </c>
      <c r="AC3" s="6">
        <f>AB3+AC2</f>
        <v>-1.0410000000000004</v>
      </c>
      <c r="AD3">
        <f>1/AD2</f>
        <v>0.05</v>
      </c>
      <c r="AE3">
        <v>10.88</v>
      </c>
      <c r="AF3" s="6">
        <f t="shared" si="7"/>
        <v>1.0880000000000001</v>
      </c>
      <c r="AG3" s="6">
        <f>AF3+AG2</f>
        <v>-2.4689999999999901</v>
      </c>
      <c r="AH3">
        <f>1/AH2</f>
        <v>0.1</v>
      </c>
    </row>
    <row r="4" spans="1:34">
      <c r="B4">
        <v>7.9</v>
      </c>
      <c r="C4" s="6">
        <f t="shared" si="0"/>
        <v>1.58</v>
      </c>
      <c r="D4" s="6">
        <f t="shared" ref="D4:D53" si="8">C4+D3</f>
        <v>-0.62200000000000166</v>
      </c>
      <c r="F4">
        <v>14.86</v>
      </c>
      <c r="G4" s="6">
        <f t="shared" si="1"/>
        <v>1.486</v>
      </c>
      <c r="H4" s="6">
        <f t="shared" ref="H4:H53" si="9">G4+H3</f>
        <v>-1.8740000000000003</v>
      </c>
      <c r="J4">
        <v>18.419999999999899</v>
      </c>
      <c r="K4" s="6">
        <f t="shared" si="2"/>
        <v>0.92099999999999493</v>
      </c>
      <c r="L4" s="6">
        <f t="shared" ref="L4:L53" si="10">K4+L3</f>
        <v>-0.33450000000001046</v>
      </c>
      <c r="N4">
        <v>6.39</v>
      </c>
      <c r="O4" s="6">
        <f t="shared" si="3"/>
        <v>0.63900000000000001</v>
      </c>
      <c r="P4" s="6">
        <f t="shared" ref="P4:P53" si="11">O4+P3</f>
        <v>0.69300000000000028</v>
      </c>
      <c r="S4">
        <v>-1.06</v>
      </c>
      <c r="T4" s="6">
        <f t="shared" si="4"/>
        <v>-0.21200000000000002</v>
      </c>
      <c r="U4" s="6">
        <f t="shared" ref="U4:U53" si="12">T4+U3</f>
        <v>3.4219999999999979</v>
      </c>
      <c r="W4">
        <v>-5.0199999999999996</v>
      </c>
      <c r="X4" s="6">
        <f t="shared" si="5"/>
        <v>-0.502</v>
      </c>
      <c r="Y4" s="6">
        <f t="shared" ref="Y4:Y53" si="13">X4+Y3</f>
        <v>-1.5879999999999899</v>
      </c>
      <c r="AA4">
        <v>-8</v>
      </c>
      <c r="AB4" s="6">
        <f t="shared" si="6"/>
        <v>-0.4</v>
      </c>
      <c r="AC4" s="6">
        <f t="shared" ref="AC4:AC53" si="14">AB4+AC3</f>
        <v>-1.4410000000000003</v>
      </c>
      <c r="AE4">
        <v>-7.46</v>
      </c>
      <c r="AF4" s="6">
        <f t="shared" si="7"/>
        <v>-0.746</v>
      </c>
      <c r="AG4" s="6">
        <f t="shared" ref="AG4:AG53" si="15">AF4+AG3</f>
        <v>-3.2149999999999901</v>
      </c>
    </row>
    <row r="5" spans="1:34">
      <c r="B5">
        <v>4.8</v>
      </c>
      <c r="C5" s="6">
        <f t="shared" si="0"/>
        <v>0.96</v>
      </c>
      <c r="D5" s="6">
        <f t="shared" si="8"/>
        <v>0.3379999999999983</v>
      </c>
      <c r="F5">
        <v>19.6799999999999</v>
      </c>
      <c r="G5" s="6">
        <f t="shared" si="1"/>
        <v>1.9679999999999902</v>
      </c>
      <c r="H5" s="6">
        <f t="shared" si="9"/>
        <v>9.3999999999989869E-2</v>
      </c>
      <c r="J5">
        <v>45.32</v>
      </c>
      <c r="K5" s="6">
        <f t="shared" si="2"/>
        <v>2.266</v>
      </c>
      <c r="L5" s="6">
        <f t="shared" si="10"/>
        <v>1.9314999999999896</v>
      </c>
      <c r="N5">
        <v>26.7699999999999</v>
      </c>
      <c r="O5" s="6">
        <f t="shared" si="3"/>
        <v>2.6769999999999903</v>
      </c>
      <c r="P5" s="6">
        <f t="shared" si="11"/>
        <v>3.3699999999999903</v>
      </c>
      <c r="S5">
        <v>-5.2399999999999904</v>
      </c>
      <c r="T5" s="6">
        <f t="shared" si="4"/>
        <v>-1.047999999999998</v>
      </c>
      <c r="U5" s="6">
        <f t="shared" si="12"/>
        <v>2.3739999999999997</v>
      </c>
      <c r="W5">
        <v>12.16</v>
      </c>
      <c r="X5" s="6">
        <f t="shared" si="5"/>
        <v>1.2160000000000002</v>
      </c>
      <c r="Y5" s="6">
        <f t="shared" si="13"/>
        <v>-0.37199999999998967</v>
      </c>
      <c r="AA5">
        <v>38.61</v>
      </c>
      <c r="AB5" s="6">
        <f t="shared" si="6"/>
        <v>1.9305000000000001</v>
      </c>
      <c r="AC5" s="6">
        <f t="shared" si="14"/>
        <v>0.48949999999999982</v>
      </c>
      <c r="AE5">
        <v>27.36</v>
      </c>
      <c r="AF5" s="6">
        <f t="shared" si="7"/>
        <v>2.7360000000000002</v>
      </c>
      <c r="AG5" s="6">
        <f t="shared" si="15"/>
        <v>-0.47899999999998988</v>
      </c>
    </row>
    <row r="6" spans="1:34">
      <c r="B6">
        <v>-0.55999999999999905</v>
      </c>
      <c r="C6" s="6">
        <f t="shared" si="0"/>
        <v>-0.11199999999999982</v>
      </c>
      <c r="D6" s="6">
        <f t="shared" si="8"/>
        <v>0.22599999999999848</v>
      </c>
      <c r="F6">
        <v>-8.51</v>
      </c>
      <c r="G6" s="6">
        <f t="shared" si="1"/>
        <v>-0.85099999999999998</v>
      </c>
      <c r="H6" s="6">
        <f t="shared" si="9"/>
        <v>-0.75700000000001011</v>
      </c>
      <c r="J6">
        <v>-32.700000000000003</v>
      </c>
      <c r="K6" s="6">
        <f t="shared" si="2"/>
        <v>-1.6350000000000002</v>
      </c>
      <c r="L6" s="6">
        <f t="shared" si="10"/>
        <v>0.29649999999998933</v>
      </c>
      <c r="N6">
        <v>-21.7</v>
      </c>
      <c r="O6" s="6">
        <f t="shared" si="3"/>
        <v>-2.17</v>
      </c>
      <c r="P6" s="6">
        <f t="shared" si="11"/>
        <v>1.1999999999999904</v>
      </c>
      <c r="S6">
        <v>7.69</v>
      </c>
      <c r="T6" s="6">
        <f t="shared" si="4"/>
        <v>1.5380000000000003</v>
      </c>
      <c r="U6" s="6">
        <f t="shared" si="12"/>
        <v>3.9119999999999999</v>
      </c>
      <c r="W6">
        <v>9.32</v>
      </c>
      <c r="X6" s="6">
        <f t="shared" si="5"/>
        <v>0.93200000000000005</v>
      </c>
      <c r="Y6" s="6">
        <f t="shared" si="13"/>
        <v>0.56000000000001038</v>
      </c>
      <c r="AA6">
        <v>2.63</v>
      </c>
      <c r="AB6" s="6">
        <f t="shared" si="6"/>
        <v>0.13150000000000001</v>
      </c>
      <c r="AC6" s="6">
        <f t="shared" si="14"/>
        <v>0.62099999999999977</v>
      </c>
      <c r="AE6">
        <v>-11.799999999999899</v>
      </c>
      <c r="AF6" s="6">
        <f t="shared" si="7"/>
        <v>-1.1799999999999899</v>
      </c>
      <c r="AG6" s="6">
        <f t="shared" si="15"/>
        <v>-1.6589999999999798</v>
      </c>
    </row>
    <row r="7" spans="1:34">
      <c r="B7">
        <v>8.32</v>
      </c>
      <c r="C7" s="6">
        <f t="shared" si="0"/>
        <v>1.6640000000000001</v>
      </c>
      <c r="D7" s="6">
        <f t="shared" si="8"/>
        <v>1.8899999999999986</v>
      </c>
      <c r="F7">
        <v>21.99</v>
      </c>
      <c r="G7" s="6">
        <f t="shared" si="1"/>
        <v>2.1989999999999998</v>
      </c>
      <c r="H7" s="6">
        <f t="shared" si="9"/>
        <v>1.4419999999999897</v>
      </c>
      <c r="J7">
        <v>28.12</v>
      </c>
      <c r="K7" s="6">
        <f t="shared" si="2"/>
        <v>1.4060000000000001</v>
      </c>
      <c r="L7" s="6">
        <f t="shared" si="10"/>
        <v>1.7024999999999895</v>
      </c>
      <c r="N7">
        <v>7.68</v>
      </c>
      <c r="O7" s="6">
        <f t="shared" si="3"/>
        <v>0.76800000000000002</v>
      </c>
      <c r="P7" s="6">
        <f t="shared" si="11"/>
        <v>1.9679999999999904</v>
      </c>
      <c r="S7">
        <v>8.58</v>
      </c>
      <c r="T7" s="6">
        <f t="shared" si="4"/>
        <v>1.7160000000000002</v>
      </c>
      <c r="U7" s="6">
        <f t="shared" si="12"/>
        <v>5.6280000000000001</v>
      </c>
      <c r="W7">
        <v>18.299999999999901</v>
      </c>
      <c r="X7" s="6">
        <f t="shared" si="5"/>
        <v>1.8299999999999903</v>
      </c>
      <c r="Y7" s="6">
        <f t="shared" si="13"/>
        <v>2.3900000000000006</v>
      </c>
      <c r="AA7">
        <v>45.09</v>
      </c>
      <c r="AB7" s="6">
        <f t="shared" si="6"/>
        <v>2.2545000000000002</v>
      </c>
      <c r="AC7" s="6">
        <f t="shared" si="14"/>
        <v>2.8754999999999997</v>
      </c>
      <c r="AE7">
        <v>28.12</v>
      </c>
      <c r="AF7" s="6">
        <f t="shared" si="7"/>
        <v>2.8120000000000003</v>
      </c>
      <c r="AG7" s="6">
        <f t="shared" si="15"/>
        <v>1.1530000000000205</v>
      </c>
    </row>
    <row r="8" spans="1:34">
      <c r="B8">
        <v>0.92</v>
      </c>
      <c r="C8" s="6">
        <f t="shared" si="0"/>
        <v>0.18400000000000002</v>
      </c>
      <c r="D8" s="6">
        <f t="shared" si="8"/>
        <v>2.0739999999999985</v>
      </c>
      <c r="F8">
        <v>15.3799999999999</v>
      </c>
      <c r="G8" s="6">
        <f t="shared" si="1"/>
        <v>1.53799999999999</v>
      </c>
      <c r="H8" s="6">
        <f t="shared" si="9"/>
        <v>2.97999999999998</v>
      </c>
      <c r="J8">
        <v>39.950000000000003</v>
      </c>
      <c r="K8" s="6">
        <f t="shared" si="2"/>
        <v>1.9975000000000003</v>
      </c>
      <c r="L8" s="6">
        <f t="shared" si="10"/>
        <v>3.6999999999999895</v>
      </c>
      <c r="N8">
        <v>32.6</v>
      </c>
      <c r="O8" s="6">
        <f t="shared" si="3"/>
        <v>3.2600000000000002</v>
      </c>
      <c r="P8" s="6">
        <f t="shared" si="11"/>
        <v>5.2279999999999909</v>
      </c>
      <c r="S8">
        <v>21.279999999999902</v>
      </c>
      <c r="T8" s="6">
        <f t="shared" si="4"/>
        <v>4.2559999999999807</v>
      </c>
      <c r="U8" s="6">
        <f t="shared" si="12"/>
        <v>9.8839999999999808</v>
      </c>
      <c r="W8">
        <v>32.979999999999997</v>
      </c>
      <c r="X8" s="6">
        <f t="shared" si="5"/>
        <v>3.298</v>
      </c>
      <c r="Y8" s="6">
        <f t="shared" si="13"/>
        <v>5.6880000000000006</v>
      </c>
      <c r="AA8">
        <v>34.68</v>
      </c>
      <c r="AB8" s="6">
        <f t="shared" si="6"/>
        <v>1.734</v>
      </c>
      <c r="AC8" s="6">
        <f t="shared" si="14"/>
        <v>4.6094999999999997</v>
      </c>
      <c r="AE8">
        <v>1.29</v>
      </c>
      <c r="AF8" s="6">
        <f t="shared" si="7"/>
        <v>0.129</v>
      </c>
      <c r="AG8" s="6">
        <f t="shared" si="15"/>
        <v>1.2820000000000205</v>
      </c>
    </row>
    <row r="9" spans="1:34">
      <c r="B9">
        <v>5.0599999999999996</v>
      </c>
      <c r="C9" s="6">
        <f t="shared" si="0"/>
        <v>1.012</v>
      </c>
      <c r="D9" s="6">
        <f t="shared" si="8"/>
        <v>3.0859999999999985</v>
      </c>
      <c r="F9">
        <v>0.55000000000000004</v>
      </c>
      <c r="G9" s="6">
        <f t="shared" si="1"/>
        <v>5.5000000000000007E-2</v>
      </c>
      <c r="H9" s="6">
        <f t="shared" si="9"/>
        <v>3.0349999999999802</v>
      </c>
      <c r="J9">
        <v>10.29</v>
      </c>
      <c r="K9" s="6">
        <f t="shared" si="2"/>
        <v>0.51449999999999996</v>
      </c>
      <c r="L9" s="6">
        <f t="shared" si="10"/>
        <v>4.2144999999999895</v>
      </c>
      <c r="N9">
        <v>10.5299999999999</v>
      </c>
      <c r="O9" s="6">
        <f t="shared" si="3"/>
        <v>1.0529999999999899</v>
      </c>
      <c r="P9" s="6">
        <f t="shared" si="11"/>
        <v>6.280999999999981</v>
      </c>
      <c r="S9">
        <v>0.83</v>
      </c>
      <c r="T9" s="6">
        <f t="shared" si="4"/>
        <v>0.16600000000000001</v>
      </c>
      <c r="U9" s="6">
        <f t="shared" si="12"/>
        <v>10.049999999999981</v>
      </c>
      <c r="W9">
        <v>0.53999999999999904</v>
      </c>
      <c r="X9" s="6">
        <f t="shared" si="5"/>
        <v>5.3999999999999909E-2</v>
      </c>
      <c r="Y9" s="6">
        <f t="shared" si="13"/>
        <v>5.7420000000000009</v>
      </c>
      <c r="AA9">
        <v>10.25</v>
      </c>
      <c r="AB9" s="6">
        <f t="shared" si="6"/>
        <v>0.51250000000000007</v>
      </c>
      <c r="AC9" s="6">
        <f t="shared" si="14"/>
        <v>5.1219999999999999</v>
      </c>
      <c r="AE9">
        <v>12.87</v>
      </c>
      <c r="AF9" s="6">
        <f t="shared" si="7"/>
        <v>1.2869999999999999</v>
      </c>
      <c r="AG9" s="6">
        <f t="shared" si="15"/>
        <v>2.5690000000000204</v>
      </c>
    </row>
    <row r="10" spans="1:34">
      <c r="B10">
        <v>-9.1999999999999993</v>
      </c>
      <c r="C10" s="6">
        <f t="shared" si="0"/>
        <v>-1.8399999999999999</v>
      </c>
      <c r="D10" s="6">
        <f t="shared" si="8"/>
        <v>1.2459999999999987</v>
      </c>
      <c r="F10">
        <v>-1.3499999999999901</v>
      </c>
      <c r="G10" s="6">
        <f t="shared" si="1"/>
        <v>-0.13499999999999901</v>
      </c>
      <c r="H10" s="6">
        <f t="shared" si="9"/>
        <v>2.8999999999999813</v>
      </c>
      <c r="J10">
        <v>-7.3399999999999901</v>
      </c>
      <c r="K10" s="6">
        <f t="shared" si="2"/>
        <v>-0.36699999999999955</v>
      </c>
      <c r="L10" s="6">
        <f t="shared" si="10"/>
        <v>3.8474999999999899</v>
      </c>
      <c r="N10">
        <v>-4.9800000000000004</v>
      </c>
      <c r="O10" s="6">
        <f t="shared" si="3"/>
        <v>-0.49800000000000005</v>
      </c>
      <c r="P10" s="6">
        <f t="shared" si="11"/>
        <v>5.7829999999999808</v>
      </c>
      <c r="S10">
        <v>10.45</v>
      </c>
      <c r="T10" s="6">
        <f t="shared" si="4"/>
        <v>2.09</v>
      </c>
      <c r="U10" s="6">
        <f t="shared" si="12"/>
        <v>12.139999999999981</v>
      </c>
      <c r="W10">
        <v>0.78999999999999904</v>
      </c>
      <c r="X10" s="6">
        <f t="shared" si="5"/>
        <v>7.8999999999999904E-2</v>
      </c>
      <c r="Y10" s="6">
        <f t="shared" si="13"/>
        <v>5.8210000000000006</v>
      </c>
      <c r="AA10">
        <v>0.45999999999999802</v>
      </c>
      <c r="AB10" s="6">
        <f t="shared" si="6"/>
        <v>2.2999999999999902E-2</v>
      </c>
      <c r="AC10" s="6">
        <f t="shared" si="14"/>
        <v>5.1449999999999996</v>
      </c>
      <c r="AE10">
        <v>-6.46</v>
      </c>
      <c r="AF10" s="6">
        <f t="shared" si="7"/>
        <v>-0.64600000000000002</v>
      </c>
      <c r="AG10" s="6">
        <f t="shared" si="15"/>
        <v>1.9230000000000205</v>
      </c>
    </row>
    <row r="11" spans="1:34">
      <c r="B11">
        <v>11.31</v>
      </c>
      <c r="C11" s="6">
        <f t="shared" si="0"/>
        <v>2.262</v>
      </c>
      <c r="D11" s="6">
        <f t="shared" si="8"/>
        <v>3.5079999999999987</v>
      </c>
      <c r="F11">
        <v>7.2</v>
      </c>
      <c r="G11" s="6">
        <f t="shared" si="1"/>
        <v>0.72000000000000008</v>
      </c>
      <c r="H11" s="6">
        <f t="shared" si="9"/>
        <v>3.6199999999999815</v>
      </c>
      <c r="J11">
        <v>-2.4999999999999898</v>
      </c>
      <c r="K11" s="6">
        <f t="shared" si="2"/>
        <v>-0.1249999999999995</v>
      </c>
      <c r="L11" s="6">
        <f t="shared" si="10"/>
        <v>3.7224999999999904</v>
      </c>
      <c r="N11">
        <v>-7.01</v>
      </c>
      <c r="O11" s="6">
        <f t="shared" si="3"/>
        <v>-0.70100000000000007</v>
      </c>
      <c r="P11" s="6">
        <f t="shared" si="11"/>
        <v>5.0819999999999812</v>
      </c>
      <c r="S11">
        <v>11.08</v>
      </c>
      <c r="T11" s="6">
        <f t="shared" si="4"/>
        <v>2.2160000000000002</v>
      </c>
      <c r="U11" s="6">
        <f t="shared" si="12"/>
        <v>14.35599999999998</v>
      </c>
      <c r="W11">
        <v>10.39</v>
      </c>
      <c r="X11" s="6">
        <f t="shared" si="5"/>
        <v>1.0390000000000001</v>
      </c>
      <c r="Y11" s="6">
        <f t="shared" si="13"/>
        <v>6.8600000000000012</v>
      </c>
      <c r="AA11">
        <v>8.19</v>
      </c>
      <c r="AB11" s="6">
        <f t="shared" si="6"/>
        <v>0.40949999999999998</v>
      </c>
      <c r="AC11" s="6">
        <f t="shared" si="14"/>
        <v>5.5544999999999991</v>
      </c>
      <c r="AE11">
        <v>-2.48</v>
      </c>
      <c r="AF11" s="6">
        <f t="shared" si="7"/>
        <v>-0.248</v>
      </c>
      <c r="AG11" s="6">
        <f t="shared" si="15"/>
        <v>1.6750000000000205</v>
      </c>
    </row>
    <row r="12" spans="1:34">
      <c r="B12">
        <v>13.29</v>
      </c>
      <c r="C12" s="6">
        <f t="shared" si="0"/>
        <v>2.6579999999999999</v>
      </c>
      <c r="D12" s="6">
        <f t="shared" si="8"/>
        <v>6.1659999999999986</v>
      </c>
      <c r="F12">
        <v>22.77</v>
      </c>
      <c r="G12" s="6">
        <f t="shared" si="1"/>
        <v>2.2770000000000001</v>
      </c>
      <c r="H12" s="6">
        <f t="shared" si="9"/>
        <v>5.8969999999999816</v>
      </c>
      <c r="J12">
        <v>59.96</v>
      </c>
      <c r="K12" s="6">
        <f t="shared" si="2"/>
        <v>2.9980000000000002</v>
      </c>
      <c r="L12" s="6">
        <f t="shared" si="10"/>
        <v>6.7204999999999906</v>
      </c>
      <c r="N12">
        <v>39.18</v>
      </c>
      <c r="O12" s="6">
        <f t="shared" si="3"/>
        <v>3.9180000000000001</v>
      </c>
      <c r="P12" s="6">
        <f t="shared" si="11"/>
        <v>8.9999999999999822</v>
      </c>
      <c r="S12">
        <v>24.55</v>
      </c>
      <c r="T12" s="6">
        <f t="shared" si="4"/>
        <v>4.91</v>
      </c>
      <c r="U12" s="6">
        <f t="shared" si="12"/>
        <v>19.26599999999998</v>
      </c>
      <c r="W12">
        <v>31.11</v>
      </c>
      <c r="X12" s="6">
        <f t="shared" si="5"/>
        <v>3.1110000000000002</v>
      </c>
      <c r="Y12" s="6">
        <f t="shared" si="13"/>
        <v>9.9710000000000019</v>
      </c>
      <c r="AA12">
        <v>48.33</v>
      </c>
      <c r="AB12" s="6">
        <f t="shared" si="6"/>
        <v>2.4165000000000001</v>
      </c>
      <c r="AC12" s="6">
        <f t="shared" si="14"/>
        <v>7.9709999999999992</v>
      </c>
      <c r="AE12">
        <v>18.64</v>
      </c>
      <c r="AF12" s="6">
        <f t="shared" si="7"/>
        <v>1.8640000000000001</v>
      </c>
      <c r="AG12" s="6">
        <f t="shared" si="15"/>
        <v>3.5390000000000206</v>
      </c>
    </row>
    <row r="13" spans="1:34">
      <c r="B13">
        <v>11.739999999999901</v>
      </c>
      <c r="C13" s="6">
        <f t="shared" si="0"/>
        <v>2.3479999999999803</v>
      </c>
      <c r="D13" s="6">
        <f t="shared" si="8"/>
        <v>8.513999999999978</v>
      </c>
      <c r="F13">
        <v>11.06</v>
      </c>
      <c r="G13" s="6">
        <f t="shared" si="1"/>
        <v>1.1060000000000001</v>
      </c>
      <c r="H13" s="6">
        <f t="shared" si="9"/>
        <v>7.0029999999999815</v>
      </c>
      <c r="J13">
        <v>14.4</v>
      </c>
      <c r="K13" s="6">
        <f t="shared" si="2"/>
        <v>0.72000000000000008</v>
      </c>
      <c r="L13" s="6">
        <f t="shared" si="10"/>
        <v>7.4404999999999903</v>
      </c>
      <c r="N13">
        <v>2.0999999999999899</v>
      </c>
      <c r="O13" s="6">
        <f t="shared" si="3"/>
        <v>0.20999999999999899</v>
      </c>
      <c r="P13" s="6">
        <f t="shared" si="11"/>
        <v>9.2099999999999813</v>
      </c>
      <c r="S13">
        <v>-2.94</v>
      </c>
      <c r="T13" s="6">
        <f t="shared" si="4"/>
        <v>-0.58799999999999997</v>
      </c>
      <c r="U13" s="6">
        <f t="shared" si="12"/>
        <v>18.67799999999998</v>
      </c>
      <c r="W13">
        <v>-7.7</v>
      </c>
      <c r="X13" s="6">
        <f t="shared" si="5"/>
        <v>-0.77</v>
      </c>
      <c r="Y13" s="6">
        <f t="shared" si="13"/>
        <v>9.2010000000000023</v>
      </c>
      <c r="AA13">
        <v>-0.880000000000001</v>
      </c>
      <c r="AB13" s="6">
        <f t="shared" si="6"/>
        <v>-4.4000000000000053E-2</v>
      </c>
      <c r="AC13" s="6">
        <f t="shared" si="14"/>
        <v>7.9269999999999987</v>
      </c>
      <c r="AE13">
        <v>6.8799999999999901</v>
      </c>
      <c r="AF13" s="6">
        <f t="shared" si="7"/>
        <v>0.68799999999999906</v>
      </c>
      <c r="AG13" s="6">
        <f t="shared" si="15"/>
        <v>4.2270000000000199</v>
      </c>
    </row>
    <row r="14" spans="1:34">
      <c r="B14">
        <v>15.51</v>
      </c>
      <c r="C14" s="6">
        <f t="shared" si="0"/>
        <v>3.1020000000000003</v>
      </c>
      <c r="D14" s="6">
        <f t="shared" si="8"/>
        <v>11.615999999999978</v>
      </c>
      <c r="F14">
        <v>30.69</v>
      </c>
      <c r="G14" s="6">
        <f t="shared" si="1"/>
        <v>3.0690000000000004</v>
      </c>
      <c r="H14" s="6">
        <f t="shared" si="9"/>
        <v>10.071999999999981</v>
      </c>
      <c r="J14">
        <v>45.6</v>
      </c>
      <c r="K14" s="6">
        <f t="shared" si="2"/>
        <v>2.2800000000000002</v>
      </c>
      <c r="L14" s="6">
        <f t="shared" si="10"/>
        <v>9.7204999999999906</v>
      </c>
      <c r="N14">
        <v>15.479999999999899</v>
      </c>
      <c r="O14" s="6">
        <f t="shared" si="3"/>
        <v>1.5479999999999901</v>
      </c>
      <c r="P14" s="6">
        <f t="shared" si="11"/>
        <v>10.757999999999971</v>
      </c>
      <c r="S14">
        <v>12.5</v>
      </c>
      <c r="T14" s="6">
        <f t="shared" si="4"/>
        <v>2.5</v>
      </c>
      <c r="U14" s="6">
        <f t="shared" si="12"/>
        <v>21.17799999999998</v>
      </c>
      <c r="W14">
        <v>21.05</v>
      </c>
      <c r="X14" s="6">
        <f t="shared" si="5"/>
        <v>2.105</v>
      </c>
      <c r="Y14" s="6">
        <f t="shared" si="13"/>
        <v>11.306000000000003</v>
      </c>
      <c r="AA14">
        <v>22.0899999999999</v>
      </c>
      <c r="AB14" s="6">
        <f t="shared" si="6"/>
        <v>1.1044999999999952</v>
      </c>
      <c r="AC14" s="6">
        <f t="shared" si="14"/>
        <v>9.0314999999999941</v>
      </c>
      <c r="AE14">
        <v>4.2699999999999996</v>
      </c>
      <c r="AF14" s="6">
        <f t="shared" si="7"/>
        <v>0.42699999999999999</v>
      </c>
      <c r="AG14" s="6">
        <f t="shared" si="15"/>
        <v>4.6540000000000195</v>
      </c>
    </row>
    <row r="15" spans="1:34">
      <c r="B15">
        <v>6.79</v>
      </c>
      <c r="C15" s="6">
        <f t="shared" si="0"/>
        <v>1.3580000000000001</v>
      </c>
      <c r="D15" s="6">
        <f t="shared" si="8"/>
        <v>12.973999999999979</v>
      </c>
      <c r="F15">
        <v>14.14</v>
      </c>
      <c r="G15" s="6">
        <f t="shared" si="1"/>
        <v>1.4140000000000001</v>
      </c>
      <c r="H15" s="6">
        <f t="shared" si="9"/>
        <v>11.485999999999981</v>
      </c>
      <c r="J15">
        <v>34.67</v>
      </c>
      <c r="K15" s="6">
        <f t="shared" si="2"/>
        <v>1.7335000000000003</v>
      </c>
      <c r="L15" s="6">
        <f t="shared" si="10"/>
        <v>11.45399999999999</v>
      </c>
      <c r="N15">
        <v>18.96</v>
      </c>
      <c r="O15" s="6">
        <f t="shared" si="3"/>
        <v>1.8960000000000001</v>
      </c>
      <c r="P15" s="6">
        <f t="shared" si="11"/>
        <v>12.653999999999971</v>
      </c>
      <c r="S15">
        <v>9.34</v>
      </c>
      <c r="T15" s="6">
        <f t="shared" si="4"/>
        <v>1.8680000000000001</v>
      </c>
      <c r="U15" s="6">
        <f t="shared" si="12"/>
        <v>23.045999999999978</v>
      </c>
      <c r="W15">
        <v>28.79</v>
      </c>
      <c r="X15" s="6">
        <f t="shared" si="5"/>
        <v>2.879</v>
      </c>
      <c r="Y15" s="6">
        <f t="shared" si="13"/>
        <v>14.185000000000002</v>
      </c>
      <c r="AA15">
        <v>33.950000000000003</v>
      </c>
      <c r="AB15" s="6">
        <f t="shared" si="6"/>
        <v>1.6975000000000002</v>
      </c>
      <c r="AC15" s="6">
        <f t="shared" si="14"/>
        <v>10.728999999999994</v>
      </c>
      <c r="AE15">
        <v>17.649999999999999</v>
      </c>
      <c r="AF15" s="6">
        <f t="shared" si="7"/>
        <v>1.7649999999999999</v>
      </c>
      <c r="AG15" s="6">
        <f t="shared" si="15"/>
        <v>6.4190000000000191</v>
      </c>
    </row>
    <row r="16" spans="1:34">
      <c r="B16">
        <v>7.8699999999999903</v>
      </c>
      <c r="C16" s="6">
        <f t="shared" si="0"/>
        <v>1.5739999999999981</v>
      </c>
      <c r="D16" s="6">
        <f t="shared" si="8"/>
        <v>14.547999999999977</v>
      </c>
      <c r="F16">
        <v>19.87</v>
      </c>
      <c r="G16" s="6">
        <f t="shared" si="1"/>
        <v>1.9870000000000001</v>
      </c>
      <c r="H16" s="6">
        <f t="shared" si="9"/>
        <v>13.472999999999981</v>
      </c>
      <c r="J16">
        <v>38.919999999999902</v>
      </c>
      <c r="K16" s="6">
        <f t="shared" si="2"/>
        <v>1.9459999999999953</v>
      </c>
      <c r="L16" s="6">
        <f t="shared" si="10"/>
        <v>13.399999999999984</v>
      </c>
      <c r="N16">
        <v>21.28</v>
      </c>
      <c r="O16" s="6">
        <f t="shared" si="3"/>
        <v>2.1280000000000001</v>
      </c>
      <c r="P16" s="6">
        <f t="shared" si="11"/>
        <v>14.781999999999972</v>
      </c>
      <c r="S16">
        <v>-2.2999999999999998</v>
      </c>
      <c r="T16" s="6">
        <f t="shared" si="4"/>
        <v>-0.45999999999999996</v>
      </c>
      <c r="U16" s="6">
        <f t="shared" si="12"/>
        <v>22.585999999999977</v>
      </c>
      <c r="W16">
        <v>2.94</v>
      </c>
      <c r="X16" s="6">
        <f t="shared" si="5"/>
        <v>0.29399999999999998</v>
      </c>
      <c r="Y16" s="6">
        <f t="shared" si="13"/>
        <v>14.479000000000003</v>
      </c>
      <c r="AA16">
        <v>10.35</v>
      </c>
      <c r="AB16" s="6">
        <f t="shared" si="6"/>
        <v>0.51749999999999996</v>
      </c>
      <c r="AC16" s="6">
        <f t="shared" si="14"/>
        <v>11.246499999999994</v>
      </c>
      <c r="AE16">
        <v>6.65</v>
      </c>
      <c r="AF16" s="6">
        <f t="shared" si="7"/>
        <v>0.66500000000000004</v>
      </c>
      <c r="AG16" s="6">
        <f t="shared" si="15"/>
        <v>7.0840000000000192</v>
      </c>
    </row>
    <row r="17" spans="2:33">
      <c r="B17">
        <v>-10.43</v>
      </c>
      <c r="C17" s="6">
        <f t="shared" si="0"/>
        <v>-2.0859999999999999</v>
      </c>
      <c r="D17" s="6">
        <f t="shared" si="8"/>
        <v>12.461999999999977</v>
      </c>
      <c r="F17">
        <v>-19.869999999999902</v>
      </c>
      <c r="G17" s="6">
        <f t="shared" si="1"/>
        <v>-1.9869999999999903</v>
      </c>
      <c r="H17" s="6">
        <f t="shared" si="9"/>
        <v>11.48599999999999</v>
      </c>
      <c r="J17">
        <v>-32.869999999999997</v>
      </c>
      <c r="K17" s="6">
        <f t="shared" si="2"/>
        <v>-1.6435</v>
      </c>
      <c r="L17" s="6">
        <f t="shared" si="10"/>
        <v>11.756499999999985</v>
      </c>
      <c r="N17">
        <v>-13.2</v>
      </c>
      <c r="O17" s="6">
        <f t="shared" si="3"/>
        <v>-1.32</v>
      </c>
      <c r="P17" s="6">
        <f t="shared" si="11"/>
        <v>13.461999999999971</v>
      </c>
      <c r="S17">
        <v>1.1200000000000001</v>
      </c>
      <c r="T17" s="6">
        <f t="shared" si="4"/>
        <v>0.22400000000000003</v>
      </c>
      <c r="U17" s="6">
        <f t="shared" si="12"/>
        <v>22.809999999999977</v>
      </c>
      <c r="W17">
        <v>2.0699999999999998</v>
      </c>
      <c r="X17" s="6">
        <f t="shared" si="5"/>
        <v>0.20699999999999999</v>
      </c>
      <c r="Y17" s="6">
        <f t="shared" si="13"/>
        <v>14.686000000000003</v>
      </c>
      <c r="AA17">
        <v>9.85</v>
      </c>
      <c r="AB17" s="6">
        <f t="shared" si="6"/>
        <v>0.49249999999999999</v>
      </c>
      <c r="AC17" s="6">
        <f t="shared" si="14"/>
        <v>11.738999999999994</v>
      </c>
      <c r="AE17">
        <v>4.8599999999999897</v>
      </c>
      <c r="AF17" s="6">
        <f t="shared" si="7"/>
        <v>0.48599999999999899</v>
      </c>
      <c r="AG17" s="6">
        <f t="shared" si="15"/>
        <v>7.570000000000018</v>
      </c>
    </row>
    <row r="18" spans="2:33">
      <c r="B18">
        <v>-6.13</v>
      </c>
      <c r="C18" s="6">
        <f t="shared" si="0"/>
        <v>-1.226</v>
      </c>
      <c r="D18" s="6">
        <f t="shared" si="8"/>
        <v>11.235999999999976</v>
      </c>
      <c r="F18">
        <v>-0.189999999999999</v>
      </c>
      <c r="G18" s="6">
        <f t="shared" si="1"/>
        <v>-1.8999999999999902E-2</v>
      </c>
      <c r="H18" s="6">
        <f t="shared" si="9"/>
        <v>11.46699999999999</v>
      </c>
      <c r="J18">
        <v>24.76</v>
      </c>
      <c r="K18" s="6">
        <f t="shared" si="2"/>
        <v>1.2380000000000002</v>
      </c>
      <c r="L18" s="6">
        <f t="shared" si="10"/>
        <v>12.994499999999984</v>
      </c>
      <c r="N18">
        <v>26.55</v>
      </c>
      <c r="O18" s="6">
        <f t="shared" si="3"/>
        <v>2.6550000000000002</v>
      </c>
      <c r="P18" s="6">
        <f t="shared" si="11"/>
        <v>16.116999999999972</v>
      </c>
      <c r="S18">
        <v>9.09</v>
      </c>
      <c r="T18" s="6">
        <f t="shared" si="4"/>
        <v>1.8180000000000001</v>
      </c>
      <c r="U18" s="6">
        <f t="shared" si="12"/>
        <v>24.627999999999979</v>
      </c>
      <c r="W18">
        <v>8.9600000000000009</v>
      </c>
      <c r="X18" s="6">
        <f t="shared" si="5"/>
        <v>0.89600000000000013</v>
      </c>
      <c r="Y18" s="6">
        <f t="shared" si="13"/>
        <v>15.582000000000004</v>
      </c>
      <c r="AA18">
        <v>17.14</v>
      </c>
      <c r="AB18" s="6">
        <f t="shared" si="6"/>
        <v>0.8570000000000001</v>
      </c>
      <c r="AC18" s="6">
        <f t="shared" si="14"/>
        <v>12.595999999999993</v>
      </c>
      <c r="AE18">
        <v>6.1699999999999902</v>
      </c>
      <c r="AF18" s="6">
        <f t="shared" si="7"/>
        <v>0.6169999999999991</v>
      </c>
      <c r="AG18" s="6">
        <f t="shared" si="15"/>
        <v>8.1870000000000172</v>
      </c>
    </row>
    <row r="19" spans="2:33">
      <c r="B19">
        <v>-1.54</v>
      </c>
      <c r="C19" s="6">
        <f t="shared" si="0"/>
        <v>-0.30800000000000005</v>
      </c>
      <c r="D19" s="6">
        <f t="shared" si="8"/>
        <v>10.927999999999976</v>
      </c>
      <c r="F19">
        <v>7.7099999999999902</v>
      </c>
      <c r="G19" s="6">
        <f t="shared" si="1"/>
        <v>0.77099999999999902</v>
      </c>
      <c r="H19" s="6">
        <f t="shared" si="9"/>
        <v>12.237999999999989</v>
      </c>
      <c r="J19">
        <v>40.7899999999999</v>
      </c>
      <c r="K19" s="6">
        <f t="shared" si="2"/>
        <v>2.039499999999995</v>
      </c>
      <c r="L19" s="6">
        <f t="shared" si="10"/>
        <v>15.033999999999979</v>
      </c>
      <c r="N19">
        <v>29.01</v>
      </c>
      <c r="O19" s="6">
        <f t="shared" si="3"/>
        <v>2.9010000000000002</v>
      </c>
      <c r="P19" s="6">
        <f t="shared" si="11"/>
        <v>19.017999999999972</v>
      </c>
      <c r="S19">
        <v>20.39</v>
      </c>
      <c r="T19" s="6">
        <f t="shared" si="4"/>
        <v>4.0780000000000003</v>
      </c>
      <c r="U19" s="6">
        <f t="shared" si="12"/>
        <v>28.705999999999978</v>
      </c>
      <c r="W19">
        <v>30.049999999999901</v>
      </c>
      <c r="X19" s="6">
        <f t="shared" si="5"/>
        <v>3.0049999999999901</v>
      </c>
      <c r="Y19" s="6">
        <f t="shared" si="13"/>
        <v>18.586999999999996</v>
      </c>
      <c r="AA19">
        <v>56.529999999999902</v>
      </c>
      <c r="AB19" s="6">
        <f t="shared" si="6"/>
        <v>2.8264999999999953</v>
      </c>
      <c r="AC19" s="6">
        <f t="shared" si="14"/>
        <v>15.422499999999989</v>
      </c>
      <c r="AE19">
        <v>33.839999999999897</v>
      </c>
      <c r="AF19" s="6">
        <f t="shared" si="7"/>
        <v>3.3839999999999897</v>
      </c>
      <c r="AG19" s="6">
        <f t="shared" si="15"/>
        <v>11.571000000000007</v>
      </c>
    </row>
    <row r="20" spans="2:33">
      <c r="B20">
        <v>-2.74</v>
      </c>
      <c r="C20" s="6">
        <f t="shared" si="0"/>
        <v>-0.54800000000000004</v>
      </c>
      <c r="D20" s="6">
        <f t="shared" si="8"/>
        <v>10.379999999999976</v>
      </c>
      <c r="F20">
        <v>-10.84</v>
      </c>
      <c r="G20" s="6">
        <f t="shared" si="1"/>
        <v>-1.0840000000000001</v>
      </c>
      <c r="H20" s="6">
        <f t="shared" si="9"/>
        <v>11.153999999999989</v>
      </c>
      <c r="J20">
        <v>-37.869999999999997</v>
      </c>
      <c r="K20" s="6">
        <f t="shared" si="2"/>
        <v>-1.8935</v>
      </c>
      <c r="L20" s="6">
        <f t="shared" si="10"/>
        <v>13.14049999999998</v>
      </c>
      <c r="N20">
        <v>-31.18</v>
      </c>
      <c r="O20" s="6">
        <f t="shared" si="3"/>
        <v>-3.1180000000000003</v>
      </c>
      <c r="P20" s="6">
        <f t="shared" si="11"/>
        <v>15.899999999999972</v>
      </c>
      <c r="S20">
        <v>5.13</v>
      </c>
      <c r="T20" s="6">
        <f t="shared" si="4"/>
        <v>1.026</v>
      </c>
      <c r="U20" s="6">
        <f t="shared" si="12"/>
        <v>29.731999999999978</v>
      </c>
      <c r="W20">
        <v>0.62</v>
      </c>
      <c r="X20" s="6">
        <f t="shared" si="5"/>
        <v>6.2E-2</v>
      </c>
      <c r="Y20" s="6">
        <f t="shared" si="13"/>
        <v>18.648999999999997</v>
      </c>
      <c r="AA20">
        <v>-11.88</v>
      </c>
      <c r="AB20" s="6">
        <f t="shared" si="6"/>
        <v>-0.59400000000000008</v>
      </c>
      <c r="AC20" s="6">
        <f t="shared" si="14"/>
        <v>14.828499999999989</v>
      </c>
      <c r="AE20">
        <v>-14.4599999999999</v>
      </c>
      <c r="AF20" s="6">
        <f t="shared" si="7"/>
        <v>-1.44599999999999</v>
      </c>
      <c r="AG20" s="6">
        <f t="shared" si="15"/>
        <v>10.125000000000018</v>
      </c>
    </row>
    <row r="21" spans="2:33">
      <c r="B21">
        <v>38.14</v>
      </c>
      <c r="C21" s="6">
        <f t="shared" si="0"/>
        <v>7.6280000000000001</v>
      </c>
      <c r="D21" s="6">
        <f t="shared" si="8"/>
        <v>18.007999999999974</v>
      </c>
      <c r="F21">
        <v>57.279999999999902</v>
      </c>
      <c r="G21" s="6">
        <f t="shared" si="1"/>
        <v>5.7279999999999909</v>
      </c>
      <c r="H21" s="6">
        <f t="shared" si="9"/>
        <v>16.88199999999998</v>
      </c>
      <c r="J21">
        <v>74.689999999999898</v>
      </c>
      <c r="K21" s="6">
        <f t="shared" si="2"/>
        <v>3.7344999999999953</v>
      </c>
      <c r="L21" s="6">
        <f t="shared" si="10"/>
        <v>16.874999999999975</v>
      </c>
      <c r="N21">
        <v>20.86</v>
      </c>
      <c r="O21" s="6">
        <f t="shared" si="3"/>
        <v>2.0859999999999999</v>
      </c>
      <c r="P21" s="6">
        <f t="shared" si="11"/>
        <v>17.985999999999972</v>
      </c>
      <c r="S21">
        <v>21.509999999999899</v>
      </c>
      <c r="T21" s="6">
        <f t="shared" si="4"/>
        <v>4.3019999999999801</v>
      </c>
      <c r="U21" s="6">
        <f t="shared" si="12"/>
        <v>34.033999999999956</v>
      </c>
      <c r="W21">
        <v>25.649999999999899</v>
      </c>
      <c r="X21" s="6">
        <f t="shared" si="5"/>
        <v>2.5649999999999902</v>
      </c>
      <c r="Y21" s="6">
        <f t="shared" si="13"/>
        <v>21.213999999999988</v>
      </c>
      <c r="AA21">
        <v>84.5</v>
      </c>
      <c r="AB21" s="6">
        <f t="shared" si="6"/>
        <v>4.2250000000000005</v>
      </c>
      <c r="AC21" s="6">
        <f t="shared" si="14"/>
        <v>19.053499999999989</v>
      </c>
      <c r="AE21">
        <v>60.25</v>
      </c>
      <c r="AF21" s="6">
        <f t="shared" si="7"/>
        <v>6.0250000000000004</v>
      </c>
      <c r="AG21" s="6">
        <f t="shared" si="15"/>
        <v>16.15000000000002</v>
      </c>
    </row>
    <row r="22" spans="2:33">
      <c r="B22">
        <v>-10.17</v>
      </c>
      <c r="C22" s="6">
        <f t="shared" si="0"/>
        <v>-2.0340000000000003</v>
      </c>
      <c r="D22" s="6">
        <f t="shared" si="8"/>
        <v>15.973999999999974</v>
      </c>
      <c r="F22">
        <v>-3.67</v>
      </c>
      <c r="G22" s="6">
        <f t="shared" si="1"/>
        <v>-0.36699999999999999</v>
      </c>
      <c r="H22" s="6">
        <f t="shared" si="9"/>
        <v>16.514999999999979</v>
      </c>
      <c r="J22">
        <v>21.989999999999899</v>
      </c>
      <c r="K22" s="6">
        <f t="shared" si="2"/>
        <v>1.099499999999995</v>
      </c>
      <c r="L22" s="6">
        <f t="shared" si="10"/>
        <v>17.974499999999971</v>
      </c>
      <c r="N22">
        <v>26.43</v>
      </c>
      <c r="O22" s="6">
        <f t="shared" si="3"/>
        <v>2.6430000000000002</v>
      </c>
      <c r="P22" s="6">
        <f t="shared" si="11"/>
        <v>20.628999999999973</v>
      </c>
      <c r="S22">
        <v>26.69</v>
      </c>
      <c r="T22" s="6">
        <f t="shared" si="4"/>
        <v>5.338000000000001</v>
      </c>
      <c r="U22" s="6">
        <f t="shared" si="12"/>
        <v>39.371999999999957</v>
      </c>
      <c r="W22">
        <v>43.28</v>
      </c>
      <c r="X22" s="6">
        <f t="shared" si="5"/>
        <v>4.3280000000000003</v>
      </c>
      <c r="Y22" s="6">
        <f t="shared" si="13"/>
        <v>25.541999999999987</v>
      </c>
      <c r="AA22">
        <v>67.510000000000005</v>
      </c>
      <c r="AB22" s="6">
        <f t="shared" si="6"/>
        <v>3.3755000000000006</v>
      </c>
      <c r="AC22" s="6">
        <f t="shared" si="14"/>
        <v>22.428999999999988</v>
      </c>
      <c r="AE22">
        <v>30.25</v>
      </c>
      <c r="AF22" s="6">
        <f t="shared" si="7"/>
        <v>3.0250000000000004</v>
      </c>
      <c r="AG22" s="6">
        <f t="shared" si="15"/>
        <v>19.175000000000018</v>
      </c>
    </row>
    <row r="23" spans="2:33">
      <c r="B23">
        <v>-12.95</v>
      </c>
      <c r="C23" s="6">
        <f t="shared" si="0"/>
        <v>-2.59</v>
      </c>
      <c r="D23" s="6">
        <f t="shared" si="8"/>
        <v>13.383999999999974</v>
      </c>
      <c r="F23">
        <v>-27.66</v>
      </c>
      <c r="G23" s="6">
        <f t="shared" si="1"/>
        <v>-2.766</v>
      </c>
      <c r="H23" s="6">
        <f t="shared" si="9"/>
        <v>13.748999999999979</v>
      </c>
      <c r="J23">
        <v>-63.549999999999898</v>
      </c>
      <c r="K23" s="6">
        <f t="shared" si="2"/>
        <v>-3.1774999999999949</v>
      </c>
      <c r="L23" s="6">
        <f t="shared" si="10"/>
        <v>14.796999999999976</v>
      </c>
      <c r="N23">
        <v>-39.459999999999901</v>
      </c>
      <c r="O23" s="6">
        <f t="shared" si="3"/>
        <v>-3.9459999999999904</v>
      </c>
      <c r="P23" s="6">
        <f t="shared" si="11"/>
        <v>16.682999999999982</v>
      </c>
      <c r="S23">
        <v>-40.14</v>
      </c>
      <c r="T23" s="6">
        <f t="shared" si="4"/>
        <v>-8.0280000000000005</v>
      </c>
      <c r="U23" s="6">
        <f t="shared" si="12"/>
        <v>31.343999999999959</v>
      </c>
      <c r="W23">
        <v>-49.51</v>
      </c>
      <c r="X23" s="6">
        <f t="shared" si="5"/>
        <v>-4.9510000000000005</v>
      </c>
      <c r="Y23" s="6">
        <f t="shared" si="13"/>
        <v>20.590999999999987</v>
      </c>
      <c r="AA23">
        <v>-54.04</v>
      </c>
      <c r="AB23" s="6">
        <f t="shared" si="6"/>
        <v>-2.702</v>
      </c>
      <c r="AC23" s="6">
        <f t="shared" si="14"/>
        <v>19.72699999999999</v>
      </c>
      <c r="AE23">
        <v>-9.3099999999999898</v>
      </c>
      <c r="AF23" s="6">
        <f t="shared" si="7"/>
        <v>-0.93099999999999905</v>
      </c>
      <c r="AG23" s="6">
        <f t="shared" si="15"/>
        <v>18.244000000000021</v>
      </c>
    </row>
    <row r="24" spans="2:33">
      <c r="B24">
        <v>3.81</v>
      </c>
      <c r="C24" s="6">
        <f t="shared" si="0"/>
        <v>0.76200000000000001</v>
      </c>
      <c r="D24" s="6">
        <f t="shared" si="8"/>
        <v>14.145999999999974</v>
      </c>
      <c r="F24">
        <v>13.86</v>
      </c>
      <c r="G24" s="6">
        <f t="shared" si="1"/>
        <v>1.3860000000000001</v>
      </c>
      <c r="H24" s="6">
        <f t="shared" si="9"/>
        <v>15.13499999999998</v>
      </c>
      <c r="J24">
        <v>34.17</v>
      </c>
      <c r="K24" s="6">
        <f t="shared" si="2"/>
        <v>1.7085000000000001</v>
      </c>
      <c r="L24" s="6">
        <f t="shared" si="10"/>
        <v>16.505499999999977</v>
      </c>
      <c r="N24">
        <v>24.43</v>
      </c>
      <c r="O24" s="6">
        <f t="shared" si="3"/>
        <v>2.4430000000000001</v>
      </c>
      <c r="P24" s="6">
        <f t="shared" si="11"/>
        <v>19.125999999999983</v>
      </c>
      <c r="S24">
        <v>-10.26</v>
      </c>
      <c r="T24" s="6">
        <f t="shared" si="4"/>
        <v>-2.052</v>
      </c>
      <c r="U24" s="6">
        <f t="shared" si="12"/>
        <v>29.291999999999959</v>
      </c>
      <c r="W24">
        <v>-24.259999999999899</v>
      </c>
      <c r="X24" s="6">
        <f t="shared" si="5"/>
        <v>-2.4259999999999899</v>
      </c>
      <c r="Y24" s="6">
        <f t="shared" si="13"/>
        <v>18.164999999999996</v>
      </c>
      <c r="AA24">
        <v>-2.6699999999999902</v>
      </c>
      <c r="AB24" s="6">
        <f t="shared" si="6"/>
        <v>-0.13349999999999951</v>
      </c>
      <c r="AC24" s="6">
        <f t="shared" si="14"/>
        <v>19.593499999999992</v>
      </c>
      <c r="AE24">
        <v>21.27</v>
      </c>
      <c r="AF24" s="6">
        <f t="shared" si="7"/>
        <v>2.1270000000000002</v>
      </c>
      <c r="AG24" s="6">
        <f t="shared" si="15"/>
        <v>20.37100000000002</v>
      </c>
    </row>
    <row r="25" spans="2:33">
      <c r="B25">
        <v>12.86</v>
      </c>
      <c r="C25" s="6">
        <f t="shared" si="0"/>
        <v>2.5720000000000001</v>
      </c>
      <c r="D25" s="6">
        <f t="shared" si="8"/>
        <v>16.717999999999975</v>
      </c>
      <c r="F25">
        <v>21.0199999999999</v>
      </c>
      <c r="G25" s="6">
        <f t="shared" si="1"/>
        <v>2.1019999999999901</v>
      </c>
      <c r="H25" s="6">
        <f t="shared" si="9"/>
        <v>17.23699999999997</v>
      </c>
      <c r="J25">
        <v>11.1699999999999</v>
      </c>
      <c r="K25" s="6">
        <f t="shared" si="2"/>
        <v>0.558499999999995</v>
      </c>
      <c r="L25" s="6">
        <f t="shared" si="10"/>
        <v>17.063999999999972</v>
      </c>
      <c r="N25">
        <v>-11.67</v>
      </c>
      <c r="O25" s="6">
        <f t="shared" si="3"/>
        <v>-1.167</v>
      </c>
      <c r="P25" s="6">
        <f t="shared" si="11"/>
        <v>17.958999999999982</v>
      </c>
      <c r="S25">
        <v>15.139999999999899</v>
      </c>
      <c r="T25" s="6">
        <f t="shared" si="4"/>
        <v>3.02799999999998</v>
      </c>
      <c r="U25" s="6">
        <f t="shared" si="12"/>
        <v>32.319999999999936</v>
      </c>
      <c r="W25">
        <v>28.28</v>
      </c>
      <c r="X25" s="6">
        <f t="shared" si="5"/>
        <v>2.8280000000000003</v>
      </c>
      <c r="Y25" s="6">
        <f t="shared" si="13"/>
        <v>20.992999999999995</v>
      </c>
      <c r="AA25">
        <v>57</v>
      </c>
      <c r="AB25" s="6">
        <f t="shared" si="6"/>
        <v>2.85</v>
      </c>
      <c r="AC25" s="6">
        <f t="shared" si="14"/>
        <v>22.443499999999993</v>
      </c>
      <c r="AE25">
        <v>31.71</v>
      </c>
      <c r="AF25" s="6">
        <f t="shared" si="7"/>
        <v>3.1710000000000003</v>
      </c>
      <c r="AG25" s="6">
        <f t="shared" si="15"/>
        <v>23.542000000000019</v>
      </c>
    </row>
    <row r="26" spans="2:33">
      <c r="B26">
        <v>11.34</v>
      </c>
      <c r="C26" s="6">
        <f t="shared" si="0"/>
        <v>2.2680000000000002</v>
      </c>
      <c r="D26" s="6">
        <f t="shared" si="8"/>
        <v>18.985999999999976</v>
      </c>
      <c r="F26">
        <v>1.00000000000006E-2</v>
      </c>
      <c r="G26" s="6">
        <f t="shared" si="1"/>
        <v>1.0000000000000601E-3</v>
      </c>
      <c r="H26" s="6">
        <f t="shared" si="9"/>
        <v>17.237999999999971</v>
      </c>
      <c r="J26">
        <v>-25.639999999999901</v>
      </c>
      <c r="K26" s="6">
        <f t="shared" si="2"/>
        <v>-1.2819999999999951</v>
      </c>
      <c r="L26" s="6">
        <f t="shared" si="10"/>
        <v>15.781999999999977</v>
      </c>
      <c r="N26">
        <v>-30.11</v>
      </c>
      <c r="O26" s="6">
        <f t="shared" si="3"/>
        <v>-3.0110000000000001</v>
      </c>
      <c r="P26" s="6">
        <f t="shared" si="11"/>
        <v>14.947999999999983</v>
      </c>
      <c r="S26">
        <v>12.76</v>
      </c>
      <c r="T26" s="6">
        <f t="shared" si="4"/>
        <v>2.552</v>
      </c>
      <c r="U26" s="6">
        <f t="shared" si="12"/>
        <v>34.871999999999936</v>
      </c>
      <c r="W26">
        <v>3.2</v>
      </c>
      <c r="X26" s="6">
        <f t="shared" si="5"/>
        <v>0.32000000000000006</v>
      </c>
      <c r="Y26" s="6">
        <f t="shared" si="13"/>
        <v>21.312999999999995</v>
      </c>
      <c r="AA26">
        <v>-26.06</v>
      </c>
      <c r="AB26" s="6">
        <f t="shared" si="6"/>
        <v>-1.3029999999999999</v>
      </c>
      <c r="AC26" s="6">
        <f t="shared" si="14"/>
        <v>21.140499999999992</v>
      </c>
      <c r="AE26">
        <v>-29.9</v>
      </c>
      <c r="AF26" s="6">
        <f t="shared" si="7"/>
        <v>-2.99</v>
      </c>
      <c r="AG26" s="6">
        <f t="shared" si="15"/>
        <v>20.552000000000021</v>
      </c>
    </row>
    <row r="27" spans="2:33">
      <c r="B27">
        <v>2.84</v>
      </c>
      <c r="C27" s="6">
        <f t="shared" si="0"/>
        <v>0.56799999999999995</v>
      </c>
      <c r="D27" s="6">
        <f t="shared" si="8"/>
        <v>19.553999999999977</v>
      </c>
      <c r="F27">
        <v>12.329999999999901</v>
      </c>
      <c r="G27" s="6">
        <f t="shared" si="1"/>
        <v>1.2329999999999901</v>
      </c>
      <c r="H27" s="6">
        <f t="shared" si="9"/>
        <v>18.470999999999961</v>
      </c>
      <c r="J27">
        <v>11.569999999999901</v>
      </c>
      <c r="K27" s="6">
        <f t="shared" si="2"/>
        <v>0.57849999999999502</v>
      </c>
      <c r="L27" s="6">
        <f t="shared" si="10"/>
        <v>16.360499999999973</v>
      </c>
      <c r="N27">
        <v>2.2799999999999998</v>
      </c>
      <c r="O27" s="6">
        <f t="shared" si="3"/>
        <v>0.22799999999999998</v>
      </c>
      <c r="P27" s="6">
        <f t="shared" si="11"/>
        <v>15.175999999999982</v>
      </c>
      <c r="S27">
        <v>15.34</v>
      </c>
      <c r="T27" s="6">
        <f t="shared" si="4"/>
        <v>3.0680000000000001</v>
      </c>
      <c r="U27" s="6">
        <f t="shared" si="12"/>
        <v>37.939999999999934</v>
      </c>
      <c r="W27">
        <v>33.97</v>
      </c>
      <c r="X27" s="6">
        <f t="shared" si="5"/>
        <v>3.3970000000000002</v>
      </c>
      <c r="Y27" s="6">
        <f t="shared" si="13"/>
        <v>24.709999999999994</v>
      </c>
      <c r="AA27">
        <v>44.33</v>
      </c>
      <c r="AB27" s="6">
        <f t="shared" si="6"/>
        <v>2.2164999999999999</v>
      </c>
      <c r="AC27" s="6">
        <f t="shared" si="14"/>
        <v>23.356999999999992</v>
      </c>
      <c r="AE27">
        <v>10.989999999999901</v>
      </c>
      <c r="AF27" s="6">
        <f t="shared" si="7"/>
        <v>1.0989999999999902</v>
      </c>
      <c r="AG27" s="6">
        <f t="shared" si="15"/>
        <v>21.65100000000001</v>
      </c>
    </row>
    <row r="28" spans="2:33">
      <c r="B28">
        <v>5.33</v>
      </c>
      <c r="C28" s="6">
        <f t="shared" si="0"/>
        <v>1.0660000000000001</v>
      </c>
      <c r="D28" s="6">
        <f t="shared" si="8"/>
        <v>20.619999999999976</v>
      </c>
      <c r="F28">
        <v>14.89</v>
      </c>
      <c r="G28" s="6">
        <f t="shared" si="1"/>
        <v>1.4890000000000001</v>
      </c>
      <c r="H28" s="6">
        <f t="shared" si="9"/>
        <v>19.959999999999962</v>
      </c>
      <c r="J28">
        <v>16.55</v>
      </c>
      <c r="K28" s="6">
        <f t="shared" si="2"/>
        <v>0.82750000000000012</v>
      </c>
      <c r="L28" s="6">
        <f t="shared" si="10"/>
        <v>17.187999999999974</v>
      </c>
      <c r="N28">
        <v>6.59</v>
      </c>
      <c r="O28" s="6">
        <f t="shared" si="3"/>
        <v>0.65900000000000003</v>
      </c>
      <c r="P28" s="6">
        <f t="shared" si="11"/>
        <v>15.834999999999983</v>
      </c>
      <c r="S28">
        <v>16.149999999999999</v>
      </c>
      <c r="T28" s="6">
        <f t="shared" si="4"/>
        <v>3.23</v>
      </c>
      <c r="U28" s="6">
        <f t="shared" si="12"/>
        <v>41.169999999999931</v>
      </c>
      <c r="W28">
        <v>19.98</v>
      </c>
      <c r="X28" s="6">
        <f t="shared" si="5"/>
        <v>1.9980000000000002</v>
      </c>
      <c r="Y28" s="6">
        <f t="shared" si="13"/>
        <v>26.707999999999995</v>
      </c>
      <c r="AA28">
        <v>48.02</v>
      </c>
      <c r="AB28" s="6">
        <f t="shared" si="6"/>
        <v>2.4010000000000002</v>
      </c>
      <c r="AC28" s="6">
        <f t="shared" si="14"/>
        <v>25.757999999999992</v>
      </c>
      <c r="AE28">
        <v>27.45</v>
      </c>
      <c r="AF28" s="6">
        <f t="shared" si="7"/>
        <v>2.7450000000000001</v>
      </c>
      <c r="AG28" s="6">
        <f t="shared" si="15"/>
        <v>24.396000000000011</v>
      </c>
    </row>
    <row r="29" spans="2:33">
      <c r="B29">
        <v>7.6</v>
      </c>
      <c r="C29" s="6">
        <f t="shared" si="0"/>
        <v>1.52</v>
      </c>
      <c r="D29" s="6">
        <f t="shared" si="8"/>
        <v>22.139999999999976</v>
      </c>
      <c r="F29">
        <v>13.76</v>
      </c>
      <c r="G29" s="6">
        <f t="shared" si="1"/>
        <v>1.3760000000000001</v>
      </c>
      <c r="H29" s="6">
        <f t="shared" si="9"/>
        <v>21.335999999999963</v>
      </c>
      <c r="J29">
        <v>37.17</v>
      </c>
      <c r="K29" s="6">
        <f t="shared" si="2"/>
        <v>1.8585000000000003</v>
      </c>
      <c r="L29" s="6">
        <f t="shared" si="10"/>
        <v>19.046499999999973</v>
      </c>
      <c r="N29">
        <v>23.91</v>
      </c>
      <c r="O29" s="6">
        <f t="shared" si="3"/>
        <v>2.391</v>
      </c>
      <c r="P29" s="6">
        <f t="shared" si="11"/>
        <v>18.225999999999985</v>
      </c>
      <c r="S29">
        <v>17.27</v>
      </c>
      <c r="T29" s="6">
        <f t="shared" si="4"/>
        <v>3.4540000000000002</v>
      </c>
      <c r="U29" s="6">
        <f t="shared" si="12"/>
        <v>44.623999999999931</v>
      </c>
      <c r="W29">
        <v>30.89</v>
      </c>
      <c r="X29" s="6">
        <f t="shared" si="5"/>
        <v>3.0890000000000004</v>
      </c>
      <c r="Y29" s="6">
        <f t="shared" si="13"/>
        <v>29.796999999999997</v>
      </c>
      <c r="AA29">
        <v>48.08</v>
      </c>
      <c r="AB29" s="6">
        <f t="shared" si="6"/>
        <v>2.4039999999999999</v>
      </c>
      <c r="AC29" s="6">
        <f t="shared" si="14"/>
        <v>28.161999999999992</v>
      </c>
      <c r="AE29">
        <v>19.919999999999899</v>
      </c>
      <c r="AF29" s="6">
        <f t="shared" si="7"/>
        <v>1.99199999999999</v>
      </c>
      <c r="AG29" s="6">
        <f t="shared" si="15"/>
        <v>26.388000000000002</v>
      </c>
    </row>
    <row r="30" spans="2:33">
      <c r="B30">
        <v>-12.1899999999999</v>
      </c>
      <c r="C30" s="6">
        <f t="shared" si="0"/>
        <v>-2.4379999999999802</v>
      </c>
      <c r="D30" s="6">
        <f t="shared" si="8"/>
        <v>19.701999999999995</v>
      </c>
      <c r="F30">
        <v>-25.37</v>
      </c>
      <c r="G30" s="6">
        <f t="shared" si="1"/>
        <v>-2.5370000000000004</v>
      </c>
      <c r="H30" s="6">
        <f t="shared" si="9"/>
        <v>18.798999999999964</v>
      </c>
      <c r="J30">
        <v>-7.9799999999999898</v>
      </c>
      <c r="K30" s="6">
        <f t="shared" si="2"/>
        <v>-0.39899999999999952</v>
      </c>
      <c r="L30" s="6">
        <f t="shared" si="10"/>
        <v>18.647499999999972</v>
      </c>
      <c r="N30">
        <v>11.61</v>
      </c>
      <c r="O30" s="6">
        <f t="shared" si="3"/>
        <v>1.161</v>
      </c>
      <c r="P30" s="6">
        <f t="shared" si="11"/>
        <v>19.386999999999986</v>
      </c>
      <c r="S30">
        <v>-5.0399999999999903</v>
      </c>
      <c r="T30" s="6">
        <f t="shared" si="4"/>
        <v>-1.007999999999998</v>
      </c>
      <c r="U30" s="6">
        <f t="shared" si="12"/>
        <v>43.615999999999936</v>
      </c>
      <c r="W30">
        <v>-6.75</v>
      </c>
      <c r="X30" s="6">
        <f t="shared" si="5"/>
        <v>-0.67500000000000004</v>
      </c>
      <c r="Y30" s="6">
        <f t="shared" si="13"/>
        <v>29.121999999999996</v>
      </c>
      <c r="AA30">
        <v>-25.71</v>
      </c>
      <c r="AB30" s="6">
        <f t="shared" si="6"/>
        <v>-1.2855000000000001</v>
      </c>
      <c r="AC30" s="6">
        <f t="shared" si="14"/>
        <v>26.876499999999993</v>
      </c>
      <c r="AE30">
        <v>-17.78</v>
      </c>
      <c r="AF30" s="6">
        <f t="shared" si="7"/>
        <v>-1.7780000000000002</v>
      </c>
      <c r="AG30" s="6">
        <f t="shared" si="15"/>
        <v>24.610000000000003</v>
      </c>
    </row>
    <row r="31" spans="2:33">
      <c r="B31">
        <v>-15.5</v>
      </c>
      <c r="C31" s="6">
        <f t="shared" si="0"/>
        <v>-3.1</v>
      </c>
      <c r="D31" s="6">
        <f t="shared" si="8"/>
        <v>16.601999999999993</v>
      </c>
      <c r="F31">
        <v>-44.13</v>
      </c>
      <c r="G31" s="6">
        <f t="shared" si="1"/>
        <v>-4.4130000000000003</v>
      </c>
      <c r="H31" s="6">
        <f t="shared" si="9"/>
        <v>14.385999999999964</v>
      </c>
      <c r="J31">
        <v>-95.79</v>
      </c>
      <c r="K31" s="6">
        <f t="shared" si="2"/>
        <v>-4.7895000000000003</v>
      </c>
      <c r="L31" s="6">
        <f t="shared" si="10"/>
        <v>13.857999999999972</v>
      </c>
      <c r="N31">
        <v>-58.62</v>
      </c>
      <c r="O31" s="6">
        <f t="shared" si="3"/>
        <v>-5.8620000000000001</v>
      </c>
      <c r="P31" s="6">
        <f t="shared" si="11"/>
        <v>13.524999999999986</v>
      </c>
      <c r="S31">
        <v>-49.14</v>
      </c>
      <c r="T31" s="6">
        <f t="shared" si="4"/>
        <v>-9.8280000000000012</v>
      </c>
      <c r="U31" s="6">
        <f t="shared" si="12"/>
        <v>33.787999999999933</v>
      </c>
      <c r="W31">
        <v>-54.43</v>
      </c>
      <c r="X31" s="6">
        <f t="shared" si="5"/>
        <v>-5.4430000000000005</v>
      </c>
      <c r="Y31" s="6">
        <f t="shared" si="13"/>
        <v>23.678999999999995</v>
      </c>
      <c r="AA31">
        <v>-101.45</v>
      </c>
      <c r="AB31" s="6">
        <f t="shared" si="6"/>
        <v>-5.0725000000000007</v>
      </c>
      <c r="AC31" s="6">
        <f t="shared" si="14"/>
        <v>21.803999999999991</v>
      </c>
      <c r="AE31">
        <v>-49.69</v>
      </c>
      <c r="AF31" s="6">
        <f t="shared" si="7"/>
        <v>-4.9690000000000003</v>
      </c>
      <c r="AG31" s="6">
        <f t="shared" si="15"/>
        <v>19.641000000000002</v>
      </c>
    </row>
    <row r="32" spans="2:33">
      <c r="B32">
        <v>18.09</v>
      </c>
      <c r="C32" s="6">
        <f t="shared" si="0"/>
        <v>3.6180000000000003</v>
      </c>
      <c r="D32" s="6">
        <f t="shared" si="8"/>
        <v>20.219999999999992</v>
      </c>
      <c r="F32">
        <v>21.059999999999899</v>
      </c>
      <c r="G32" s="6">
        <f t="shared" si="1"/>
        <v>2.1059999999999901</v>
      </c>
      <c r="H32" s="6">
        <f t="shared" si="9"/>
        <v>16.491999999999955</v>
      </c>
      <c r="J32">
        <v>20.39</v>
      </c>
      <c r="K32" s="6">
        <f t="shared" si="2"/>
        <v>1.0195000000000001</v>
      </c>
      <c r="L32" s="6">
        <f t="shared" si="10"/>
        <v>14.877499999999973</v>
      </c>
      <c r="N32">
        <v>-4.4899999999999904</v>
      </c>
      <c r="O32" s="6">
        <f t="shared" si="3"/>
        <v>-0.44899999999999907</v>
      </c>
      <c r="P32" s="6">
        <f t="shared" si="11"/>
        <v>13.075999999999986</v>
      </c>
      <c r="S32">
        <v>-1.82</v>
      </c>
      <c r="T32" s="6">
        <f t="shared" si="4"/>
        <v>-0.36400000000000005</v>
      </c>
      <c r="U32" s="6">
        <f t="shared" si="12"/>
        <v>33.423999999999936</v>
      </c>
      <c r="W32">
        <v>12.6</v>
      </c>
      <c r="X32" s="6">
        <f t="shared" si="5"/>
        <v>1.26</v>
      </c>
      <c r="Y32" s="6">
        <f t="shared" si="13"/>
        <v>24.938999999999997</v>
      </c>
      <c r="AA32">
        <v>40.869999999999997</v>
      </c>
      <c r="AB32" s="6">
        <f t="shared" si="6"/>
        <v>2.0434999999999999</v>
      </c>
      <c r="AC32" s="6">
        <f t="shared" si="14"/>
        <v>23.847499999999989</v>
      </c>
      <c r="AE32">
        <v>29.299999999999901</v>
      </c>
      <c r="AF32" s="6">
        <f t="shared" si="7"/>
        <v>2.9299999999999904</v>
      </c>
      <c r="AG32" s="6">
        <f t="shared" si="15"/>
        <v>22.570999999999991</v>
      </c>
    </row>
    <row r="33" spans="2:33">
      <c r="B33">
        <v>8.42</v>
      </c>
      <c r="C33" s="6">
        <f t="shared" si="0"/>
        <v>1.6840000000000002</v>
      </c>
      <c r="D33" s="6">
        <f t="shared" si="8"/>
        <v>21.903999999999993</v>
      </c>
      <c r="F33">
        <v>0.189999999999999</v>
      </c>
      <c r="G33" s="6">
        <f t="shared" si="1"/>
        <v>1.8999999999999902E-2</v>
      </c>
      <c r="H33" s="6">
        <f t="shared" si="9"/>
        <v>16.510999999999953</v>
      </c>
      <c r="J33">
        <v>1.8399999999999901</v>
      </c>
      <c r="K33" s="6">
        <f t="shared" si="2"/>
        <v>9.1999999999999513E-2</v>
      </c>
      <c r="L33" s="6">
        <f t="shared" si="10"/>
        <v>14.969499999999972</v>
      </c>
      <c r="N33">
        <v>-8.52</v>
      </c>
      <c r="O33" s="6">
        <f t="shared" si="3"/>
        <v>-0.85199999999999998</v>
      </c>
      <c r="P33" s="6">
        <f t="shared" si="11"/>
        <v>12.223999999999986</v>
      </c>
      <c r="S33">
        <v>-8.91</v>
      </c>
      <c r="T33" s="6">
        <f t="shared" si="4"/>
        <v>-1.782</v>
      </c>
      <c r="U33" s="6">
        <f t="shared" si="12"/>
        <v>31.641999999999936</v>
      </c>
      <c r="W33">
        <v>-11.51</v>
      </c>
      <c r="X33" s="6">
        <f t="shared" si="5"/>
        <v>-1.151</v>
      </c>
      <c r="Y33" s="6">
        <f t="shared" si="13"/>
        <v>23.787999999999997</v>
      </c>
      <c r="AA33">
        <v>1.07</v>
      </c>
      <c r="AB33" s="6">
        <f t="shared" si="6"/>
        <v>5.3500000000000006E-2</v>
      </c>
      <c r="AC33" s="6">
        <f t="shared" si="14"/>
        <v>23.900999999999989</v>
      </c>
      <c r="AE33">
        <v>12.469999999999899</v>
      </c>
      <c r="AF33" s="6">
        <f t="shared" si="7"/>
        <v>1.2469999999999901</v>
      </c>
      <c r="AG33" s="6">
        <f t="shared" si="15"/>
        <v>23.81799999999998</v>
      </c>
    </row>
    <row r="34" spans="2:33">
      <c r="B34">
        <v>-4.01</v>
      </c>
      <c r="C34" s="6">
        <f t="shared" ref="C34:C53" si="16">B34*E$3</f>
        <v>-0.80200000000000005</v>
      </c>
      <c r="D34" s="6">
        <f t="shared" si="8"/>
        <v>21.101999999999993</v>
      </c>
      <c r="F34">
        <v>-9.8699999999999992</v>
      </c>
      <c r="G34" s="6">
        <f t="shared" ref="G34:G53" si="17">F34*I$3</f>
        <v>-0.98699999999999999</v>
      </c>
      <c r="H34" s="6">
        <f t="shared" si="9"/>
        <v>15.523999999999953</v>
      </c>
      <c r="J34">
        <v>1.0499999999999901</v>
      </c>
      <c r="K34" s="6">
        <f t="shared" ref="K34:K53" si="18">J34*M$3</f>
        <v>5.2499999999999505E-2</v>
      </c>
      <c r="L34" s="6">
        <f t="shared" si="10"/>
        <v>15.021999999999972</v>
      </c>
      <c r="N34">
        <v>12.2899999999999</v>
      </c>
      <c r="O34" s="6">
        <f t="shared" ref="O34:O53" si="19">N34*Q$3</f>
        <v>1.2289999999999901</v>
      </c>
      <c r="P34" s="6">
        <f t="shared" si="11"/>
        <v>13.452999999999976</v>
      </c>
      <c r="S34">
        <v>-10.67</v>
      </c>
      <c r="T34" s="6">
        <f t="shared" ref="T34:T53" si="20">S34*V$3</f>
        <v>-2.1339999999999999</v>
      </c>
      <c r="U34" s="6">
        <f t="shared" si="12"/>
        <v>29.507999999999935</v>
      </c>
      <c r="W34">
        <v>-6.77</v>
      </c>
      <c r="X34" s="6">
        <f t="shared" ref="X34:X53" si="21">W34*Z$3</f>
        <v>-0.67700000000000005</v>
      </c>
      <c r="Y34" s="6">
        <f t="shared" si="13"/>
        <v>23.110999999999997</v>
      </c>
      <c r="AA34">
        <v>-9.8199999999999896</v>
      </c>
      <c r="AB34" s="6">
        <f t="shared" ref="AB34:AB53" si="22">AA34*AD$3</f>
        <v>-0.49099999999999949</v>
      </c>
      <c r="AC34" s="6">
        <f t="shared" si="14"/>
        <v>23.409999999999989</v>
      </c>
      <c r="AE34">
        <v>-0.65999999999999903</v>
      </c>
      <c r="AF34" s="6">
        <f t="shared" ref="AF34:AF53" si="23">AE34*AH$3</f>
        <v>-6.5999999999999906E-2</v>
      </c>
      <c r="AG34" s="6">
        <f t="shared" si="15"/>
        <v>23.751999999999981</v>
      </c>
    </row>
    <row r="35" spans="2:33">
      <c r="B35">
        <v>21.499999999999901</v>
      </c>
      <c r="C35" s="6">
        <f t="shared" si="16"/>
        <v>4.2999999999999803</v>
      </c>
      <c r="D35" s="6">
        <f t="shared" si="8"/>
        <v>25.401999999999973</v>
      </c>
      <c r="F35">
        <v>26.069999999999901</v>
      </c>
      <c r="G35" s="6">
        <f t="shared" si="17"/>
        <v>2.6069999999999904</v>
      </c>
      <c r="H35" s="6">
        <f t="shared" si="9"/>
        <v>18.130999999999943</v>
      </c>
      <c r="J35">
        <v>39.499999999999901</v>
      </c>
      <c r="K35" s="6">
        <f t="shared" si="18"/>
        <v>1.9749999999999952</v>
      </c>
      <c r="L35" s="6">
        <f t="shared" si="10"/>
        <v>16.996999999999968</v>
      </c>
      <c r="N35">
        <v>13.5</v>
      </c>
      <c r="O35" s="6">
        <f t="shared" si="19"/>
        <v>1.35</v>
      </c>
      <c r="P35" s="6">
        <f t="shared" si="11"/>
        <v>14.802999999999976</v>
      </c>
      <c r="S35">
        <v>15.5299999999999</v>
      </c>
      <c r="T35" s="6">
        <f t="shared" si="20"/>
        <v>3.1059999999999803</v>
      </c>
      <c r="U35" s="6">
        <f t="shared" si="12"/>
        <v>32.613999999999919</v>
      </c>
      <c r="W35">
        <v>30.549999999999901</v>
      </c>
      <c r="X35" s="6">
        <f t="shared" si="21"/>
        <v>3.0549999999999904</v>
      </c>
      <c r="Y35" s="6">
        <f t="shared" si="13"/>
        <v>26.165999999999986</v>
      </c>
      <c r="AA35">
        <v>70.479999999999905</v>
      </c>
      <c r="AB35" s="6">
        <f t="shared" si="22"/>
        <v>3.5239999999999956</v>
      </c>
      <c r="AC35" s="6">
        <f t="shared" si="14"/>
        <v>26.933999999999983</v>
      </c>
      <c r="AE35">
        <v>46.719999999999899</v>
      </c>
      <c r="AF35" s="6">
        <f t="shared" si="23"/>
        <v>4.6719999999999899</v>
      </c>
      <c r="AG35" s="6">
        <f t="shared" si="15"/>
        <v>28.423999999999971</v>
      </c>
    </row>
    <row r="36" spans="2:33">
      <c r="B36">
        <v>15.68</v>
      </c>
      <c r="C36" s="6">
        <f t="shared" si="16"/>
        <v>3.1360000000000001</v>
      </c>
      <c r="D36" s="6">
        <f t="shared" si="8"/>
        <v>28.537999999999972</v>
      </c>
      <c r="F36">
        <v>33.44</v>
      </c>
      <c r="G36" s="6">
        <f t="shared" si="17"/>
        <v>3.3439999999999999</v>
      </c>
      <c r="H36" s="6">
        <f t="shared" si="9"/>
        <v>21.474999999999945</v>
      </c>
      <c r="J36">
        <v>59.7899999999999</v>
      </c>
      <c r="K36" s="6">
        <f t="shared" si="18"/>
        <v>2.9894999999999952</v>
      </c>
      <c r="L36" s="6">
        <f t="shared" si="10"/>
        <v>19.986499999999964</v>
      </c>
      <c r="N36">
        <v>30.5</v>
      </c>
      <c r="O36" s="6">
        <f t="shared" si="19"/>
        <v>3.0500000000000003</v>
      </c>
      <c r="P36" s="6">
        <f t="shared" si="11"/>
        <v>17.852999999999977</v>
      </c>
      <c r="S36">
        <v>28.24</v>
      </c>
      <c r="T36" s="6">
        <f t="shared" si="20"/>
        <v>5.6479999999999997</v>
      </c>
      <c r="U36" s="6">
        <f t="shared" si="12"/>
        <v>38.261999999999915</v>
      </c>
      <c r="W36">
        <v>39.520000000000003</v>
      </c>
      <c r="X36" s="6">
        <f t="shared" si="21"/>
        <v>3.9520000000000004</v>
      </c>
      <c r="Y36" s="6">
        <f t="shared" si="13"/>
        <v>30.117999999999988</v>
      </c>
      <c r="AA36">
        <v>65.36</v>
      </c>
      <c r="AB36" s="6">
        <f t="shared" si="22"/>
        <v>3.2680000000000002</v>
      </c>
      <c r="AC36" s="6">
        <f t="shared" si="14"/>
        <v>30.201999999999984</v>
      </c>
      <c r="AE36">
        <v>28.369999999999902</v>
      </c>
      <c r="AF36" s="6">
        <f t="shared" si="23"/>
        <v>2.8369999999999904</v>
      </c>
      <c r="AG36" s="6">
        <f t="shared" si="15"/>
        <v>31.26099999999996</v>
      </c>
    </row>
    <row r="37" spans="2:33">
      <c r="B37">
        <v>22.7</v>
      </c>
      <c r="C37" s="6">
        <f t="shared" si="16"/>
        <v>4.54</v>
      </c>
      <c r="D37" s="6">
        <f t="shared" si="8"/>
        <v>33.077999999999975</v>
      </c>
      <c r="F37">
        <v>34.06</v>
      </c>
      <c r="G37" s="6">
        <f t="shared" si="17"/>
        <v>3.4060000000000006</v>
      </c>
      <c r="H37" s="6">
        <f t="shared" si="9"/>
        <v>24.880999999999943</v>
      </c>
      <c r="J37">
        <v>49.739999999999903</v>
      </c>
      <c r="K37" s="6">
        <f t="shared" si="18"/>
        <v>2.4869999999999952</v>
      </c>
      <c r="L37" s="6">
        <f t="shared" si="10"/>
        <v>22.473499999999959</v>
      </c>
      <c r="N37">
        <v>22.02</v>
      </c>
      <c r="O37" s="6">
        <f t="shared" si="19"/>
        <v>2.202</v>
      </c>
      <c r="P37" s="6">
        <f t="shared" si="11"/>
        <v>20.054999999999978</v>
      </c>
      <c r="S37">
        <v>2.2400000000000002</v>
      </c>
      <c r="T37" s="6">
        <f t="shared" si="20"/>
        <v>0.44800000000000006</v>
      </c>
      <c r="U37" s="6">
        <f t="shared" si="12"/>
        <v>38.709999999999916</v>
      </c>
      <c r="W37">
        <v>21.009999999999899</v>
      </c>
      <c r="X37" s="6">
        <f t="shared" si="21"/>
        <v>2.1009999999999898</v>
      </c>
      <c r="Y37" s="6">
        <f t="shared" si="13"/>
        <v>32.21899999999998</v>
      </c>
      <c r="AA37">
        <v>55.75</v>
      </c>
      <c r="AB37" s="6">
        <f t="shared" si="22"/>
        <v>2.7875000000000001</v>
      </c>
      <c r="AC37" s="6">
        <f t="shared" si="14"/>
        <v>32.989499999999985</v>
      </c>
      <c r="AE37">
        <v>42.459999999999901</v>
      </c>
      <c r="AF37" s="6">
        <f t="shared" si="23"/>
        <v>4.2459999999999907</v>
      </c>
      <c r="AG37" s="6">
        <f t="shared" si="15"/>
        <v>35.506999999999948</v>
      </c>
    </row>
    <row r="38" spans="2:33">
      <c r="B38">
        <v>-5.34</v>
      </c>
      <c r="C38" s="6">
        <f t="shared" si="16"/>
        <v>-1.0680000000000001</v>
      </c>
      <c r="D38" s="6">
        <f t="shared" si="8"/>
        <v>32.009999999999977</v>
      </c>
      <c r="F38">
        <v>-11.4</v>
      </c>
      <c r="G38" s="6">
        <f t="shared" si="17"/>
        <v>-1.1400000000000001</v>
      </c>
      <c r="H38" s="6">
        <f t="shared" si="9"/>
        <v>23.740999999999943</v>
      </c>
      <c r="J38">
        <v>-14.07</v>
      </c>
      <c r="K38" s="6">
        <f t="shared" si="18"/>
        <v>-0.70350000000000001</v>
      </c>
      <c r="L38" s="6">
        <f t="shared" si="10"/>
        <v>21.76999999999996</v>
      </c>
      <c r="N38">
        <v>-3.8799999999999901</v>
      </c>
      <c r="O38" s="6">
        <f t="shared" si="19"/>
        <v>-0.38799999999999901</v>
      </c>
      <c r="P38" s="6">
        <f t="shared" si="11"/>
        <v>19.66699999999998</v>
      </c>
      <c r="S38">
        <v>-15.49</v>
      </c>
      <c r="T38" s="6">
        <f t="shared" si="20"/>
        <v>-3.0980000000000003</v>
      </c>
      <c r="U38" s="6">
        <f t="shared" si="12"/>
        <v>35.611999999999917</v>
      </c>
      <c r="W38">
        <v>-13.79</v>
      </c>
      <c r="X38" s="6">
        <f t="shared" si="21"/>
        <v>-1.379</v>
      </c>
      <c r="Y38" s="6">
        <f t="shared" si="13"/>
        <v>30.839999999999979</v>
      </c>
      <c r="AA38">
        <v>-6.13</v>
      </c>
      <c r="AB38" s="6">
        <f t="shared" si="22"/>
        <v>-0.30649999999999999</v>
      </c>
      <c r="AC38" s="6">
        <f t="shared" si="14"/>
        <v>32.682999999999986</v>
      </c>
      <c r="AE38">
        <v>7.34</v>
      </c>
      <c r="AF38" s="6">
        <f t="shared" si="23"/>
        <v>0.73399999999999999</v>
      </c>
      <c r="AG38" s="6">
        <f t="shared" si="15"/>
        <v>36.24099999999995</v>
      </c>
    </row>
    <row r="39" spans="2:33">
      <c r="B39">
        <v>5.1799999999999899</v>
      </c>
      <c r="C39" s="6">
        <f t="shared" si="16"/>
        <v>1.035999999999998</v>
      </c>
      <c r="D39" s="6">
        <f t="shared" si="8"/>
        <v>33.045999999999978</v>
      </c>
      <c r="F39">
        <v>6.2499999999999902</v>
      </c>
      <c r="G39" s="6">
        <f t="shared" si="17"/>
        <v>0.62499999999999911</v>
      </c>
      <c r="H39" s="6">
        <f t="shared" si="9"/>
        <v>24.365999999999943</v>
      </c>
      <c r="J39">
        <v>10.489999999999901</v>
      </c>
      <c r="K39" s="6">
        <f t="shared" si="18"/>
        <v>0.52449999999999508</v>
      </c>
      <c r="L39" s="6">
        <f t="shared" si="10"/>
        <v>22.294499999999957</v>
      </c>
      <c r="N39">
        <v>5.79</v>
      </c>
      <c r="O39" s="6">
        <f t="shared" si="19"/>
        <v>0.57900000000000007</v>
      </c>
      <c r="P39" s="6">
        <f t="shared" si="11"/>
        <v>20.245999999999981</v>
      </c>
      <c r="S39">
        <v>1.5</v>
      </c>
      <c r="T39" s="6">
        <f t="shared" si="20"/>
        <v>0.30000000000000004</v>
      </c>
      <c r="U39" s="6">
        <f t="shared" si="12"/>
        <v>35.911999999999914</v>
      </c>
      <c r="W39">
        <v>4.6199999999999903</v>
      </c>
      <c r="X39" s="6">
        <f t="shared" si="21"/>
        <v>0.46199999999999908</v>
      </c>
      <c r="Y39" s="6">
        <f t="shared" si="13"/>
        <v>31.301999999999978</v>
      </c>
      <c r="AA39">
        <v>-3.66</v>
      </c>
      <c r="AB39" s="6">
        <f t="shared" si="22"/>
        <v>-0.18300000000000002</v>
      </c>
      <c r="AC39" s="6">
        <f t="shared" si="14"/>
        <v>32.499999999999986</v>
      </c>
      <c r="AE39">
        <v>-10.15</v>
      </c>
      <c r="AF39" s="6">
        <f t="shared" si="23"/>
        <v>-1.0150000000000001</v>
      </c>
      <c r="AG39" s="6">
        <f t="shared" si="15"/>
        <v>35.225999999999949</v>
      </c>
    </row>
    <row r="40" spans="2:33">
      <c r="B40">
        <v>15.92</v>
      </c>
      <c r="C40" s="6">
        <f t="shared" si="16"/>
        <v>3.1840000000000002</v>
      </c>
      <c r="D40" s="6">
        <f t="shared" si="8"/>
        <v>36.229999999999976</v>
      </c>
      <c r="F40">
        <v>24.58</v>
      </c>
      <c r="G40" s="6">
        <f t="shared" si="17"/>
        <v>2.4580000000000002</v>
      </c>
      <c r="H40" s="6">
        <f t="shared" si="9"/>
        <v>26.823999999999941</v>
      </c>
      <c r="J40">
        <v>30.499999999999901</v>
      </c>
      <c r="K40" s="6">
        <f t="shared" si="18"/>
        <v>1.524999999999995</v>
      </c>
      <c r="L40" s="6">
        <f t="shared" si="10"/>
        <v>23.819499999999952</v>
      </c>
      <c r="N40">
        <v>7.56</v>
      </c>
      <c r="O40" s="6">
        <f t="shared" si="19"/>
        <v>0.75600000000000001</v>
      </c>
      <c r="P40" s="6">
        <f t="shared" si="11"/>
        <v>21.001999999999981</v>
      </c>
      <c r="S40">
        <v>2.93</v>
      </c>
      <c r="T40" s="6">
        <f t="shared" si="20"/>
        <v>0.58600000000000008</v>
      </c>
      <c r="U40" s="6">
        <f t="shared" si="12"/>
        <v>36.497999999999912</v>
      </c>
      <c r="W40">
        <v>-9.5399999999999991</v>
      </c>
      <c r="X40" s="6">
        <f t="shared" si="21"/>
        <v>-0.95399999999999996</v>
      </c>
      <c r="Y40" s="6">
        <f t="shared" si="13"/>
        <v>30.347999999999978</v>
      </c>
      <c r="AA40">
        <v>-11.59</v>
      </c>
      <c r="AB40" s="6">
        <f t="shared" si="22"/>
        <v>-0.57950000000000002</v>
      </c>
      <c r="AC40" s="6">
        <f t="shared" si="14"/>
        <v>31.920499999999986</v>
      </c>
      <c r="AE40">
        <v>-7.2799999999999896</v>
      </c>
      <c r="AF40" s="6">
        <f t="shared" si="23"/>
        <v>-0.72799999999999898</v>
      </c>
      <c r="AG40" s="6">
        <f t="shared" si="15"/>
        <v>34.497999999999948</v>
      </c>
    </row>
    <row r="41" spans="2:33">
      <c r="B41">
        <v>-2.17</v>
      </c>
      <c r="C41" s="6">
        <f t="shared" si="16"/>
        <v>-0.434</v>
      </c>
      <c r="D41" s="6">
        <f t="shared" si="8"/>
        <v>35.795999999999978</v>
      </c>
      <c r="F41">
        <v>-15.899999999999901</v>
      </c>
      <c r="G41" s="6">
        <f t="shared" si="17"/>
        <v>-1.5899999999999901</v>
      </c>
      <c r="H41" s="6">
        <f t="shared" si="9"/>
        <v>25.233999999999952</v>
      </c>
      <c r="J41">
        <v>-29.299999999999901</v>
      </c>
      <c r="K41" s="6">
        <f t="shared" si="18"/>
        <v>-1.4649999999999952</v>
      </c>
      <c r="L41" s="6">
        <f t="shared" si="10"/>
        <v>22.354499999999955</v>
      </c>
      <c r="N41">
        <v>-16.52</v>
      </c>
      <c r="O41" s="6">
        <f t="shared" si="19"/>
        <v>-1.6520000000000001</v>
      </c>
      <c r="P41" s="6">
        <f t="shared" si="11"/>
        <v>19.34999999999998</v>
      </c>
      <c r="S41">
        <v>8.56</v>
      </c>
      <c r="T41" s="6">
        <f t="shared" si="20"/>
        <v>1.7120000000000002</v>
      </c>
      <c r="U41" s="6">
        <f t="shared" si="12"/>
        <v>38.209999999999916</v>
      </c>
      <c r="W41">
        <v>10.54</v>
      </c>
      <c r="X41" s="6">
        <f t="shared" si="21"/>
        <v>1.054</v>
      </c>
      <c r="Y41" s="6">
        <f t="shared" si="13"/>
        <v>31.401999999999976</v>
      </c>
      <c r="AA41">
        <v>38.64</v>
      </c>
      <c r="AB41" s="6">
        <f t="shared" si="22"/>
        <v>1.9320000000000002</v>
      </c>
      <c r="AC41" s="6">
        <f t="shared" si="14"/>
        <v>33.852499999999985</v>
      </c>
      <c r="AE41">
        <v>29.259999999999899</v>
      </c>
      <c r="AF41" s="6">
        <f t="shared" si="23"/>
        <v>2.9259999999999899</v>
      </c>
      <c r="AG41" s="6">
        <f t="shared" si="15"/>
        <v>37.423999999999936</v>
      </c>
    </row>
    <row r="42" spans="2:33">
      <c r="B42">
        <v>23.07</v>
      </c>
      <c r="C42" s="6">
        <f t="shared" si="16"/>
        <v>4.6139999999999999</v>
      </c>
      <c r="D42" s="6">
        <f t="shared" si="8"/>
        <v>40.409999999999975</v>
      </c>
      <c r="F42">
        <v>41.31</v>
      </c>
      <c r="G42" s="6">
        <f t="shared" si="17"/>
        <v>4.1310000000000002</v>
      </c>
      <c r="H42" s="6">
        <f t="shared" si="9"/>
        <v>29.364999999999952</v>
      </c>
      <c r="J42">
        <v>69.06</v>
      </c>
      <c r="K42" s="6">
        <f t="shared" si="18"/>
        <v>3.4530000000000003</v>
      </c>
      <c r="L42" s="6">
        <f t="shared" si="10"/>
        <v>25.807499999999955</v>
      </c>
      <c r="N42">
        <v>33.129999999999903</v>
      </c>
      <c r="O42" s="6">
        <f t="shared" si="19"/>
        <v>3.3129999999999904</v>
      </c>
      <c r="P42" s="6">
        <f t="shared" si="11"/>
        <v>22.662999999999972</v>
      </c>
      <c r="S42">
        <v>28.76</v>
      </c>
      <c r="T42" s="6">
        <f t="shared" si="20"/>
        <v>5.7520000000000007</v>
      </c>
      <c r="U42" s="6">
        <f t="shared" si="12"/>
        <v>43.961999999999918</v>
      </c>
      <c r="W42">
        <v>36.61</v>
      </c>
      <c r="X42" s="6">
        <f t="shared" si="21"/>
        <v>3.661</v>
      </c>
      <c r="Y42" s="6">
        <f t="shared" si="13"/>
        <v>35.062999999999974</v>
      </c>
      <c r="AA42">
        <v>82.99</v>
      </c>
      <c r="AB42" s="6">
        <f t="shared" si="22"/>
        <v>4.1494999999999997</v>
      </c>
      <c r="AC42" s="6">
        <f t="shared" si="14"/>
        <v>38.001999999999981</v>
      </c>
      <c r="AE42">
        <v>44.54</v>
      </c>
      <c r="AF42" s="6">
        <f t="shared" si="23"/>
        <v>4.4539999999999997</v>
      </c>
      <c r="AG42" s="6">
        <f t="shared" si="15"/>
        <v>41.877999999999936</v>
      </c>
    </row>
    <row r="43" spans="2:33">
      <c r="B43">
        <v>-1.8599999999999901</v>
      </c>
      <c r="C43" s="6">
        <f t="shared" si="16"/>
        <v>-0.37199999999999805</v>
      </c>
      <c r="D43" s="6">
        <f t="shared" si="8"/>
        <v>40.037999999999975</v>
      </c>
      <c r="F43">
        <v>-4.38</v>
      </c>
      <c r="G43" s="6">
        <f t="shared" si="17"/>
        <v>-0.438</v>
      </c>
      <c r="H43" s="6">
        <f t="shared" si="9"/>
        <v>28.926999999999953</v>
      </c>
      <c r="J43">
        <v>-15.86</v>
      </c>
      <c r="K43" s="6">
        <f t="shared" si="18"/>
        <v>-0.79300000000000004</v>
      </c>
      <c r="L43" s="6">
        <f t="shared" si="10"/>
        <v>25.014499999999956</v>
      </c>
      <c r="N43">
        <v>-17.61</v>
      </c>
      <c r="O43" s="6">
        <f t="shared" si="19"/>
        <v>-1.7610000000000001</v>
      </c>
      <c r="P43" s="6">
        <f t="shared" si="11"/>
        <v>20.901999999999973</v>
      </c>
      <c r="S43">
        <v>1.5699999999999901</v>
      </c>
      <c r="T43" s="6">
        <f t="shared" si="20"/>
        <v>0.31399999999999806</v>
      </c>
      <c r="U43" s="6">
        <f t="shared" si="12"/>
        <v>44.275999999999918</v>
      </c>
      <c r="W43">
        <v>-4.34</v>
      </c>
      <c r="X43" s="6">
        <f t="shared" si="21"/>
        <v>-0.434</v>
      </c>
      <c r="Y43" s="6">
        <f t="shared" si="13"/>
        <v>34.628999999999976</v>
      </c>
      <c r="AA43">
        <v>-23.06</v>
      </c>
      <c r="AB43" s="6">
        <f t="shared" si="22"/>
        <v>-1.153</v>
      </c>
      <c r="AC43" s="6">
        <f t="shared" si="14"/>
        <v>36.848999999999982</v>
      </c>
      <c r="AE43">
        <v>-25.56</v>
      </c>
      <c r="AF43" s="6">
        <f t="shared" si="23"/>
        <v>-2.556</v>
      </c>
      <c r="AG43" s="6">
        <f t="shared" si="15"/>
        <v>39.321999999999939</v>
      </c>
    </row>
    <row r="44" spans="2:33">
      <c r="B44">
        <v>17.82</v>
      </c>
      <c r="C44" s="6">
        <f t="shared" si="16"/>
        <v>3.5640000000000001</v>
      </c>
      <c r="D44" s="6">
        <f t="shared" si="8"/>
        <v>43.601999999999975</v>
      </c>
      <c r="F44">
        <v>37.75</v>
      </c>
      <c r="G44" s="6">
        <f t="shared" si="17"/>
        <v>3.7750000000000004</v>
      </c>
      <c r="H44" s="6">
        <f t="shared" si="9"/>
        <v>32.701999999999956</v>
      </c>
      <c r="J44">
        <v>65.430000000000007</v>
      </c>
      <c r="K44" s="6">
        <f t="shared" si="18"/>
        <v>3.2715000000000005</v>
      </c>
      <c r="L44" s="6">
        <f t="shared" si="10"/>
        <v>28.285999999999955</v>
      </c>
      <c r="N44">
        <v>34.71</v>
      </c>
      <c r="O44" s="6">
        <f t="shared" si="19"/>
        <v>3.4710000000000001</v>
      </c>
      <c r="P44" s="6">
        <f t="shared" si="11"/>
        <v>24.372999999999973</v>
      </c>
      <c r="S44">
        <v>36.159999999999997</v>
      </c>
      <c r="T44" s="6">
        <f t="shared" si="20"/>
        <v>7.2319999999999993</v>
      </c>
      <c r="U44" s="6">
        <f t="shared" si="12"/>
        <v>51.507999999999917</v>
      </c>
      <c r="W44">
        <v>52.53</v>
      </c>
      <c r="X44" s="6">
        <f t="shared" si="21"/>
        <v>5.2530000000000001</v>
      </c>
      <c r="Y44" s="6">
        <f t="shared" si="13"/>
        <v>39.881999999999977</v>
      </c>
      <c r="AA44">
        <v>74.09</v>
      </c>
      <c r="AB44" s="6">
        <f t="shared" si="22"/>
        <v>3.7045000000000003</v>
      </c>
      <c r="AC44" s="6">
        <f t="shared" si="14"/>
        <v>40.553499999999985</v>
      </c>
      <c r="AE44">
        <v>27.23</v>
      </c>
      <c r="AF44" s="6">
        <f t="shared" si="23"/>
        <v>2.7230000000000003</v>
      </c>
      <c r="AG44" s="6">
        <f t="shared" si="15"/>
        <v>42.044999999999938</v>
      </c>
    </row>
    <row r="45" spans="2:33">
      <c r="B45">
        <v>14.79</v>
      </c>
      <c r="C45" s="6">
        <f t="shared" si="16"/>
        <v>2.9580000000000002</v>
      </c>
      <c r="D45" s="6">
        <f t="shared" si="8"/>
        <v>46.559999999999974</v>
      </c>
      <c r="F45">
        <v>30.17</v>
      </c>
      <c r="G45" s="6">
        <f t="shared" si="17"/>
        <v>3.0170000000000003</v>
      </c>
      <c r="H45" s="6">
        <f t="shared" si="9"/>
        <v>35.718999999999959</v>
      </c>
      <c r="J45">
        <v>67.150000000000006</v>
      </c>
      <c r="K45" s="6">
        <f t="shared" si="18"/>
        <v>3.3575000000000004</v>
      </c>
      <c r="L45" s="6">
        <f t="shared" si="10"/>
        <v>31.643499999999957</v>
      </c>
      <c r="N45">
        <v>38.42</v>
      </c>
      <c r="O45" s="6">
        <f t="shared" si="19"/>
        <v>3.8420000000000005</v>
      </c>
      <c r="P45" s="6">
        <f t="shared" si="11"/>
        <v>28.214999999999975</v>
      </c>
      <c r="S45">
        <v>20.89</v>
      </c>
      <c r="T45" s="6">
        <f t="shared" si="20"/>
        <v>4.1779999999999999</v>
      </c>
      <c r="U45" s="6">
        <f t="shared" si="12"/>
        <v>55.685999999999915</v>
      </c>
      <c r="W45">
        <v>29.64</v>
      </c>
      <c r="X45" s="6">
        <f t="shared" si="21"/>
        <v>2.9640000000000004</v>
      </c>
      <c r="Y45" s="6">
        <f t="shared" si="13"/>
        <v>42.845999999999975</v>
      </c>
      <c r="AA45">
        <v>92.21</v>
      </c>
      <c r="AB45" s="6">
        <f t="shared" si="22"/>
        <v>4.6105</v>
      </c>
      <c r="AC45" s="6">
        <f t="shared" si="14"/>
        <v>45.163999999999987</v>
      </c>
      <c r="AE45">
        <v>64.42</v>
      </c>
      <c r="AF45" s="6">
        <f t="shared" si="23"/>
        <v>6.4420000000000002</v>
      </c>
      <c r="AG45" s="6">
        <f t="shared" si="15"/>
        <v>48.486999999999938</v>
      </c>
    </row>
    <row r="46" spans="2:33">
      <c r="B46">
        <v>29.31</v>
      </c>
      <c r="C46" s="6">
        <f t="shared" si="16"/>
        <v>5.8620000000000001</v>
      </c>
      <c r="D46" s="6">
        <f t="shared" si="8"/>
        <v>52.421999999999976</v>
      </c>
      <c r="F46">
        <v>43.809999999999903</v>
      </c>
      <c r="G46" s="6">
        <f t="shared" si="17"/>
        <v>4.3809999999999905</v>
      </c>
      <c r="H46" s="6">
        <f t="shared" si="9"/>
        <v>40.099999999999952</v>
      </c>
      <c r="J46">
        <v>73.349999999999994</v>
      </c>
      <c r="K46" s="6">
        <f t="shared" si="18"/>
        <v>3.6675</v>
      </c>
      <c r="L46" s="6">
        <f t="shared" si="10"/>
        <v>35.310999999999957</v>
      </c>
      <c r="N46">
        <v>33.22</v>
      </c>
      <c r="O46" s="6">
        <f t="shared" si="19"/>
        <v>3.3220000000000001</v>
      </c>
      <c r="P46" s="6">
        <f t="shared" si="11"/>
        <v>31.536999999999974</v>
      </c>
      <c r="S46">
        <v>28.86</v>
      </c>
      <c r="T46" s="6">
        <f t="shared" si="20"/>
        <v>5.7720000000000002</v>
      </c>
      <c r="U46" s="6">
        <f t="shared" si="12"/>
        <v>61.457999999999913</v>
      </c>
      <c r="W46">
        <v>49.79</v>
      </c>
      <c r="X46" s="6">
        <f t="shared" si="21"/>
        <v>4.9790000000000001</v>
      </c>
      <c r="Y46" s="6">
        <f t="shared" si="13"/>
        <v>47.824999999999974</v>
      </c>
      <c r="AA46">
        <v>97.619999999999905</v>
      </c>
      <c r="AB46" s="6">
        <f t="shared" si="22"/>
        <v>4.8809999999999958</v>
      </c>
      <c r="AC46" s="6">
        <f t="shared" si="14"/>
        <v>50.04499999999998</v>
      </c>
      <c r="AE46">
        <v>52.13</v>
      </c>
      <c r="AF46" s="6">
        <f t="shared" si="23"/>
        <v>5.213000000000001</v>
      </c>
      <c r="AG46" s="6">
        <f t="shared" si="15"/>
        <v>53.699999999999939</v>
      </c>
    </row>
    <row r="47" spans="2:33">
      <c r="B47">
        <v>1.53</v>
      </c>
      <c r="C47" s="6">
        <f t="shared" si="16"/>
        <v>0.30600000000000005</v>
      </c>
      <c r="D47" s="6">
        <f t="shared" si="8"/>
        <v>52.727999999999973</v>
      </c>
      <c r="F47">
        <v>0.15000000000000099</v>
      </c>
      <c r="G47" s="6">
        <f t="shared" si="17"/>
        <v>1.50000000000001E-2</v>
      </c>
      <c r="H47" s="6">
        <f t="shared" si="9"/>
        <v>40.114999999999952</v>
      </c>
      <c r="J47">
        <v>11.5</v>
      </c>
      <c r="K47" s="6">
        <f t="shared" si="18"/>
        <v>0.57500000000000007</v>
      </c>
      <c r="L47" s="6">
        <f t="shared" si="10"/>
        <v>35.88599999999996</v>
      </c>
      <c r="N47">
        <v>11.34</v>
      </c>
      <c r="O47" s="6">
        <f t="shared" si="19"/>
        <v>1.1340000000000001</v>
      </c>
      <c r="P47" s="6">
        <f t="shared" si="11"/>
        <v>32.670999999999971</v>
      </c>
      <c r="S47">
        <v>10.51</v>
      </c>
      <c r="T47" s="6">
        <f t="shared" si="20"/>
        <v>2.1019999999999999</v>
      </c>
      <c r="U47" s="6">
        <f t="shared" si="12"/>
        <v>63.55999999999991</v>
      </c>
      <c r="W47">
        <v>8.4700000000000006</v>
      </c>
      <c r="X47" s="6">
        <f t="shared" si="21"/>
        <v>0.84700000000000009</v>
      </c>
      <c r="Y47" s="6">
        <f t="shared" si="13"/>
        <v>48.671999999999976</v>
      </c>
      <c r="AA47">
        <v>9.39</v>
      </c>
      <c r="AB47" s="6">
        <f t="shared" si="22"/>
        <v>0.46950000000000003</v>
      </c>
      <c r="AC47" s="6">
        <f t="shared" si="14"/>
        <v>50.514499999999984</v>
      </c>
      <c r="AE47">
        <v>0.39000000000000101</v>
      </c>
      <c r="AF47" s="6">
        <f t="shared" si="23"/>
        <v>3.9000000000000104E-2</v>
      </c>
      <c r="AG47" s="6">
        <f t="shared" si="15"/>
        <v>53.73899999999994</v>
      </c>
    </row>
    <row r="48" spans="2:33">
      <c r="B48">
        <v>10.3</v>
      </c>
      <c r="C48" s="6">
        <f t="shared" si="16"/>
        <v>2.06</v>
      </c>
      <c r="D48" s="6">
        <f t="shared" si="8"/>
        <v>54.787999999999975</v>
      </c>
      <c r="F48">
        <v>17.159999999999901</v>
      </c>
      <c r="G48" s="6">
        <f t="shared" si="17"/>
        <v>1.7159999999999902</v>
      </c>
      <c r="H48" s="6">
        <f t="shared" si="9"/>
        <v>41.830999999999939</v>
      </c>
      <c r="J48">
        <v>44.4</v>
      </c>
      <c r="K48" s="6">
        <f t="shared" si="18"/>
        <v>2.2200000000000002</v>
      </c>
      <c r="L48" s="6">
        <f t="shared" si="10"/>
        <v>38.105999999999959</v>
      </c>
      <c r="N48">
        <v>26.46</v>
      </c>
      <c r="O48" s="6">
        <f t="shared" si="19"/>
        <v>2.6460000000000004</v>
      </c>
      <c r="P48" s="6">
        <f t="shared" si="11"/>
        <v>35.316999999999972</v>
      </c>
      <c r="S48">
        <v>13.05</v>
      </c>
      <c r="T48" s="6">
        <f t="shared" si="20"/>
        <v>2.6100000000000003</v>
      </c>
      <c r="U48" s="6">
        <f t="shared" si="12"/>
        <v>66.169999999999916</v>
      </c>
      <c r="W48">
        <v>33.11</v>
      </c>
      <c r="X48" s="6">
        <f t="shared" si="21"/>
        <v>3.3109999999999999</v>
      </c>
      <c r="Y48" s="6">
        <f t="shared" si="13"/>
        <v>51.982999999999976</v>
      </c>
      <c r="AA48">
        <v>55.23</v>
      </c>
      <c r="AB48" s="6">
        <f t="shared" si="22"/>
        <v>2.7614999999999998</v>
      </c>
      <c r="AC48" s="6">
        <f t="shared" si="14"/>
        <v>53.275999999999982</v>
      </c>
      <c r="AE48">
        <v>25</v>
      </c>
      <c r="AF48" s="6">
        <f t="shared" si="23"/>
        <v>2.5</v>
      </c>
      <c r="AG48" s="6">
        <f t="shared" si="15"/>
        <v>56.23899999999994</v>
      </c>
    </row>
    <row r="49" spans="2:33">
      <c r="B49">
        <v>7.15</v>
      </c>
      <c r="C49" s="6">
        <f t="shared" si="16"/>
        <v>1.4300000000000002</v>
      </c>
      <c r="D49" s="6">
        <f t="shared" si="8"/>
        <v>56.217999999999975</v>
      </c>
      <c r="F49">
        <v>13.19</v>
      </c>
      <c r="G49" s="6">
        <f t="shared" si="17"/>
        <v>1.319</v>
      </c>
      <c r="H49" s="6">
        <f t="shared" si="9"/>
        <v>43.149999999999942</v>
      </c>
      <c r="J49">
        <v>40.950000000000003</v>
      </c>
      <c r="K49" s="6">
        <f t="shared" si="18"/>
        <v>2.0475000000000003</v>
      </c>
      <c r="L49" s="6">
        <f t="shared" si="10"/>
        <v>40.153499999999958</v>
      </c>
      <c r="N49">
        <v>27.99</v>
      </c>
      <c r="O49" s="6">
        <f t="shared" si="19"/>
        <v>2.7989999999999999</v>
      </c>
      <c r="P49" s="6">
        <f t="shared" si="11"/>
        <v>38.115999999999971</v>
      </c>
      <c r="S49">
        <v>9.68</v>
      </c>
      <c r="T49" s="6">
        <f t="shared" si="20"/>
        <v>1.9359999999999999</v>
      </c>
      <c r="U49" s="6">
        <f t="shared" si="12"/>
        <v>68.105999999999909</v>
      </c>
      <c r="W49">
        <v>33.729999999999997</v>
      </c>
      <c r="X49" s="6">
        <f t="shared" si="21"/>
        <v>3.3729999999999998</v>
      </c>
      <c r="Y49" s="6">
        <f t="shared" si="13"/>
        <v>55.355999999999973</v>
      </c>
      <c r="AA49">
        <v>79.059999999999903</v>
      </c>
      <c r="AB49" s="6">
        <f t="shared" si="22"/>
        <v>3.9529999999999954</v>
      </c>
      <c r="AC49" s="6">
        <f t="shared" si="14"/>
        <v>57.228999999999978</v>
      </c>
      <c r="AE49">
        <v>48.5</v>
      </c>
      <c r="AF49" s="6">
        <f t="shared" si="23"/>
        <v>4.8500000000000005</v>
      </c>
      <c r="AG49" s="6">
        <f t="shared" si="15"/>
        <v>61.088999999999942</v>
      </c>
    </row>
    <row r="50" spans="2:33">
      <c r="B50">
        <v>5.3299999999999903</v>
      </c>
      <c r="C50" s="6">
        <f t="shared" si="16"/>
        <v>1.0659999999999981</v>
      </c>
      <c r="D50" s="6">
        <f t="shared" si="8"/>
        <v>57.28399999999997</v>
      </c>
      <c r="F50">
        <v>16.649999999999999</v>
      </c>
      <c r="G50" s="6">
        <f t="shared" si="17"/>
        <v>1.665</v>
      </c>
      <c r="H50" s="6">
        <f t="shared" si="9"/>
        <v>44.814999999999941</v>
      </c>
      <c r="J50">
        <v>20.62</v>
      </c>
      <c r="K50" s="6">
        <f t="shared" si="18"/>
        <v>1.0310000000000001</v>
      </c>
      <c r="L50" s="6">
        <f t="shared" si="10"/>
        <v>41.184499999999957</v>
      </c>
      <c r="N50">
        <v>6.51</v>
      </c>
      <c r="O50" s="6">
        <f t="shared" si="19"/>
        <v>0.65100000000000002</v>
      </c>
      <c r="P50" s="6">
        <f t="shared" si="11"/>
        <v>38.766999999999975</v>
      </c>
      <c r="S50">
        <v>10.59</v>
      </c>
      <c r="T50" s="6">
        <f t="shared" si="20"/>
        <v>2.1179999999999999</v>
      </c>
      <c r="U50" s="6">
        <f t="shared" si="12"/>
        <v>70.223999999999904</v>
      </c>
      <c r="W50">
        <v>6.22</v>
      </c>
      <c r="X50" s="6">
        <f t="shared" si="21"/>
        <v>0.622</v>
      </c>
      <c r="Y50" s="6">
        <f t="shared" si="13"/>
        <v>55.977999999999973</v>
      </c>
      <c r="AA50">
        <v>28.04</v>
      </c>
      <c r="AB50" s="6">
        <f t="shared" si="22"/>
        <v>1.4020000000000001</v>
      </c>
      <c r="AC50" s="6">
        <f t="shared" si="14"/>
        <v>58.630999999999979</v>
      </c>
      <c r="AE50">
        <v>21.63</v>
      </c>
      <c r="AF50" s="6">
        <f t="shared" si="23"/>
        <v>2.1629999999999998</v>
      </c>
      <c r="AG50" s="6">
        <f t="shared" si="15"/>
        <v>63.251999999999938</v>
      </c>
    </row>
    <row r="51" spans="2:33">
      <c r="B51">
        <v>-12.75</v>
      </c>
      <c r="C51" s="6">
        <f t="shared" si="16"/>
        <v>-2.5500000000000003</v>
      </c>
      <c r="D51" s="6">
        <f t="shared" si="8"/>
        <v>54.733999999999973</v>
      </c>
      <c r="F51">
        <v>-24.12</v>
      </c>
      <c r="G51" s="6">
        <f t="shared" si="17"/>
        <v>-2.4120000000000004</v>
      </c>
      <c r="H51" s="6">
        <f t="shared" si="9"/>
        <v>42.402999999999942</v>
      </c>
      <c r="J51">
        <v>-44.91</v>
      </c>
      <c r="K51" s="6">
        <f t="shared" si="18"/>
        <v>-2.2454999999999998</v>
      </c>
      <c r="L51" s="6">
        <f t="shared" si="10"/>
        <v>38.938999999999957</v>
      </c>
      <c r="N51">
        <v>-25.68</v>
      </c>
      <c r="O51" s="6">
        <f t="shared" si="19"/>
        <v>-2.5680000000000001</v>
      </c>
      <c r="P51" s="6">
        <f t="shared" si="11"/>
        <v>36.198999999999977</v>
      </c>
      <c r="S51">
        <v>-14.82</v>
      </c>
      <c r="T51" s="6">
        <f t="shared" si="20"/>
        <v>-2.9640000000000004</v>
      </c>
      <c r="U51" s="6">
        <f t="shared" si="12"/>
        <v>67.259999999999906</v>
      </c>
      <c r="W51">
        <v>-32.42</v>
      </c>
      <c r="X51" s="6">
        <f t="shared" si="21"/>
        <v>-3.2420000000000004</v>
      </c>
      <c r="Y51" s="6">
        <f t="shared" si="13"/>
        <v>52.735999999999976</v>
      </c>
      <c r="AA51">
        <v>-47.669999999999902</v>
      </c>
      <c r="AB51" s="6">
        <f t="shared" si="22"/>
        <v>-2.3834999999999953</v>
      </c>
      <c r="AC51" s="6">
        <f t="shared" si="14"/>
        <v>56.247499999999981</v>
      </c>
      <c r="AE51">
        <v>-19.6299999999999</v>
      </c>
      <c r="AF51" s="6">
        <f t="shared" si="23"/>
        <v>-1.9629999999999901</v>
      </c>
      <c r="AG51" s="6">
        <f t="shared" si="15"/>
        <v>61.288999999999952</v>
      </c>
    </row>
    <row r="52" spans="2:33">
      <c r="B52">
        <v>-2.4900000000000002</v>
      </c>
      <c r="C52" s="6">
        <f t="shared" si="16"/>
        <v>-0.49800000000000005</v>
      </c>
      <c r="D52" s="6">
        <f t="shared" si="8"/>
        <v>54.235999999999976</v>
      </c>
      <c r="F52">
        <v>-3.94</v>
      </c>
      <c r="G52" s="6">
        <f t="shared" si="17"/>
        <v>-0.39400000000000002</v>
      </c>
      <c r="H52" s="6">
        <f t="shared" si="9"/>
        <v>42.008999999999943</v>
      </c>
      <c r="J52">
        <v>9.9700000000000006</v>
      </c>
      <c r="K52" s="6">
        <f t="shared" si="18"/>
        <v>0.49850000000000005</v>
      </c>
      <c r="L52" s="6">
        <f t="shared" si="10"/>
        <v>39.437499999999957</v>
      </c>
      <c r="N52">
        <v>13.639999999999899</v>
      </c>
      <c r="O52" s="6">
        <f t="shared" si="19"/>
        <v>1.3639999999999901</v>
      </c>
      <c r="P52" s="6">
        <f t="shared" si="11"/>
        <v>37.562999999999967</v>
      </c>
      <c r="S52">
        <v>-6.54</v>
      </c>
      <c r="T52" s="6">
        <f t="shared" si="20"/>
        <v>-1.3080000000000001</v>
      </c>
      <c r="U52" s="6">
        <f t="shared" si="12"/>
        <v>65.951999999999899</v>
      </c>
      <c r="W52">
        <v>-9.32</v>
      </c>
      <c r="X52" s="6">
        <f t="shared" si="21"/>
        <v>-0.93200000000000005</v>
      </c>
      <c r="Y52" s="6">
        <f t="shared" si="13"/>
        <v>51.803999999999974</v>
      </c>
      <c r="AA52">
        <v>-25.6</v>
      </c>
      <c r="AB52" s="6">
        <f t="shared" si="22"/>
        <v>-1.2800000000000002</v>
      </c>
      <c r="AC52" s="6">
        <f t="shared" si="14"/>
        <v>54.96749999999998</v>
      </c>
      <c r="AE52">
        <v>-16.559999999999999</v>
      </c>
      <c r="AF52" s="6">
        <f t="shared" si="23"/>
        <v>-1.6559999999999999</v>
      </c>
      <c r="AG52" s="6">
        <f t="shared" si="15"/>
        <v>59.632999999999953</v>
      </c>
    </row>
    <row r="53" spans="2:33">
      <c r="B53">
        <v>-5.66</v>
      </c>
      <c r="C53" s="6">
        <f t="shared" si="16"/>
        <v>-1.1320000000000001</v>
      </c>
      <c r="D53" s="6">
        <f t="shared" si="8"/>
        <v>53.103999999999978</v>
      </c>
      <c r="F53">
        <v>-2.82</v>
      </c>
      <c r="G53" s="6">
        <f t="shared" si="17"/>
        <v>-0.28199999999999997</v>
      </c>
      <c r="H53" s="6">
        <f t="shared" si="9"/>
        <v>41.726999999999947</v>
      </c>
      <c r="J53">
        <v>6.18</v>
      </c>
      <c r="K53" s="6">
        <f t="shared" si="18"/>
        <v>0.309</v>
      </c>
      <c r="L53" s="6">
        <f t="shared" si="10"/>
        <v>39.746499999999955</v>
      </c>
      <c r="N53">
        <v>12.04</v>
      </c>
      <c r="O53" s="6">
        <f t="shared" si="19"/>
        <v>1.204</v>
      </c>
      <c r="P53" s="6">
        <f t="shared" si="11"/>
        <v>38.766999999999967</v>
      </c>
      <c r="S53">
        <v>11.68</v>
      </c>
      <c r="T53" s="6">
        <f t="shared" si="20"/>
        <v>2.3359999999999999</v>
      </c>
      <c r="U53" s="6">
        <f t="shared" si="12"/>
        <v>68.287999999999897</v>
      </c>
      <c r="W53">
        <v>7.46999999999999</v>
      </c>
      <c r="X53" s="6">
        <f t="shared" si="21"/>
        <v>0.746999999999999</v>
      </c>
      <c r="Y53" s="6">
        <f t="shared" si="13"/>
        <v>52.550999999999974</v>
      </c>
      <c r="AA53">
        <v>1.3699999999999899</v>
      </c>
      <c r="AB53" s="6">
        <f t="shared" si="22"/>
        <v>6.8499999999999492E-2</v>
      </c>
      <c r="AC53" s="6">
        <f t="shared" si="14"/>
        <v>55.03599999999998</v>
      </c>
      <c r="AE53">
        <v>-1.21</v>
      </c>
      <c r="AF53" s="6">
        <f t="shared" si="23"/>
        <v>-0.121</v>
      </c>
      <c r="AG53" s="6">
        <f t="shared" si="15"/>
        <v>59.511999999999951</v>
      </c>
    </row>
    <row r="54" spans="2:33">
      <c r="C54" s="6"/>
      <c r="D54" s="6"/>
      <c r="G54" s="6"/>
      <c r="H54" s="6"/>
      <c r="K54" s="6"/>
      <c r="L54" s="6"/>
      <c r="O54" s="6"/>
      <c r="P54" s="6"/>
      <c r="T54" s="6"/>
      <c r="U54" s="6"/>
      <c r="X54" s="6"/>
      <c r="Y54" s="6"/>
      <c r="AB54" s="6"/>
      <c r="AC54" s="6"/>
      <c r="AF54" s="6"/>
      <c r="AG5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N35"/>
  <sheetViews>
    <sheetView workbookViewId="0">
      <selection activeCell="C24" sqref="C24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5" bestFit="1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4">
      <c r="B2" t="s">
        <v>1179</v>
      </c>
    </row>
    <row r="3" spans="2:14">
      <c r="B3" t="s">
        <v>14</v>
      </c>
      <c r="C3" t="s">
        <v>1191</v>
      </c>
      <c r="D3" t="s">
        <v>1192</v>
      </c>
      <c r="E3" t="s">
        <v>1025</v>
      </c>
      <c r="F3" t="s">
        <v>1010</v>
      </c>
      <c r="G3" t="s">
        <v>157</v>
      </c>
      <c r="H3" t="s">
        <v>969</v>
      </c>
      <c r="I3" t="s">
        <v>1193</v>
      </c>
    </row>
    <row r="4" spans="2:14">
      <c r="B4" s="19">
        <v>45609.83803240741</v>
      </c>
      <c r="C4" t="s">
        <v>1194</v>
      </c>
      <c r="D4" t="s">
        <v>1195</v>
      </c>
      <c r="E4" t="s">
        <v>1196</v>
      </c>
      <c r="F4" t="s">
        <v>1197</v>
      </c>
      <c r="G4" t="s">
        <v>1198</v>
      </c>
      <c r="H4" t="s">
        <v>1199</v>
      </c>
      <c r="I4" t="s">
        <v>1200</v>
      </c>
    </row>
    <row r="5" spans="2:14">
      <c r="B5" s="19">
        <v>45609.837916666664</v>
      </c>
      <c r="C5" t="s">
        <v>1194</v>
      </c>
      <c r="D5" t="s">
        <v>1195</v>
      </c>
      <c r="E5" t="s">
        <v>1196</v>
      </c>
      <c r="F5" t="s">
        <v>1201</v>
      </c>
      <c r="G5" t="s">
        <v>1202</v>
      </c>
      <c r="H5" t="s">
        <v>1203</v>
      </c>
      <c r="I5" t="s">
        <v>1204</v>
      </c>
    </row>
    <row r="6" spans="2:14">
      <c r="B6" s="19">
        <v>45609.837835648148</v>
      </c>
      <c r="C6" t="s">
        <v>1194</v>
      </c>
      <c r="D6" t="s">
        <v>1195</v>
      </c>
      <c r="E6" t="s">
        <v>1196</v>
      </c>
      <c r="F6" t="s">
        <v>1205</v>
      </c>
      <c r="G6" t="s">
        <v>1206</v>
      </c>
      <c r="H6" t="s">
        <v>1207</v>
      </c>
      <c r="I6" t="s">
        <v>1208</v>
      </c>
    </row>
    <row r="7" spans="2:14">
      <c r="B7" s="19">
        <v>45609.837766203702</v>
      </c>
      <c r="C7" t="s">
        <v>1194</v>
      </c>
      <c r="D7" t="s">
        <v>1195</v>
      </c>
      <c r="E7" t="s">
        <v>1196</v>
      </c>
      <c r="F7" t="s">
        <v>1209</v>
      </c>
      <c r="G7" t="s">
        <v>1210</v>
      </c>
      <c r="H7" t="s">
        <v>1211</v>
      </c>
      <c r="I7" t="s">
        <v>1212</v>
      </c>
    </row>
    <row r="8" spans="2:14">
      <c r="B8" s="19">
        <v>45609.83766203704</v>
      </c>
      <c r="C8" t="s">
        <v>1194</v>
      </c>
      <c r="D8" t="s">
        <v>1195</v>
      </c>
      <c r="E8" t="s">
        <v>1196</v>
      </c>
      <c r="F8" t="s">
        <v>1213</v>
      </c>
      <c r="G8" t="s">
        <v>1214</v>
      </c>
      <c r="H8" t="s">
        <v>1215</v>
      </c>
      <c r="I8" t="s">
        <v>1216</v>
      </c>
    </row>
    <row r="9" spans="2:14">
      <c r="B9" s="19">
        <v>45609.837569444448</v>
      </c>
      <c r="C9" t="s">
        <v>1194</v>
      </c>
      <c r="D9" t="s">
        <v>1195</v>
      </c>
      <c r="E9" t="s">
        <v>1196</v>
      </c>
      <c r="F9" t="s">
        <v>1217</v>
      </c>
      <c r="G9" t="s">
        <v>1218</v>
      </c>
      <c r="H9" t="s">
        <v>1219</v>
      </c>
      <c r="I9" t="s">
        <v>1220</v>
      </c>
    </row>
    <row r="10" spans="2:14">
      <c r="B10" s="19">
        <v>45609.837476851855</v>
      </c>
      <c r="C10" t="s">
        <v>1194</v>
      </c>
      <c r="D10" t="s">
        <v>1195</v>
      </c>
      <c r="E10" t="s">
        <v>1196</v>
      </c>
      <c r="F10" t="s">
        <v>1221</v>
      </c>
      <c r="G10" t="s">
        <v>1222</v>
      </c>
      <c r="H10" t="s">
        <v>1223</v>
      </c>
      <c r="I10" t="s">
        <v>1224</v>
      </c>
    </row>
    <row r="11" spans="2:14">
      <c r="B11" s="19">
        <v>45609.837384259263</v>
      </c>
      <c r="C11" t="s">
        <v>1194</v>
      </c>
      <c r="D11" t="s">
        <v>1195</v>
      </c>
      <c r="E11" t="s">
        <v>1196</v>
      </c>
      <c r="F11" t="s">
        <v>1225</v>
      </c>
      <c r="G11" t="s">
        <v>1226</v>
      </c>
      <c r="H11" t="s">
        <v>1227</v>
      </c>
      <c r="I11" t="s">
        <v>1228</v>
      </c>
      <c r="N11" s="47"/>
    </row>
    <row r="12" spans="2:14">
      <c r="B12" s="19">
        <v>45609.837291666663</v>
      </c>
      <c r="C12" t="s">
        <v>1194</v>
      </c>
      <c r="D12" t="s">
        <v>1195</v>
      </c>
      <c r="E12" t="s">
        <v>1196</v>
      </c>
      <c r="F12" t="s">
        <v>1229</v>
      </c>
      <c r="G12" t="s">
        <v>1230</v>
      </c>
      <c r="H12" t="s">
        <v>1231</v>
      </c>
      <c r="I12" t="s">
        <v>1232</v>
      </c>
    </row>
    <row r="13" spans="2:14">
      <c r="B13" s="19">
        <v>45609.837210648147</v>
      </c>
      <c r="C13" t="s">
        <v>1194</v>
      </c>
      <c r="D13" t="s">
        <v>1195</v>
      </c>
      <c r="E13" t="s">
        <v>1196</v>
      </c>
      <c r="F13" t="s">
        <v>1233</v>
      </c>
      <c r="G13" t="s">
        <v>1234</v>
      </c>
      <c r="H13" t="s">
        <v>1235</v>
      </c>
      <c r="I13" t="s">
        <v>1236</v>
      </c>
    </row>
    <row r="14" spans="2:14">
      <c r="B14" s="19">
        <v>45609.694374999999</v>
      </c>
      <c r="C14" t="s">
        <v>1194</v>
      </c>
      <c r="D14" t="s">
        <v>1195</v>
      </c>
      <c r="E14" t="s">
        <v>1196</v>
      </c>
      <c r="F14" t="s">
        <v>1187</v>
      </c>
      <c r="G14" t="s">
        <v>1237</v>
      </c>
      <c r="H14" t="s">
        <v>1185</v>
      </c>
      <c r="I14" t="s">
        <v>1186</v>
      </c>
    </row>
    <row r="15" spans="2:14">
      <c r="B15" s="19">
        <v>45609.450381944444</v>
      </c>
      <c r="C15" t="s">
        <v>1194</v>
      </c>
      <c r="D15" t="s">
        <v>1195</v>
      </c>
      <c r="E15" t="s">
        <v>1238</v>
      </c>
      <c r="F15" t="s">
        <v>1188</v>
      </c>
      <c r="G15" t="s">
        <v>1239</v>
      </c>
      <c r="H15" t="s">
        <v>1183</v>
      </c>
      <c r="I15" t="s">
        <v>1184</v>
      </c>
    </row>
    <row r="16" spans="2:14">
      <c r="B16" s="19">
        <v>45609.449548611112</v>
      </c>
      <c r="C16" t="s">
        <v>1194</v>
      </c>
      <c r="D16" t="s">
        <v>1195</v>
      </c>
      <c r="E16" t="s">
        <v>1238</v>
      </c>
      <c r="F16" t="s">
        <v>1189</v>
      </c>
      <c r="G16" t="s">
        <v>1182</v>
      </c>
      <c r="H16" t="s">
        <v>1180</v>
      </c>
      <c r="I16" t="s">
        <v>1181</v>
      </c>
    </row>
    <row r="18" spans="2:7">
      <c r="B18" t="s">
        <v>1190</v>
      </c>
      <c r="C18" s="14">
        <f>198144.68+260691.06</f>
        <v>458835.74</v>
      </c>
    </row>
    <row r="20" spans="2:7">
      <c r="B20" t="s">
        <v>1242</v>
      </c>
    </row>
    <row r="21" spans="2:7">
      <c r="B21" t="s">
        <v>1240</v>
      </c>
    </row>
    <row r="22" spans="2:7">
      <c r="B22" s="24" t="s">
        <v>1241</v>
      </c>
    </row>
    <row r="27" spans="2:7">
      <c r="B27" s="48" t="s">
        <v>1178</v>
      </c>
    </row>
    <row r="28" spans="2:7">
      <c r="B28" s="20">
        <v>45492</v>
      </c>
    </row>
    <row r="29" spans="2:7">
      <c r="B29" t="s">
        <v>966</v>
      </c>
    </row>
    <row r="30" spans="2:7">
      <c r="B30" t="s">
        <v>972</v>
      </c>
      <c r="C30" t="s">
        <v>971</v>
      </c>
    </row>
    <row r="32" spans="2:7">
      <c r="B32" t="s">
        <v>967</v>
      </c>
      <c r="C32" t="s">
        <v>968</v>
      </c>
      <c r="D32" t="s">
        <v>157</v>
      </c>
      <c r="E32" t="s">
        <v>969</v>
      </c>
      <c r="F32" t="s">
        <v>962</v>
      </c>
      <c r="G32" t="s">
        <v>970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6">
        <f>SUM(F33:F34)</f>
        <v>4851.3103879811897</v>
      </c>
      <c r="G35" s="36">
        <f>SUM(G33:G34)</f>
        <v>480279.01191013883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R18" sqref="R18"/>
    </sheetView>
  </sheetViews>
  <sheetFormatPr baseColWidth="10" defaultRowHeight="16"/>
  <cols>
    <col min="3" max="3" width="17.5" bestFit="1" customWidth="1"/>
    <col min="4" max="4" width="11.6640625" customWidth="1"/>
    <col min="25" max="25" width="12.1640625" bestFit="1" customWidth="1"/>
  </cols>
  <sheetData>
    <row r="1" spans="2:30">
      <c r="M1" t="s">
        <v>1149</v>
      </c>
      <c r="R1" t="s">
        <v>1131</v>
      </c>
      <c r="S1" t="s">
        <v>1138</v>
      </c>
    </row>
    <row r="2" spans="2:30">
      <c r="C2" s="14" t="s">
        <v>961</v>
      </c>
      <c r="D2" s="14">
        <v>8531524</v>
      </c>
      <c r="G2" s="5" t="s">
        <v>962</v>
      </c>
      <c r="H2">
        <v>85316</v>
      </c>
      <c r="J2" t="s">
        <v>1136</v>
      </c>
      <c r="M2" t="s">
        <v>1150</v>
      </c>
      <c r="N2" s="12">
        <v>40000</v>
      </c>
      <c r="R2">
        <v>115</v>
      </c>
      <c r="Z2" s="14" t="s">
        <v>961</v>
      </c>
      <c r="AA2" s="14">
        <v>8531532</v>
      </c>
    </row>
    <row r="3" spans="2:30">
      <c r="C3" t="s">
        <v>958</v>
      </c>
      <c r="D3">
        <v>426576</v>
      </c>
      <c r="E3" s="5">
        <v>0.05</v>
      </c>
      <c r="G3" t="s">
        <v>1131</v>
      </c>
      <c r="H3">
        <f>H2/2</f>
        <v>42658</v>
      </c>
      <c r="J3">
        <f>D4+D5</f>
        <v>541900</v>
      </c>
      <c r="M3" t="s">
        <v>1151</v>
      </c>
      <c r="N3">
        <f>3000+4800</f>
        <v>7800</v>
      </c>
      <c r="R3">
        <v>114</v>
      </c>
      <c r="T3" t="s">
        <v>1244</v>
      </c>
      <c r="Z3" t="s">
        <v>958</v>
      </c>
      <c r="AA3">
        <f>AA2*AB3</f>
        <v>426576.60000000003</v>
      </c>
      <c r="AB3" s="5">
        <v>0.05</v>
      </c>
    </row>
    <row r="4" spans="2:30">
      <c r="C4" t="s">
        <v>959</v>
      </c>
      <c r="D4">
        <v>511900</v>
      </c>
      <c r="E4" s="5">
        <v>0.06</v>
      </c>
      <c r="G4" t="s">
        <v>1132</v>
      </c>
      <c r="H4">
        <f>H2/2</f>
        <v>42658</v>
      </c>
      <c r="J4">
        <v>1537429</v>
      </c>
      <c r="M4" t="s">
        <v>1152</v>
      </c>
      <c r="N4">
        <v>3600</v>
      </c>
      <c r="R4">
        <v>1950</v>
      </c>
      <c r="Z4" t="s">
        <v>959</v>
      </c>
      <c r="AA4">
        <f>AA2*AB4</f>
        <v>511891.92</v>
      </c>
      <c r="AB4" s="5">
        <v>0.06</v>
      </c>
      <c r="AD4" t="s">
        <v>1250</v>
      </c>
    </row>
    <row r="5" spans="2:30">
      <c r="C5" t="s">
        <v>960</v>
      </c>
      <c r="D5">
        <v>30000</v>
      </c>
      <c r="J5">
        <v>1150000</v>
      </c>
      <c r="M5" t="s">
        <v>1153</v>
      </c>
      <c r="N5">
        <f>700+600</f>
        <v>1300</v>
      </c>
      <c r="R5">
        <v>4400</v>
      </c>
      <c r="T5" t="s">
        <v>1245</v>
      </c>
      <c r="U5" s="12">
        <v>19092500</v>
      </c>
      <c r="W5" t="s">
        <v>1245</v>
      </c>
      <c r="X5" s="12">
        <v>19455500</v>
      </c>
      <c r="Z5" t="s">
        <v>960</v>
      </c>
      <c r="AA5">
        <v>30000</v>
      </c>
      <c r="AD5" t="s">
        <v>1251</v>
      </c>
    </row>
    <row r="6" spans="2:30">
      <c r="C6" t="s">
        <v>157</v>
      </c>
      <c r="D6">
        <f>SUM(D2:D5)</f>
        <v>9500000</v>
      </c>
      <c r="J6">
        <v>16000</v>
      </c>
      <c r="R6">
        <v>50</v>
      </c>
      <c r="T6" t="s">
        <v>1246</v>
      </c>
      <c r="U6" s="12">
        <v>17500000</v>
      </c>
      <c r="W6" t="s">
        <v>1246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R7">
        <v>243</v>
      </c>
      <c r="T7" t="s">
        <v>1249</v>
      </c>
      <c r="U7" s="12">
        <v>20000000</v>
      </c>
      <c r="W7" t="s">
        <v>1249</v>
      </c>
      <c r="X7" s="12">
        <v>20000000</v>
      </c>
    </row>
    <row r="8" spans="2:30">
      <c r="C8" t="s">
        <v>1009</v>
      </c>
      <c r="D8">
        <v>16000</v>
      </c>
      <c r="F8" s="5"/>
      <c r="R8">
        <v>916</v>
      </c>
      <c r="T8" t="s">
        <v>1247</v>
      </c>
      <c r="U8" s="12">
        <f>U5*U6/U7</f>
        <v>16705937.5</v>
      </c>
      <c r="W8" t="s">
        <v>1247</v>
      </c>
      <c r="X8" s="12">
        <f>X5*X6/X7</f>
        <v>17023562.5</v>
      </c>
    </row>
    <row r="9" spans="2:30">
      <c r="E9" s="5"/>
      <c r="F9" s="5"/>
      <c r="R9">
        <v>1150</v>
      </c>
      <c r="T9" t="s">
        <v>1248</v>
      </c>
      <c r="U9" s="12">
        <f>U7-U8</f>
        <v>3294062.5</v>
      </c>
      <c r="W9" t="s">
        <v>1248</v>
      </c>
      <c r="X9" s="12">
        <f>X7-X8</f>
        <v>2976437.5</v>
      </c>
      <c r="Z9" t="s">
        <v>962</v>
      </c>
      <c r="AA9">
        <f>AA2*AB9</f>
        <v>85315.32</v>
      </c>
      <c r="AB9" s="5">
        <v>0.01</v>
      </c>
      <c r="AD9" t="s">
        <v>1252</v>
      </c>
    </row>
    <row r="10" spans="2:30">
      <c r="C10" s="5"/>
      <c r="D10" t="s">
        <v>1010</v>
      </c>
      <c r="E10" t="s">
        <v>958</v>
      </c>
      <c r="F10" t="s">
        <v>962</v>
      </c>
      <c r="G10" t="s">
        <v>1133</v>
      </c>
      <c r="R10">
        <v>40</v>
      </c>
      <c r="Y10" s="3">
        <f>X5*12500000/X7</f>
        <v>12159687.5</v>
      </c>
      <c r="Z10" s="35" t="s">
        <v>963</v>
      </c>
      <c r="AA10" s="35">
        <f>AA2-AA9</f>
        <v>8446216.6799999997</v>
      </c>
      <c r="AD10" t="s">
        <v>1253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3533</v>
      </c>
      <c r="L11" t="s">
        <v>3532</v>
      </c>
      <c r="M11" t="s">
        <v>3531</v>
      </c>
      <c r="O11" t="s">
        <v>3530</v>
      </c>
      <c r="Q11">
        <f>16500+1500-150-1196+3000</f>
        <v>19654</v>
      </c>
      <c r="R11">
        <v>200</v>
      </c>
      <c r="T11" t="s">
        <v>1245</v>
      </c>
      <c r="U11" s="12">
        <v>19092500</v>
      </c>
      <c r="W11" t="s">
        <v>1245</v>
      </c>
      <c r="X11" s="12">
        <v>19455500</v>
      </c>
      <c r="Y11" s="3">
        <f>15400000/X5*X7</f>
        <v>15830998.946313381</v>
      </c>
      <c r="AD11" t="s">
        <v>1256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R12">
        <v>1320</v>
      </c>
      <c r="T12" t="s">
        <v>1246</v>
      </c>
      <c r="U12" s="12">
        <v>4100000</v>
      </c>
      <c r="W12" t="s">
        <v>1246</v>
      </c>
      <c r="X12" s="12">
        <v>4100000</v>
      </c>
      <c r="Y12" s="3"/>
      <c r="AD12" t="s">
        <v>1255</v>
      </c>
    </row>
    <row r="13" spans="2:30">
      <c r="B13" s="5"/>
      <c r="C13" s="5" t="s">
        <v>1011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R13">
        <v>29240</v>
      </c>
      <c r="T13" t="s">
        <v>1249</v>
      </c>
      <c r="U13" s="12">
        <v>20000000</v>
      </c>
      <c r="W13" t="s">
        <v>1249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1012</v>
      </c>
      <c r="D14">
        <v>1150000</v>
      </c>
      <c r="G14">
        <v>1150000</v>
      </c>
      <c r="Q14">
        <v>1299</v>
      </c>
      <c r="R14">
        <v>587</v>
      </c>
      <c r="T14" t="s">
        <v>1247</v>
      </c>
      <c r="U14" s="12">
        <f>U11*U12/U13</f>
        <v>3913962.5</v>
      </c>
      <c r="W14" t="s">
        <v>1247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1252</v>
      </c>
    </row>
    <row r="15" spans="2:30">
      <c r="C15" t="s">
        <v>1013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3529</v>
      </c>
      <c r="O15">
        <f>15044600+1053200+30000</f>
        <v>16127800</v>
      </c>
      <c r="Q15">
        <v>799</v>
      </c>
      <c r="R15">
        <v>975</v>
      </c>
      <c r="T15" t="s">
        <v>1248</v>
      </c>
      <c r="U15" s="12">
        <f>U13-U14</f>
        <v>16086037.5</v>
      </c>
      <c r="W15" t="s">
        <v>1248</v>
      </c>
      <c r="X15" s="12">
        <f>X13-X14</f>
        <v>16011622.5</v>
      </c>
      <c r="Z15" t="s">
        <v>958</v>
      </c>
      <c r="AA15">
        <f>AA14*AB3</f>
        <v>119193.25019999999</v>
      </c>
      <c r="AD15" t="s">
        <v>1254</v>
      </c>
    </row>
    <row r="16" spans="2:30">
      <c r="C16" s="5" t="s">
        <v>1130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R16">
        <v>910</v>
      </c>
      <c r="Z16" t="s">
        <v>964</v>
      </c>
      <c r="AA16">
        <f>AA14+AA15</f>
        <v>2503058.2541999999</v>
      </c>
      <c r="AD16" t="s">
        <v>1256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3528</v>
      </c>
      <c r="O17">
        <f>14687500+1028200+30000</f>
        <v>15745700</v>
      </c>
      <c r="Q17">
        <v>1527</v>
      </c>
      <c r="R17">
        <v>200</v>
      </c>
      <c r="T17" t="s">
        <v>1245</v>
      </c>
      <c r="U17" s="12">
        <v>19850000</v>
      </c>
      <c r="Z17" t="s">
        <v>965</v>
      </c>
      <c r="AA17">
        <f>AA4+AA5</f>
        <v>541891.91999999993</v>
      </c>
      <c r="AD17" t="s">
        <v>1257</v>
      </c>
    </row>
    <row r="18" spans="1:30">
      <c r="A18" s="143" t="s">
        <v>1245</v>
      </c>
      <c r="B18" s="144">
        <v>19500000</v>
      </c>
      <c r="C18" s="144"/>
      <c r="D18" s="145"/>
      <c r="G18" s="12">
        <v>1146550</v>
      </c>
      <c r="H18" s="12">
        <f>G15-G18</f>
        <v>365285</v>
      </c>
      <c r="Q18">
        <v>299</v>
      </c>
      <c r="T18" t="s">
        <v>1246</v>
      </c>
      <c r="U18" s="12">
        <v>17500000</v>
      </c>
      <c r="W18" t="s">
        <v>961</v>
      </c>
      <c r="X18">
        <v>3841500</v>
      </c>
    </row>
    <row r="19" spans="1:30">
      <c r="A19" s="146" t="s">
        <v>3534</v>
      </c>
      <c r="B19" s="139" t="s">
        <v>3535</v>
      </c>
      <c r="C19" s="139" t="s">
        <v>3536</v>
      </c>
      <c r="D19" s="147" t="s">
        <v>3537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1249</v>
      </c>
      <c r="U19" s="12">
        <v>20000000</v>
      </c>
      <c r="W19" t="s">
        <v>1259</v>
      </c>
      <c r="X19">
        <v>262490</v>
      </c>
      <c r="Z19" t="s">
        <v>157</v>
      </c>
      <c r="AA19">
        <f>AA16+AA17</f>
        <v>3044950.1741999998</v>
      </c>
    </row>
    <row r="20" spans="1:30">
      <c r="A20" s="146">
        <v>4102000</v>
      </c>
      <c r="B20" s="139">
        <v>5000000</v>
      </c>
      <c r="C20" s="139">
        <v>10900000</v>
      </c>
      <c r="D20" s="147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1247</v>
      </c>
      <c r="U20" s="12">
        <f>U17*U18/U19</f>
        <v>17368750</v>
      </c>
      <c r="W20" t="s">
        <v>157</v>
      </c>
      <c r="X20" s="12">
        <f>X19+X18</f>
        <v>4103990</v>
      </c>
    </row>
    <row r="21" spans="1:30">
      <c r="A21" s="146">
        <v>4102000</v>
      </c>
      <c r="B21" s="139">
        <v>3250000</v>
      </c>
      <c r="C21" s="139">
        <v>12650000</v>
      </c>
      <c r="D21" s="147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1248</v>
      </c>
      <c r="U21" s="12">
        <f>U19-U20</f>
        <v>2631250</v>
      </c>
      <c r="X21" s="12"/>
    </row>
    <row r="22" spans="1:30">
      <c r="A22" s="148">
        <v>4102000</v>
      </c>
      <c r="B22" s="149">
        <v>0</v>
      </c>
      <c r="C22" s="149">
        <v>15400000</v>
      </c>
      <c r="D22" s="150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</row>
    <row r="23" spans="1:30">
      <c r="A23" t="s">
        <v>3538</v>
      </c>
      <c r="S23">
        <f>SUM(S2:S22)</f>
        <v>0</v>
      </c>
      <c r="T23" t="s">
        <v>1245</v>
      </c>
      <c r="U23" s="12">
        <v>19850000</v>
      </c>
      <c r="X23" s="12"/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42410</v>
      </c>
      <c r="S24">
        <f>R24+S23</f>
        <v>42410</v>
      </c>
      <c r="T24" t="s">
        <v>1246</v>
      </c>
      <c r="U24" s="12">
        <v>4100000</v>
      </c>
      <c r="X24" s="12"/>
    </row>
    <row r="25" spans="1:30">
      <c r="T25" t="s">
        <v>1249</v>
      </c>
      <c r="U25" s="12">
        <v>20000000</v>
      </c>
      <c r="X25" s="12"/>
    </row>
    <row r="26" spans="1:30">
      <c r="L26">
        <f>16008000+1120600+30000</f>
        <v>17158600</v>
      </c>
      <c r="T26" t="s">
        <v>1247</v>
      </c>
      <c r="U26" s="12">
        <f>U23*U24/U25</f>
        <v>4069250</v>
      </c>
      <c r="X26" s="12"/>
    </row>
    <row r="27" spans="1:30">
      <c r="T27" t="s">
        <v>1248</v>
      </c>
      <c r="U27" s="12">
        <f>U25-U26</f>
        <v>15930750</v>
      </c>
      <c r="X27" s="12"/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3560</v>
      </c>
      <c r="L62">
        <f>L60*7%+30000</f>
        <v>905000.00000000012</v>
      </c>
      <c r="O62" t="s">
        <v>3560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T56"/>
  <sheetViews>
    <sheetView workbookViewId="0">
      <selection activeCell="J25" sqref="J25"/>
    </sheetView>
  </sheetViews>
  <sheetFormatPr baseColWidth="10" defaultRowHeight="16"/>
  <cols>
    <col min="1" max="1" width="41.83203125" bestFit="1" customWidth="1"/>
  </cols>
  <sheetData>
    <row r="1" spans="1:20">
      <c r="A1" t="s">
        <v>1015</v>
      </c>
      <c r="B1" s="7"/>
    </row>
    <row r="2" spans="1:20">
      <c r="A2" s="41" t="s">
        <v>1016</v>
      </c>
      <c r="B2" s="41" t="s">
        <v>1017</v>
      </c>
      <c r="C2" s="41" t="s">
        <v>1018</v>
      </c>
      <c r="D2" s="41" t="s">
        <v>1019</v>
      </c>
      <c r="E2" s="41" t="s">
        <v>1020</v>
      </c>
      <c r="F2" s="41" t="s">
        <v>1021</v>
      </c>
      <c r="G2" s="41" t="s">
        <v>1022</v>
      </c>
      <c r="H2" s="41" t="s">
        <v>1023</v>
      </c>
      <c r="I2" s="41" t="s">
        <v>1024</v>
      </c>
      <c r="J2" s="41" t="s">
        <v>1025</v>
      </c>
      <c r="K2" s="41" t="s">
        <v>1026</v>
      </c>
      <c r="L2" s="41" t="s">
        <v>1027</v>
      </c>
      <c r="M2" s="41" t="s">
        <v>1028</v>
      </c>
      <c r="Q2" s="7" t="s">
        <v>1323</v>
      </c>
    </row>
    <row r="3" spans="1:20">
      <c r="Q3" t="s">
        <v>1324</v>
      </c>
      <c r="R3">
        <f>O10+O17</f>
        <v>332313.05000320019</v>
      </c>
      <c r="S3" t="s">
        <v>1326</v>
      </c>
      <c r="T3">
        <f>O9+O16</f>
        <v>2377210.3669322999</v>
      </c>
    </row>
    <row r="4" spans="1:20">
      <c r="A4" t="s">
        <v>1029</v>
      </c>
      <c r="B4" t="s">
        <v>1030</v>
      </c>
      <c r="C4" t="s">
        <v>1031</v>
      </c>
      <c r="D4" t="s">
        <v>1032</v>
      </c>
      <c r="E4" t="s">
        <v>1033</v>
      </c>
      <c r="F4" t="s">
        <v>1034</v>
      </c>
      <c r="G4" t="s">
        <v>1035</v>
      </c>
      <c r="H4" t="b">
        <v>0</v>
      </c>
      <c r="I4" s="42">
        <v>89.882000000000005</v>
      </c>
      <c r="J4" s="42">
        <v>1112.5091</v>
      </c>
      <c r="K4" t="s">
        <v>1036</v>
      </c>
      <c r="L4" t="s">
        <v>1036</v>
      </c>
      <c r="M4" t="s">
        <v>1037</v>
      </c>
      <c r="O4">
        <f>'Debt funds'!I4*'Debt funds'!J4</f>
        <v>99994.542926200011</v>
      </c>
      <c r="Q4" t="s">
        <v>1325</v>
      </c>
      <c r="R4" s="11">
        <v>0.125</v>
      </c>
    </row>
    <row r="5" spans="1:20">
      <c r="A5" t="s">
        <v>1029</v>
      </c>
      <c r="B5" t="s">
        <v>1030</v>
      </c>
      <c r="C5" t="s">
        <v>1038</v>
      </c>
      <c r="D5" t="s">
        <v>1032</v>
      </c>
      <c r="E5" t="s">
        <v>1033</v>
      </c>
      <c r="F5" t="s">
        <v>1034</v>
      </c>
      <c r="G5" t="s">
        <v>1035</v>
      </c>
      <c r="H5" t="b">
        <v>0</v>
      </c>
      <c r="I5" s="42">
        <v>130.31800000000001</v>
      </c>
      <c r="J5" s="42">
        <v>1112.6081999999999</v>
      </c>
      <c r="K5" t="s">
        <v>1039</v>
      </c>
      <c r="L5" t="s">
        <v>1039</v>
      </c>
      <c r="M5" t="s">
        <v>1040</v>
      </c>
      <c r="O5">
        <f>'Debt funds'!I5*'Debt funds'!J5</f>
        <v>144992.87540759999</v>
      </c>
      <c r="Q5" t="s">
        <v>1163</v>
      </c>
      <c r="R5">
        <f>R3*R4</f>
        <v>41539.131250400023</v>
      </c>
    </row>
    <row r="6" spans="1:20">
      <c r="A6" t="s">
        <v>1029</v>
      </c>
      <c r="B6" t="s">
        <v>1030</v>
      </c>
      <c r="C6" t="s">
        <v>1041</v>
      </c>
      <c r="D6" t="s">
        <v>1032</v>
      </c>
      <c r="E6" t="s">
        <v>1033</v>
      </c>
      <c r="F6" t="s">
        <v>1034</v>
      </c>
      <c r="G6" t="s">
        <v>1035</v>
      </c>
      <c r="H6" t="b">
        <v>0</v>
      </c>
      <c r="I6" s="42">
        <v>894.64700000000005</v>
      </c>
      <c r="J6" s="42">
        <v>1117.7032999999999</v>
      </c>
      <c r="K6" t="s">
        <v>1042</v>
      </c>
      <c r="L6" t="s">
        <v>1042</v>
      </c>
      <c r="M6" t="s">
        <v>1043</v>
      </c>
      <c r="O6">
        <f>'Debt funds'!I6*'Debt funds'!J6</f>
        <v>999949.90423509991</v>
      </c>
    </row>
    <row r="7" spans="1:20">
      <c r="A7" t="s">
        <v>157</v>
      </c>
      <c r="I7" s="14">
        <f>SUM(I4:I6)</f>
        <v>1114.847</v>
      </c>
      <c r="O7" s="14">
        <f>SUM(O4:O6)</f>
        <v>1244937.3225689</v>
      </c>
    </row>
    <row r="9" spans="1:20">
      <c r="A9" t="s">
        <v>1029</v>
      </c>
      <c r="B9" t="s">
        <v>1030</v>
      </c>
      <c r="C9" t="s">
        <v>1053</v>
      </c>
      <c r="D9" t="s">
        <v>1032</v>
      </c>
      <c r="E9" t="s">
        <v>1033</v>
      </c>
      <c r="F9" t="s">
        <v>1034</v>
      </c>
      <c r="G9" t="s">
        <v>1044</v>
      </c>
      <c r="H9" t="b">
        <v>0</v>
      </c>
      <c r="I9" s="42">
        <v>1114.847</v>
      </c>
      <c r="J9" s="42">
        <v>1301.7075</v>
      </c>
      <c r="K9" t="s">
        <v>1054</v>
      </c>
      <c r="L9" t="s">
        <v>1054</v>
      </c>
      <c r="M9" t="s">
        <v>1055</v>
      </c>
      <c r="O9" s="14">
        <f>'Debt funds'!I9*'Debt funds'!J9</f>
        <v>1451204.7012525001</v>
      </c>
    </row>
    <row r="10" spans="1:20">
      <c r="N10" s="43" t="s">
        <v>1056</v>
      </c>
      <c r="O10" s="43">
        <f>O9-O7</f>
        <v>206267.37868360011</v>
      </c>
    </row>
    <row r="12" spans="1:20">
      <c r="A12" t="s">
        <v>1045</v>
      </c>
      <c r="B12" t="s">
        <v>1046</v>
      </c>
      <c r="C12" t="s">
        <v>1047</v>
      </c>
      <c r="D12" t="s">
        <v>1032</v>
      </c>
      <c r="E12" t="s">
        <v>1033</v>
      </c>
      <c r="F12" t="s">
        <v>1034</v>
      </c>
      <c r="G12" t="s">
        <v>1035</v>
      </c>
      <c r="H12" t="b">
        <v>0</v>
      </c>
      <c r="I12" s="42">
        <v>87.581999999999994</v>
      </c>
      <c r="J12" s="42">
        <v>114.17310000000001</v>
      </c>
      <c r="K12" t="s">
        <v>1048</v>
      </c>
      <c r="L12" t="s">
        <v>1048</v>
      </c>
      <c r="M12" t="s">
        <v>1049</v>
      </c>
      <c r="O12">
        <f>I12*J12</f>
        <v>9999.5084441999988</v>
      </c>
    </row>
    <row r="13" spans="1:20">
      <c r="A13" t="s">
        <v>1045</v>
      </c>
      <c r="B13" t="s">
        <v>1046</v>
      </c>
      <c r="C13" t="s">
        <v>1050</v>
      </c>
      <c r="D13" t="s">
        <v>1032</v>
      </c>
      <c r="E13" t="s">
        <v>1033</v>
      </c>
      <c r="F13" t="s">
        <v>1034</v>
      </c>
      <c r="G13" t="s">
        <v>1035</v>
      </c>
      <c r="H13" t="b">
        <v>0</v>
      </c>
      <c r="I13" s="42">
        <v>6917.7359999999999</v>
      </c>
      <c r="J13" s="42">
        <v>114.1935</v>
      </c>
      <c r="K13" t="s">
        <v>1051</v>
      </c>
      <c r="L13" t="s">
        <v>1051</v>
      </c>
      <c r="M13" t="s">
        <v>1052</v>
      </c>
      <c r="O13">
        <f>I13*J13</f>
        <v>789960.48591599998</v>
      </c>
    </row>
    <row r="14" spans="1:20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20">
      <c r="A16" t="s">
        <v>1045</v>
      </c>
      <c r="B16" t="s">
        <v>1046</v>
      </c>
      <c r="C16" t="s">
        <v>1057</v>
      </c>
      <c r="D16" t="s">
        <v>1032</v>
      </c>
      <c r="E16" t="s">
        <v>1033</v>
      </c>
      <c r="F16" t="s">
        <v>1034</v>
      </c>
      <c r="G16" t="s">
        <v>1044</v>
      </c>
      <c r="H16" t="b">
        <v>0</v>
      </c>
      <c r="I16" s="42">
        <v>7005.3180000000002</v>
      </c>
      <c r="J16" s="42">
        <v>132.18610000000001</v>
      </c>
      <c r="K16" t="s">
        <v>1058</v>
      </c>
      <c r="L16" t="s">
        <v>1058</v>
      </c>
      <c r="M16" t="s">
        <v>1059</v>
      </c>
      <c r="O16" s="14">
        <f>'Debt funds'!I16*'Debt funds'!J16</f>
        <v>926005.66567980009</v>
      </c>
    </row>
    <row r="17" spans="1:15">
      <c r="N17" s="43" t="s">
        <v>1056</v>
      </c>
      <c r="O17" s="43">
        <f>O16-O14</f>
        <v>126045.67131960008</v>
      </c>
    </row>
    <row r="19" spans="1:15">
      <c r="A19" t="s">
        <v>1060</v>
      </c>
      <c r="B19" t="s">
        <v>1061</v>
      </c>
      <c r="C19" t="s">
        <v>1062</v>
      </c>
      <c r="D19" t="s">
        <v>1032</v>
      </c>
      <c r="E19" t="s">
        <v>1033</v>
      </c>
      <c r="F19" t="s">
        <v>1034</v>
      </c>
      <c r="G19" t="s">
        <v>1035</v>
      </c>
      <c r="H19" t="b">
        <v>0</v>
      </c>
      <c r="I19" s="42">
        <v>28.530999999999999</v>
      </c>
      <c r="J19" s="42">
        <v>3504.82</v>
      </c>
      <c r="K19" t="s">
        <v>1063</v>
      </c>
      <c r="L19" t="s">
        <v>1063</v>
      </c>
      <c r="M19" t="s">
        <v>1064</v>
      </c>
      <c r="O19">
        <f>'Debt funds'!I19*'Debt funds'!J19</f>
        <v>99996.019419999997</v>
      </c>
    </row>
    <row r="20" spans="1:15">
      <c r="A20" t="s">
        <v>1060</v>
      </c>
      <c r="B20" t="s">
        <v>1061</v>
      </c>
      <c r="C20" t="s">
        <v>1065</v>
      </c>
      <c r="D20" t="s">
        <v>1032</v>
      </c>
      <c r="E20" t="s">
        <v>1033</v>
      </c>
      <c r="F20" t="s">
        <v>1034</v>
      </c>
      <c r="G20" t="s">
        <v>1035</v>
      </c>
      <c r="H20" t="b">
        <v>0</v>
      </c>
      <c r="I20" s="42">
        <v>57.051000000000002</v>
      </c>
      <c r="J20" s="42">
        <v>3505.4441000000002</v>
      </c>
      <c r="K20" t="s">
        <v>1066</v>
      </c>
      <c r="L20" t="s">
        <v>1066</v>
      </c>
      <c r="M20" t="s">
        <v>1067</v>
      </c>
      <c r="O20">
        <f>'Debt funds'!I20*'Debt funds'!J20</f>
        <v>199989.09134910002</v>
      </c>
    </row>
    <row r="21" spans="1:15">
      <c r="A21" t="s">
        <v>1060</v>
      </c>
      <c r="B21" t="s">
        <v>1061</v>
      </c>
      <c r="C21" t="s">
        <v>1068</v>
      </c>
      <c r="D21" t="s">
        <v>1032</v>
      </c>
      <c r="E21" t="s">
        <v>1033</v>
      </c>
      <c r="F21" t="s">
        <v>1034</v>
      </c>
      <c r="G21" t="s">
        <v>1035</v>
      </c>
      <c r="H21" t="b">
        <v>0</v>
      </c>
      <c r="I21" s="42">
        <v>85.558999999999997</v>
      </c>
      <c r="J21" s="42">
        <v>3506.1673999999998</v>
      </c>
      <c r="K21" t="s">
        <v>1069</v>
      </c>
      <c r="L21" t="s">
        <v>1069</v>
      </c>
      <c r="M21" t="s">
        <v>1070</v>
      </c>
      <c r="O21">
        <f>'Debt funds'!I21*'Debt funds'!J21</f>
        <v>299984.1765766</v>
      </c>
    </row>
    <row r="22" spans="1:15">
      <c r="A22" t="s">
        <v>1060</v>
      </c>
      <c r="B22" t="s">
        <v>1061</v>
      </c>
      <c r="C22" t="s">
        <v>1071</v>
      </c>
      <c r="D22" t="s">
        <v>1032</v>
      </c>
      <c r="E22" t="s">
        <v>1033</v>
      </c>
      <c r="F22" t="s">
        <v>1034</v>
      </c>
      <c r="G22" t="s">
        <v>1035</v>
      </c>
      <c r="H22" t="b">
        <v>0</v>
      </c>
      <c r="I22" s="42">
        <v>113.999</v>
      </c>
      <c r="J22" s="42">
        <v>3508.6306</v>
      </c>
      <c r="K22" t="s">
        <v>1072</v>
      </c>
      <c r="L22" t="s">
        <v>1072</v>
      </c>
      <c r="M22" t="s">
        <v>1073</v>
      </c>
      <c r="O22">
        <f>'Debt funds'!I22*'Debt funds'!J22</f>
        <v>399980.37976939999</v>
      </c>
    </row>
    <row r="23" spans="1:15">
      <c r="A23" t="s">
        <v>1060</v>
      </c>
      <c r="B23" t="s">
        <v>1061</v>
      </c>
      <c r="C23" t="s">
        <v>1074</v>
      </c>
      <c r="D23" t="s">
        <v>1032</v>
      </c>
      <c r="E23" t="s">
        <v>1033</v>
      </c>
      <c r="F23" t="s">
        <v>1034</v>
      </c>
      <c r="G23" t="s">
        <v>1035</v>
      </c>
      <c r="H23" t="b">
        <v>0</v>
      </c>
      <c r="I23" s="42">
        <v>113.428</v>
      </c>
      <c r="J23" s="42">
        <v>3526.2770999999998</v>
      </c>
      <c r="K23" t="s">
        <v>1075</v>
      </c>
      <c r="L23" t="s">
        <v>1075</v>
      </c>
      <c r="M23" t="s">
        <v>1076</v>
      </c>
      <c r="O23">
        <f>'Debt funds'!I23*'Debt funds'!J23</f>
        <v>399978.55889879999</v>
      </c>
    </row>
    <row r="24" spans="1:15">
      <c r="A24" t="s">
        <v>1060</v>
      </c>
      <c r="B24" t="s">
        <v>1061</v>
      </c>
      <c r="C24" t="s">
        <v>1077</v>
      </c>
      <c r="D24" t="s">
        <v>1032</v>
      </c>
      <c r="E24" t="s">
        <v>1033</v>
      </c>
      <c r="F24" t="s">
        <v>1034</v>
      </c>
      <c r="G24" t="s">
        <v>1035</v>
      </c>
      <c r="H24" t="b">
        <v>0</v>
      </c>
      <c r="I24" s="42">
        <v>56.418999999999997</v>
      </c>
      <c r="J24" s="42">
        <v>3544.7172999999998</v>
      </c>
      <c r="K24" t="s">
        <v>1078</v>
      </c>
      <c r="L24" t="s">
        <v>1078</v>
      </c>
      <c r="M24" t="s">
        <v>1079</v>
      </c>
      <c r="O24">
        <f>'Debt funds'!I24*'Debt funds'!J24</f>
        <v>199989.40534869998</v>
      </c>
    </row>
    <row r="25" spans="1:15">
      <c r="A25" t="s">
        <v>1060</v>
      </c>
      <c r="B25" t="s">
        <v>1061</v>
      </c>
      <c r="C25" t="s">
        <v>1080</v>
      </c>
      <c r="D25" t="s">
        <v>1032</v>
      </c>
      <c r="E25" t="s">
        <v>1033</v>
      </c>
      <c r="F25" t="s">
        <v>1034</v>
      </c>
      <c r="G25" t="s">
        <v>1035</v>
      </c>
      <c r="H25" t="b">
        <v>0</v>
      </c>
      <c r="I25" s="42">
        <v>70.063999999999993</v>
      </c>
      <c r="J25" s="42">
        <v>3568.009</v>
      </c>
      <c r="K25" t="s">
        <v>1081</v>
      </c>
      <c r="L25" t="s">
        <v>1081</v>
      </c>
      <c r="M25" t="s">
        <v>1082</v>
      </c>
      <c r="O25">
        <f>'Debt funds'!I25*'Debt funds'!J25</f>
        <v>249988.98257599998</v>
      </c>
    </row>
    <row r="26" spans="1:15">
      <c r="A26" t="s">
        <v>1060</v>
      </c>
      <c r="B26" t="s">
        <v>1061</v>
      </c>
      <c r="C26" t="s">
        <v>1083</v>
      </c>
      <c r="D26" t="s">
        <v>1032</v>
      </c>
      <c r="E26" t="s">
        <v>1033</v>
      </c>
      <c r="F26" t="s">
        <v>1034</v>
      </c>
      <c r="G26" t="s">
        <v>1035</v>
      </c>
      <c r="H26" t="b">
        <v>0</v>
      </c>
      <c r="I26" s="42">
        <v>278.904</v>
      </c>
      <c r="J26" s="42">
        <v>3585.2899000000002</v>
      </c>
      <c r="K26" t="s">
        <v>1084</v>
      </c>
      <c r="L26" t="s">
        <v>1084</v>
      </c>
      <c r="M26" t="s">
        <v>1085</v>
      </c>
      <c r="O26">
        <f>'Debt funds'!I26*'Debt funds'!J26</f>
        <v>999951.69426960009</v>
      </c>
    </row>
    <row r="27" spans="1:15">
      <c r="A27" t="s">
        <v>1060</v>
      </c>
      <c r="B27" t="s">
        <v>1061</v>
      </c>
      <c r="C27" t="s">
        <v>1089</v>
      </c>
      <c r="D27" t="s">
        <v>1032</v>
      </c>
      <c r="E27" t="s">
        <v>1033</v>
      </c>
      <c r="F27" t="s">
        <v>1034</v>
      </c>
      <c r="G27" t="s">
        <v>1035</v>
      </c>
      <c r="H27" t="b">
        <v>0</v>
      </c>
      <c r="I27" s="42">
        <v>278.82299999999998</v>
      </c>
      <c r="J27" s="42">
        <v>3586.3204000000001</v>
      </c>
      <c r="K27" t="s">
        <v>1090</v>
      </c>
      <c r="L27" t="s">
        <v>1090</v>
      </c>
      <c r="M27" t="s">
        <v>1091</v>
      </c>
      <c r="O27">
        <f>'Debt funds'!I27*'Debt funds'!J27</f>
        <v>999948.61288919998</v>
      </c>
    </row>
    <row r="28" spans="1:15">
      <c r="A28" t="s">
        <v>1060</v>
      </c>
      <c r="B28" t="s">
        <v>1061</v>
      </c>
      <c r="C28" t="s">
        <v>1101</v>
      </c>
      <c r="D28" t="s">
        <v>1032</v>
      </c>
      <c r="E28" t="s">
        <v>1033</v>
      </c>
      <c r="F28" t="s">
        <v>1034</v>
      </c>
      <c r="G28" t="s">
        <v>1035</v>
      </c>
      <c r="H28" t="b">
        <v>0</v>
      </c>
      <c r="I28" s="42">
        <v>138.72499999999999</v>
      </c>
      <c r="J28" s="42">
        <v>3604.0747000000001</v>
      </c>
      <c r="K28" t="s">
        <v>1102</v>
      </c>
      <c r="L28" t="s">
        <v>1102</v>
      </c>
      <c r="M28" t="s">
        <v>1103</v>
      </c>
      <c r="O28">
        <f>'Debt funds'!I28*'Debt funds'!J28</f>
        <v>499975.26275749999</v>
      </c>
    </row>
    <row r="29" spans="1:15">
      <c r="A29" t="s">
        <v>1060</v>
      </c>
      <c r="B29" t="s">
        <v>1061</v>
      </c>
      <c r="C29" t="s">
        <v>1104</v>
      </c>
      <c r="D29" t="s">
        <v>1032</v>
      </c>
      <c r="E29" t="s">
        <v>1033</v>
      </c>
      <c r="F29" t="s">
        <v>1034</v>
      </c>
      <c r="G29" t="s">
        <v>1035</v>
      </c>
      <c r="H29" t="b">
        <v>0</v>
      </c>
      <c r="I29" s="42">
        <v>124.82899999999999</v>
      </c>
      <c r="J29" s="42">
        <v>3604.7451000000001</v>
      </c>
      <c r="K29" t="s">
        <v>1105</v>
      </c>
      <c r="L29" t="s">
        <v>1105</v>
      </c>
      <c r="M29" t="s">
        <v>1106</v>
      </c>
      <c r="O29">
        <f>'Debt funds'!I29*'Debt funds'!J29</f>
        <v>449976.7260879</v>
      </c>
    </row>
    <row r="30" spans="1:15">
      <c r="I30">
        <f>SUM(I19:I29)</f>
        <v>1346.3319999999997</v>
      </c>
      <c r="O30" s="14">
        <f>SUM(O19:O29)</f>
        <v>4799758.9099428002</v>
      </c>
    </row>
    <row r="31" spans="1:15">
      <c r="A31" t="s">
        <v>1060</v>
      </c>
      <c r="B31" t="s">
        <v>1061</v>
      </c>
      <c r="C31" t="s">
        <v>1158</v>
      </c>
      <c r="D31" t="s">
        <v>1032</v>
      </c>
      <c r="E31" t="s">
        <v>1033</v>
      </c>
      <c r="F31" t="s">
        <v>1034</v>
      </c>
      <c r="G31" t="s">
        <v>1044</v>
      </c>
      <c r="H31" t="b">
        <v>0</v>
      </c>
      <c r="I31" s="42">
        <v>254</v>
      </c>
      <c r="J31" s="42">
        <v>3932.9493000000002</v>
      </c>
      <c r="K31" t="s">
        <v>1159</v>
      </c>
      <c r="L31" t="s">
        <v>1159</v>
      </c>
      <c r="M31" t="s">
        <v>1160</v>
      </c>
      <c r="O31">
        <f>I31*J31</f>
        <v>998969.1222000001</v>
      </c>
    </row>
    <row r="34" spans="1:15">
      <c r="A34" t="s">
        <v>1086</v>
      </c>
      <c r="B34" t="s">
        <v>1087</v>
      </c>
      <c r="C34" t="s">
        <v>1083</v>
      </c>
      <c r="D34" t="s">
        <v>1032</v>
      </c>
      <c r="E34" t="s">
        <v>1033</v>
      </c>
      <c r="F34" t="s">
        <v>1034</v>
      </c>
      <c r="G34" t="s">
        <v>1035</v>
      </c>
      <c r="H34" t="b">
        <v>0</v>
      </c>
      <c r="I34" s="42">
        <v>0.13300000000000001</v>
      </c>
      <c r="J34" s="42">
        <v>3754.5897</v>
      </c>
      <c r="K34" t="s">
        <v>1088</v>
      </c>
      <c r="L34" t="s">
        <v>1088</v>
      </c>
      <c r="M34" t="s">
        <v>1085</v>
      </c>
      <c r="O34">
        <f>'Debt funds'!I34*'Debt funds'!J34</f>
        <v>499.36043010000003</v>
      </c>
    </row>
    <row r="35" spans="1:15">
      <c r="A35" t="s">
        <v>1086</v>
      </c>
      <c r="B35" t="s">
        <v>1087</v>
      </c>
      <c r="C35" t="s">
        <v>1092</v>
      </c>
      <c r="D35" t="s">
        <v>1032</v>
      </c>
      <c r="E35" t="s">
        <v>1033</v>
      </c>
      <c r="F35" t="s">
        <v>1034</v>
      </c>
      <c r="G35" t="s">
        <v>1035</v>
      </c>
      <c r="H35" t="b">
        <v>0</v>
      </c>
      <c r="I35" s="42">
        <v>239.34800000000001</v>
      </c>
      <c r="J35" s="42">
        <v>3760.0252999999998</v>
      </c>
      <c r="K35" t="s">
        <v>1093</v>
      </c>
      <c r="L35" t="s">
        <v>1093</v>
      </c>
      <c r="M35" t="s">
        <v>1094</v>
      </c>
      <c r="O35">
        <f>'Debt funds'!I35*'Debt funds'!J35</f>
        <v>899954.53550440003</v>
      </c>
    </row>
    <row r="36" spans="1:15">
      <c r="A36" t="s">
        <v>1086</v>
      </c>
      <c r="B36" t="s">
        <v>1087</v>
      </c>
      <c r="C36" t="s">
        <v>1095</v>
      </c>
      <c r="D36" t="s">
        <v>1032</v>
      </c>
      <c r="E36" t="s">
        <v>1033</v>
      </c>
      <c r="F36" t="s">
        <v>1034</v>
      </c>
      <c r="G36" t="s">
        <v>1035</v>
      </c>
      <c r="H36" t="b">
        <v>0</v>
      </c>
      <c r="I36" s="42">
        <v>265.50200000000001</v>
      </c>
      <c r="J36" s="42">
        <v>3766.2552000000001</v>
      </c>
      <c r="K36" t="s">
        <v>1096</v>
      </c>
      <c r="L36" t="s">
        <v>1096</v>
      </c>
      <c r="M36" t="s">
        <v>1097</v>
      </c>
      <c r="O36">
        <f>'Debt funds'!I36*'Debt funds'!J36</f>
        <v>999948.28811040008</v>
      </c>
    </row>
    <row r="37" spans="1:15">
      <c r="A37" t="s">
        <v>1086</v>
      </c>
      <c r="B37" t="s">
        <v>1087</v>
      </c>
      <c r="C37" t="s">
        <v>1098</v>
      </c>
      <c r="D37" t="s">
        <v>1032</v>
      </c>
      <c r="E37" t="s">
        <v>1033</v>
      </c>
      <c r="F37" t="s">
        <v>1034</v>
      </c>
      <c r="G37" t="s">
        <v>1035</v>
      </c>
      <c r="H37" t="b">
        <v>0</v>
      </c>
      <c r="I37" s="42">
        <v>265.16500000000002</v>
      </c>
      <c r="J37" s="42">
        <v>3771.0425</v>
      </c>
      <c r="K37" t="s">
        <v>1099</v>
      </c>
      <c r="L37" t="s">
        <v>1099</v>
      </c>
      <c r="M37" t="s">
        <v>1100</v>
      </c>
      <c r="O37">
        <f>'Debt funds'!I37*'Debt funds'!J37</f>
        <v>999948.48451250012</v>
      </c>
    </row>
    <row r="38" spans="1:15">
      <c r="A38" t="s">
        <v>1086</v>
      </c>
      <c r="B38" t="s">
        <v>1087</v>
      </c>
      <c r="C38" t="s">
        <v>1104</v>
      </c>
      <c r="D38" t="s">
        <v>1032</v>
      </c>
      <c r="E38" t="s">
        <v>1033</v>
      </c>
      <c r="F38" t="s">
        <v>1034</v>
      </c>
      <c r="G38" t="s">
        <v>1035</v>
      </c>
      <c r="H38" t="b">
        <v>0</v>
      </c>
      <c r="I38" s="42">
        <v>105.95099999999999</v>
      </c>
      <c r="J38" s="42">
        <v>3775.1541000000002</v>
      </c>
      <c r="K38" t="s">
        <v>1107</v>
      </c>
      <c r="L38" t="s">
        <v>1107</v>
      </c>
      <c r="M38" t="s">
        <v>1106</v>
      </c>
      <c r="O38">
        <f>'Debt funds'!I38*'Debt funds'!J38</f>
        <v>399981.35204909998</v>
      </c>
    </row>
    <row r="39" spans="1:15">
      <c r="I39" s="42">
        <f>SUM(I34:I38)</f>
        <v>876.09900000000016</v>
      </c>
      <c r="J39" s="42"/>
      <c r="O39" s="14">
        <f>SUM(O34:O38)</f>
        <v>3300332.0206065001</v>
      </c>
    </row>
    <row r="40" spans="1:15">
      <c r="I40" s="42"/>
      <c r="J40" s="42"/>
    </row>
    <row r="41" spans="1:15">
      <c r="I41" s="42"/>
      <c r="J41" s="42"/>
    </row>
    <row r="42" spans="1:15">
      <c r="A42" t="s">
        <v>1108</v>
      </c>
      <c r="B42" t="s">
        <v>1109</v>
      </c>
      <c r="C42" t="s">
        <v>1110</v>
      </c>
      <c r="D42" t="s">
        <v>1032</v>
      </c>
      <c r="E42" t="s">
        <v>1033</v>
      </c>
      <c r="F42" t="s">
        <v>1034</v>
      </c>
      <c r="G42" t="s">
        <v>1035</v>
      </c>
      <c r="H42" t="b">
        <v>0</v>
      </c>
      <c r="I42" s="42">
        <v>14191.300999999999</v>
      </c>
      <c r="J42" s="42">
        <v>38.754199999999997</v>
      </c>
      <c r="K42" t="s">
        <v>1111</v>
      </c>
      <c r="L42" t="s">
        <v>1111</v>
      </c>
      <c r="M42" t="s">
        <v>1112</v>
      </c>
      <c r="O42">
        <f>'Debt funds'!I42*'Debt funds'!J42</f>
        <v>549972.51721419999</v>
      </c>
    </row>
    <row r="43" spans="1:15">
      <c r="A43" t="s">
        <v>1108</v>
      </c>
      <c r="B43" t="s">
        <v>1109</v>
      </c>
      <c r="C43" t="s">
        <v>1113</v>
      </c>
      <c r="D43" t="s">
        <v>1032</v>
      </c>
      <c r="E43" t="s">
        <v>1033</v>
      </c>
      <c r="F43" t="s">
        <v>1034</v>
      </c>
      <c r="G43" t="s">
        <v>1035</v>
      </c>
      <c r="H43" t="b">
        <v>0</v>
      </c>
      <c r="I43" s="42">
        <v>8975.9130000000005</v>
      </c>
      <c r="J43" s="42">
        <v>38.991300000000003</v>
      </c>
      <c r="K43" t="s">
        <v>1114</v>
      </c>
      <c r="L43" t="s">
        <v>1114</v>
      </c>
      <c r="M43" t="s">
        <v>1115</v>
      </c>
      <c r="O43">
        <f>'Debt funds'!I43*'Debt funds'!J43</f>
        <v>349982.51655690005</v>
      </c>
    </row>
    <row r="44" spans="1:15">
      <c r="A44" t="s">
        <v>1108</v>
      </c>
      <c r="B44" t="s">
        <v>1109</v>
      </c>
      <c r="C44" t="s">
        <v>1116</v>
      </c>
      <c r="D44" t="s">
        <v>1032</v>
      </c>
      <c r="E44" t="s">
        <v>1033</v>
      </c>
      <c r="F44" t="s">
        <v>1034</v>
      </c>
      <c r="G44" t="s">
        <v>1035</v>
      </c>
      <c r="H44" t="b">
        <v>0</v>
      </c>
      <c r="I44" s="42">
        <v>2561.741</v>
      </c>
      <c r="J44" s="42">
        <v>39.033999999999999</v>
      </c>
      <c r="K44" t="s">
        <v>1117</v>
      </c>
      <c r="L44" t="s">
        <v>1117</v>
      </c>
      <c r="M44" t="s">
        <v>1118</v>
      </c>
      <c r="O44">
        <f>'Debt funds'!I44*'Debt funds'!J44</f>
        <v>99994.998194</v>
      </c>
    </row>
    <row r="45" spans="1:15">
      <c r="A45" t="s">
        <v>1108</v>
      </c>
      <c r="B45" t="s">
        <v>1109</v>
      </c>
      <c r="C45" t="s">
        <v>1119</v>
      </c>
      <c r="D45" t="s">
        <v>1032</v>
      </c>
      <c r="E45" t="s">
        <v>1033</v>
      </c>
      <c r="F45" t="s">
        <v>1034</v>
      </c>
      <c r="G45" t="s">
        <v>1035</v>
      </c>
      <c r="H45" t="b">
        <v>0</v>
      </c>
      <c r="I45" s="42">
        <v>23043.272000000001</v>
      </c>
      <c r="J45" s="42">
        <v>39.055</v>
      </c>
      <c r="K45" t="s">
        <v>1120</v>
      </c>
      <c r="L45" t="s">
        <v>1120</v>
      </c>
      <c r="M45" t="s">
        <v>1121</v>
      </c>
      <c r="O45">
        <f>'Debt funds'!I45*'Debt funds'!J45</f>
        <v>899954.98796000006</v>
      </c>
    </row>
    <row r="46" spans="1:15">
      <c r="A46" t="s">
        <v>1108</v>
      </c>
      <c r="B46" t="s">
        <v>1109</v>
      </c>
      <c r="C46" t="s">
        <v>1122</v>
      </c>
      <c r="D46" t="s">
        <v>1032</v>
      </c>
      <c r="E46" t="s">
        <v>1033</v>
      </c>
      <c r="F46" t="s">
        <v>1034</v>
      </c>
      <c r="G46" t="s">
        <v>1035</v>
      </c>
      <c r="H46" t="b">
        <v>0</v>
      </c>
      <c r="I46" s="42">
        <v>12751.374</v>
      </c>
      <c r="J46" s="42">
        <v>39.209499999999998</v>
      </c>
      <c r="K46" t="s">
        <v>1123</v>
      </c>
      <c r="L46" t="s">
        <v>1123</v>
      </c>
      <c r="M46" t="s">
        <v>1124</v>
      </c>
      <c r="O46">
        <f>'Debt funds'!I46*'Debt funds'!J46</f>
        <v>499974.998853</v>
      </c>
    </row>
    <row r="47" spans="1:15">
      <c r="I47" s="42">
        <f>SUM(I42:I46)</f>
        <v>61523.600999999995</v>
      </c>
      <c r="J47" s="42"/>
      <c r="O47" s="14">
        <f>SUM(O42:O46)</f>
        <v>2399880.0187781001</v>
      </c>
    </row>
    <row r="48" spans="1:15">
      <c r="I48" s="42"/>
      <c r="J48" s="42"/>
    </row>
    <row r="49" spans="1:15">
      <c r="I49" s="42"/>
      <c r="J49" s="42"/>
    </row>
    <row r="50" spans="1:15">
      <c r="A50" t="s">
        <v>1125</v>
      </c>
      <c r="B50" t="s">
        <v>1126</v>
      </c>
      <c r="C50" t="s">
        <v>1127</v>
      </c>
      <c r="D50" t="s">
        <v>1032</v>
      </c>
      <c r="E50" t="s">
        <v>1033</v>
      </c>
      <c r="F50" t="s">
        <v>1034</v>
      </c>
      <c r="G50" t="s">
        <v>1035</v>
      </c>
      <c r="H50" t="b">
        <v>0</v>
      </c>
      <c r="I50" s="42">
        <v>224.82900000000001</v>
      </c>
      <c r="J50" s="42">
        <v>4447.5965999999999</v>
      </c>
      <c r="K50" t="s">
        <v>1128</v>
      </c>
      <c r="L50" t="s">
        <v>1128</v>
      </c>
      <c r="M50" t="s">
        <v>1129</v>
      </c>
      <c r="O50" s="14">
        <f>'Debt funds'!I50*'Debt funds'!J50</f>
        <v>999948.69598139997</v>
      </c>
    </row>
    <row r="56" spans="1:15">
      <c r="I56" s="42"/>
      <c r="J56" s="42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O2" sqref="O2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1161</v>
      </c>
      <c r="N1" t="s">
        <v>1014</v>
      </c>
      <c r="O1" t="s">
        <v>144</v>
      </c>
      <c r="P1" t="s">
        <v>1321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-107266.55000200003</v>
      </c>
      <c r="N2" s="28">
        <f>M2+P14</f>
        <v>740678.12061750027</v>
      </c>
      <c r="O2" s="3">
        <f>SUM(G2:G15)</f>
        <v>8030307.5612299005</v>
      </c>
      <c r="P2" s="3">
        <f>P6*R6+P7*R7+P8*R8</f>
        <v>8877793.6961595006</v>
      </c>
      <c r="Q2" s="2">
        <f>N2/O2</f>
        <v>9.2235336563380649E-2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1154</v>
      </c>
      <c r="X4" t="s">
        <v>1155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226.3887</v>
      </c>
      <c r="S6" s="3">
        <f>(R6-Q6)*P6</f>
        <v>335452.36490500002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244.74950000000001</v>
      </c>
      <c r="S7" s="3">
        <f t="shared" ref="S7:S8" si="5">(R7-Q7)*P7</f>
        <v>310591.70571450016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263</v>
      </c>
      <c r="S8" s="3">
        <f t="shared" si="5"/>
        <v>201900.60000000006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1003</v>
      </c>
      <c r="P11" s="24">
        <f>P6*(R6-Q6)</f>
        <v>335452.36490500002</v>
      </c>
      <c r="S11" s="3"/>
      <c r="T11" s="2"/>
      <c r="W11" s="19"/>
    </row>
    <row r="12" spans="1:30">
      <c r="I12" s="20">
        <v>45498</v>
      </c>
      <c r="J12">
        <v>27431</v>
      </c>
      <c r="L12" s="3">
        <f t="shared" si="1"/>
        <v>27431</v>
      </c>
      <c r="M12" s="3"/>
      <c r="O12" t="s">
        <v>1004</v>
      </c>
      <c r="P12" s="24">
        <f>P7*(R7-Q7)</f>
        <v>310591.70571450016</v>
      </c>
      <c r="W12" s="19"/>
    </row>
    <row r="13" spans="1:30">
      <c r="I13" s="20">
        <v>45533</v>
      </c>
      <c r="J13">
        <v>-32483</v>
      </c>
      <c r="L13" s="3">
        <f t="shared" si="1"/>
        <v>-32483</v>
      </c>
      <c r="M13" s="3"/>
      <c r="O13" t="s">
        <v>1005</v>
      </c>
      <c r="P13" s="24">
        <f>P8*(R8-Q8)</f>
        <v>201900.60000000006</v>
      </c>
      <c r="W13" s="19"/>
    </row>
    <row r="14" spans="1:30">
      <c r="I14" s="20">
        <v>45561</v>
      </c>
      <c r="J14">
        <v>-88411</v>
      </c>
      <c r="L14" s="3">
        <f t="shared" si="1"/>
        <v>-88411</v>
      </c>
      <c r="M14" s="3"/>
      <c r="O14" t="s">
        <v>1162</v>
      </c>
      <c r="P14" s="36">
        <f>SUM(P11:P13)</f>
        <v>847944.67061950034</v>
      </c>
      <c r="W14" s="19"/>
    </row>
    <row r="15" spans="1:30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>
      <c r="C16" t="s">
        <v>1156</v>
      </c>
      <c r="D16" s="44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1157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20">
        <v>45687</v>
      </c>
      <c r="J18">
        <v>6787</v>
      </c>
      <c r="L18" s="3">
        <f t="shared" si="1"/>
        <v>6787</v>
      </c>
      <c r="M18" s="3"/>
      <c r="S18" s="3"/>
      <c r="W18" s="19"/>
      <c r="AD18" s="3"/>
    </row>
    <row r="19" spans="2:30">
      <c r="L19" s="3">
        <f t="shared" si="1"/>
        <v>0</v>
      </c>
      <c r="M19" s="3"/>
      <c r="O19" s="3"/>
      <c r="P19" s="3"/>
      <c r="S19" s="3"/>
      <c r="W19" s="19"/>
      <c r="AD19" s="3"/>
    </row>
    <row r="20" spans="2:30" ht="18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L4" sqref="L4"/>
    </sheetView>
  </sheetViews>
  <sheetFormatPr baseColWidth="10" defaultRowHeight="16"/>
  <cols>
    <col min="5" max="5" width="10.83203125" style="138"/>
    <col min="13" max="13" width="10.83203125" style="137"/>
    <col min="19" max="19" width="10.83203125" style="138"/>
    <col min="21" max="21" width="10.83203125" style="139"/>
    <col min="27" max="27" width="10.83203125" style="139"/>
  </cols>
  <sheetData>
    <row r="1" spans="1:29">
      <c r="A1" t="s">
        <v>14</v>
      </c>
      <c r="B1" t="s">
        <v>1327</v>
      </c>
      <c r="C1" t="s">
        <v>1327</v>
      </c>
      <c r="D1" t="s">
        <v>1328</v>
      </c>
      <c r="E1" s="138" t="s">
        <v>1328</v>
      </c>
      <c r="F1" t="s">
        <v>1329</v>
      </c>
      <c r="G1" t="s">
        <v>1329</v>
      </c>
      <c r="H1" t="s">
        <v>1330</v>
      </c>
      <c r="I1" t="s">
        <v>1330</v>
      </c>
      <c r="J1" t="s">
        <v>1331</v>
      </c>
      <c r="K1" t="s">
        <v>1331</v>
      </c>
      <c r="L1" t="s">
        <v>1332</v>
      </c>
      <c r="M1" s="137" t="s">
        <v>1332</v>
      </c>
      <c r="N1" t="s">
        <v>1333</v>
      </c>
      <c r="O1" t="s">
        <v>1333</v>
      </c>
      <c r="P1" t="s">
        <v>1334</v>
      </c>
      <c r="Q1" t="s">
        <v>1334</v>
      </c>
      <c r="R1" t="s">
        <v>1335</v>
      </c>
      <c r="S1" s="138" t="s">
        <v>1335</v>
      </c>
      <c r="T1" t="s">
        <v>1336</v>
      </c>
      <c r="U1" s="139" t="s">
        <v>1336</v>
      </c>
      <c r="V1" t="s">
        <v>1337</v>
      </c>
      <c r="W1" t="s">
        <v>1337</v>
      </c>
      <c r="X1" t="s">
        <v>1338</v>
      </c>
      <c r="Y1" t="s">
        <v>1338</v>
      </c>
      <c r="Z1" t="s">
        <v>1339</v>
      </c>
      <c r="AA1" s="139" t="s">
        <v>1339</v>
      </c>
      <c r="AB1" t="s">
        <v>1340</v>
      </c>
      <c r="AC1" t="s">
        <v>1340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8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7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8">
        <f>R2/R$2*100</f>
        <v>100</v>
      </c>
      <c r="T2">
        <v>6388.77</v>
      </c>
      <c r="U2" s="139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9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8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7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8">
        <f t="shared" ref="S3" si="7">R3/R$2*100</f>
        <v>99.026791739134566</v>
      </c>
      <c r="T3">
        <v>6288.73</v>
      </c>
      <c r="U3" s="139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9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8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7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8">
        <f t="shared" ref="S4" si="18">R4/R$2*100</f>
        <v>98.569649968161642</v>
      </c>
      <c r="T4">
        <v>6246.33</v>
      </c>
      <c r="U4" s="139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9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8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7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8">
        <f t="shared" ref="S5" si="29">R5/R$2*100</f>
        <v>97.648476035696973</v>
      </c>
      <c r="T5">
        <v>6177.24</v>
      </c>
      <c r="U5" s="139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9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8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7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8">
        <f t="shared" ref="S6" si="40">R6/R$2*100</f>
        <v>96.296533895969347</v>
      </c>
      <c r="T6">
        <v>6089.71</v>
      </c>
      <c r="U6" s="139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9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8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7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8">
        <f t="shared" ref="S7" si="51">R7/R$2*100</f>
        <v>94.384331727159534</v>
      </c>
      <c r="T7">
        <v>5952.72</v>
      </c>
      <c r="U7" s="139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9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8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7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8">
        <f t="shared" ref="S8" si="62">R8/R$2*100</f>
        <v>95.279607295260362</v>
      </c>
      <c r="T8">
        <v>6013.59</v>
      </c>
      <c r="U8" s="139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9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8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7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8">
        <f t="shared" ref="S9" si="73">R9/R$2*100</f>
        <v>98.030298710308955</v>
      </c>
      <c r="T9">
        <v>6188.08</v>
      </c>
      <c r="U9" s="139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9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8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7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8">
        <f t="shared" ref="S10" si="84">R10/R$2*100</f>
        <v>100.07508149668787</v>
      </c>
      <c r="T10">
        <v>6282.25</v>
      </c>
      <c r="U10" s="139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9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8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7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8">
        <f t="shared" ref="S11" si="95">R11/R$2*100</f>
        <v>100.85749722008384</v>
      </c>
      <c r="T11">
        <v>6331.37</v>
      </c>
      <c r="U11" s="139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9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8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7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8">
        <f t="shared" ref="S12" si="106">R12/R$2*100</f>
        <v>100.22762048679421</v>
      </c>
      <c r="T12">
        <v>6251.51</v>
      </c>
      <c r="U12" s="139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9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8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7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8">
        <f t="shared" ref="S13" si="117">R13/R$2*100</f>
        <v>101.31226299432612</v>
      </c>
      <c r="T13">
        <v>6302.65</v>
      </c>
      <c r="U13" s="139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9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8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7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8">
        <f t="shared" ref="S14" si="128">R14/R$2*100</f>
        <v>101.33697336032466</v>
      </c>
      <c r="T14">
        <v>6346.45</v>
      </c>
      <c r="U14" s="139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9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8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7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8">
        <f t="shared" ref="S15" si="139">R15/R$2*100</f>
        <v>100.9957802298064</v>
      </c>
      <c r="T15">
        <v>6332</v>
      </c>
      <c r="U15" s="139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9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8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7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8">
        <f t="shared" ref="S16" si="150">R16/R$2*100</f>
        <v>99.881437763141648</v>
      </c>
      <c r="T16">
        <v>6248.57</v>
      </c>
      <c r="U16" s="139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9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8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7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8">
        <f t="shared" ref="S17" si="161">R17/R$2*100</f>
        <v>99.946064874214727</v>
      </c>
      <c r="T17">
        <v>6267.3</v>
      </c>
      <c r="U17" s="139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9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8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7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8">
        <f t="shared" ref="S18" si="172">R18/R$2*100</f>
        <v>99.744580351457429</v>
      </c>
      <c r="T18">
        <v>6234.46</v>
      </c>
      <c r="U18" s="139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9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8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7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8">
        <f t="shared" ref="S19" si="183">R19/R$2*100</f>
        <v>98.4522757296686</v>
      </c>
      <c r="T19">
        <v>6163.69</v>
      </c>
      <c r="U19" s="139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9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8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7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8">
        <f t="shared" ref="S20" si="194">R20/R$2*100</f>
        <v>100.47401134776037</v>
      </c>
      <c r="T20">
        <v>6325.26</v>
      </c>
      <c r="U20" s="139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9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8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7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8">
        <f t="shared" ref="S21" si="205">R21/R$2*100</f>
        <v>101.05826894382193</v>
      </c>
      <c r="T21">
        <v>6405.13</v>
      </c>
      <c r="U21" s="139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9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8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7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8">
        <f t="shared" ref="S22" si="216">R22/R$2*100</f>
        <v>103.32211862876477</v>
      </c>
      <c r="T22">
        <v>6557.13</v>
      </c>
      <c r="U22" s="139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9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8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7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8">
        <f t="shared" ref="S23" si="227">R23/R$2*100</f>
        <v>104.0330168505688</v>
      </c>
      <c r="T23">
        <v>6571.13</v>
      </c>
      <c r="U23" s="139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9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8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7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8">
        <f t="shared" ref="S24" si="238">R24/R$2*100</f>
        <v>102.64210836445888</v>
      </c>
      <c r="T24">
        <v>6487.81</v>
      </c>
      <c r="U24" s="139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9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8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7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8">
        <f t="shared" ref="S25" si="249">R25/R$2*100</f>
        <v>104.08647677700796</v>
      </c>
      <c r="T25">
        <v>6557.05</v>
      </c>
      <c r="U25" s="139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9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8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7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8">
        <f t="shared" ref="S26" si="260">R26/R$2*100</f>
        <v>102.90204240678963</v>
      </c>
      <c r="T26">
        <v>6449.2</v>
      </c>
      <c r="U26" s="139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9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8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7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8">
        <f t="shared" ref="S27" si="271">R27/R$2*100</f>
        <v>103.70417890304981</v>
      </c>
      <c r="T27">
        <v>6468.31</v>
      </c>
      <c r="U27" s="139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9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8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7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8">
        <f t="shared" ref="S28" si="282">R28/R$2*100</f>
        <v>103.40314011727918</v>
      </c>
      <c r="T28">
        <v>6444.97</v>
      </c>
      <c r="U28" s="139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9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8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7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8">
        <f t="shared" ref="S29" si="293">R29/R$2*100</f>
        <v>104.67976316064589</v>
      </c>
      <c r="T29">
        <v>6530.21</v>
      </c>
      <c r="U29" s="139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9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8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7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8">
        <f t="shared" ref="S30" si="304">R30/R$2*100</f>
        <v>102.77136258660506</v>
      </c>
      <c r="T30">
        <v>6400.51</v>
      </c>
      <c r="U30" s="139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9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8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7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8">
        <f t="shared" ref="S31" si="315">R31/R$2*100</f>
        <v>102.89372641823245</v>
      </c>
      <c r="T31">
        <v>6413.18</v>
      </c>
      <c r="U31" s="139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9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8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7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8">
        <f t="shared" ref="S32" si="326">R32/R$2*100</f>
        <v>103.8201275435045</v>
      </c>
      <c r="T32">
        <v>6491.85</v>
      </c>
      <c r="U32" s="139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9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8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7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8">
        <f t="shared" ref="S33" si="337">R33/R$2*100</f>
        <v>103.97646812837984</v>
      </c>
      <c r="T33">
        <v>6507.93</v>
      </c>
      <c r="U33" s="139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9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8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7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8">
        <f t="shared" ref="S34" si="348">R34/R$2*100</f>
        <v>103.83794751898421</v>
      </c>
      <c r="T34">
        <v>6461.03</v>
      </c>
      <c r="U34" s="139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9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8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7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8">
        <f t="shared" ref="S35" si="359">R35/R$2*100</f>
        <v>102.18567939250516</v>
      </c>
      <c r="T35">
        <v>6350.51</v>
      </c>
      <c r="U35" s="139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9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8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7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8">
        <f t="shared" ref="S36" si="370">R36/R$2*100</f>
        <v>101.71832083559052</v>
      </c>
      <c r="T36">
        <v>6335.22</v>
      </c>
      <c r="U36" s="139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9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8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7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8">
        <f t="shared" ref="S37" si="381">R37/R$2*100</f>
        <v>101.54154667883178</v>
      </c>
      <c r="T37">
        <v>6343.68</v>
      </c>
      <c r="U37" s="139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9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8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7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8">
        <f t="shared" ref="S38" si="392">R38/R$2*100</f>
        <v>101.58407702031002</v>
      </c>
      <c r="T38">
        <v>6349.59</v>
      </c>
      <c r="U38" s="139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9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8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7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8">
        <f t="shared" ref="S39" si="403">R39/R$2*100</f>
        <v>100.59376158298406</v>
      </c>
      <c r="T39">
        <v>6266.78</v>
      </c>
      <c r="U39" s="139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9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8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7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8">
        <f t="shared" ref="S40" si="414">R40/R$2*100</f>
        <v>101.1678023931039</v>
      </c>
      <c r="T40">
        <v>6295.99</v>
      </c>
      <c r="U40" s="139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9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8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7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8">
        <f t="shared" ref="S41" si="425">R41/R$2*100</f>
        <v>103.08950854883622</v>
      </c>
      <c r="T41">
        <v>6427.63</v>
      </c>
      <c r="U41" s="139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9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8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7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8">
        <f t="shared" ref="S42" si="436">R42/R$2*100</f>
        <v>103.5048327773501</v>
      </c>
      <c r="T42">
        <v>6441.12</v>
      </c>
      <c r="U42" s="139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9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8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7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8">
        <f t="shared" ref="S43" si="447">R43/R$2*100</f>
        <v>104.74320227335367</v>
      </c>
      <c r="T43">
        <v>6536.91</v>
      </c>
      <c r="U43" s="139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9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8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7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8">
        <f t="shared" ref="S44" si="458">R44/R$2*100</f>
        <v>105.98513576445319</v>
      </c>
      <c r="T44">
        <v>6595.12</v>
      </c>
      <c r="U44" s="139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9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8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7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8">
        <f t="shared" ref="S45" si="469">R45/R$2*100</f>
        <v>106.25599939174484</v>
      </c>
      <c r="T45">
        <v>6595.01</v>
      </c>
      <c r="U45" s="139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9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8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7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8">
        <f t="shared" ref="S46" si="480">R46/R$2*100</f>
        <v>106.7651754911185</v>
      </c>
      <c r="T46">
        <v>6618.04</v>
      </c>
      <c r="U46" s="139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9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8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7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8">
        <f t="shared" ref="S47" si="491">R47/R$2*100</f>
        <v>107.05789828833197</v>
      </c>
      <c r="T47">
        <v>6667.96</v>
      </c>
      <c r="U47" s="139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9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8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7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8">
        <f t="shared" ref="S48" si="502">R48/R$2*100</f>
        <v>107.24465163135935</v>
      </c>
      <c r="T48">
        <v>6662.03</v>
      </c>
      <c r="U48" s="139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9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8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7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8">
        <f t="shared" ref="S49" si="513">R49/R$2*100</f>
        <v>107.46775772436537</v>
      </c>
      <c r="T49">
        <v>6678.69</v>
      </c>
      <c r="U49" s="139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9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8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7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8">
        <f t="shared" ref="S50" si="524">R50/R$2*100</f>
        <v>106.27476976591682</v>
      </c>
      <c r="T50">
        <v>6607.76</v>
      </c>
      <c r="U50" s="139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9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8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7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8">
        <f t="shared" ref="S51" si="535">R51/R$2*100</f>
        <v>105.38994858343074</v>
      </c>
      <c r="T51">
        <v>6549.94</v>
      </c>
      <c r="U51" s="139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9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8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7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8">
        <f t="shared" ref="S52" si="546">R52/R$2*100</f>
        <v>102.32348720288161</v>
      </c>
      <c r="T52">
        <v>6359.52</v>
      </c>
      <c r="U52" s="139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9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8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7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8">
        <f t="shared" ref="S53" si="557">R53/R$2*100</f>
        <v>100.37018029063192</v>
      </c>
      <c r="T53">
        <v>6235.72</v>
      </c>
      <c r="U53" s="139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9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8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7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8">
        <f t="shared" ref="S54" si="568">R54/R$2*100</f>
        <v>99.79305068476225</v>
      </c>
      <c r="T54">
        <v>6177.47</v>
      </c>
      <c r="U54" s="139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9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8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7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8">
        <f t="shared" ref="S55" si="579">R55/R$2*100</f>
        <v>100.35877550632489</v>
      </c>
      <c r="T55">
        <v>6208.54</v>
      </c>
      <c r="U55" s="139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9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8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7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8">
        <f t="shared" ref="S56" si="590">R56/R$2*100</f>
        <v>100.58924718919586</v>
      </c>
      <c r="T56">
        <v>6243.69</v>
      </c>
      <c r="U56" s="139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9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8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7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8">
        <f t="shared" ref="S57" si="601">R57/R$2*100</f>
        <v>98.352721466655268</v>
      </c>
      <c r="T57">
        <v>6128.23</v>
      </c>
      <c r="U57" s="139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9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8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7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8">
        <f t="shared" ref="S58" si="612">R58/R$2*100</f>
        <v>95.68067554339045</v>
      </c>
      <c r="T58">
        <v>6007.98</v>
      </c>
      <c r="U58" s="139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9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8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7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8">
        <f t="shared" ref="S59" si="623">R59/R$2*100</f>
        <v>97.91339967116204</v>
      </c>
      <c r="T59">
        <v>6133.42</v>
      </c>
      <c r="U59" s="139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9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8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7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8">
        <f t="shared" ref="S60" si="634">R60/R$2*100</f>
        <v>98.674193824309299</v>
      </c>
      <c r="T60">
        <v>6159.22</v>
      </c>
      <c r="U60" s="139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9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8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7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8">
        <f t="shared" ref="S61" si="645">R61/R$2*100</f>
        <v>99.623166918522315</v>
      </c>
      <c r="T61">
        <v>6207.59</v>
      </c>
      <c r="U61" s="139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9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8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7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8">
        <f t="shared" ref="S62" si="656">R62/R$2*100</f>
        <v>101.45434759881771</v>
      </c>
      <c r="T62">
        <v>6311.4</v>
      </c>
      <c r="U62" s="139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9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8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7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8">
        <f t="shared" ref="S63" si="667">R63/R$2*100</f>
        <v>102.08636272916488</v>
      </c>
      <c r="T63">
        <v>6346.85</v>
      </c>
      <c r="U63" s="139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9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8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7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8">
        <f t="shared" ref="S64" si="678">R64/R$2*100</f>
        <v>97.469325882207585</v>
      </c>
      <c r="T64">
        <v>6083.97</v>
      </c>
      <c r="U64" s="139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9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8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7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8">
        <f t="shared" ref="S65" si="689">R65/R$2*100</f>
        <v>95.239690550185799</v>
      </c>
      <c r="T65">
        <v>5953.51</v>
      </c>
      <c r="U65" s="139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9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8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7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8">
        <f t="shared" ref="S66" si="700">R66/R$2*100</f>
        <v>98.099915414516374</v>
      </c>
      <c r="T66">
        <v>6128.98</v>
      </c>
      <c r="U66" s="139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9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8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7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8">
        <f t="shared" ref="S67" si="712">R67/R$2*100</f>
        <v>100.36732909455517</v>
      </c>
      <c r="T67">
        <v>6245.72</v>
      </c>
      <c r="U67" s="139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9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8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7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8">
        <f t="shared" ref="S68" si="723">R68/R$2*100</f>
        <v>98.171670515781372</v>
      </c>
      <c r="T68">
        <v>6110.69</v>
      </c>
      <c r="U68" s="139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9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8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7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8">
        <f t="shared" ref="S69" si="734">R69/R$2*100</f>
        <v>99.7365019625733</v>
      </c>
      <c r="T69">
        <v>6214.64</v>
      </c>
      <c r="U69" s="139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9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8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7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8">
        <f t="shared" ref="S70" si="745">R70/R$2*100</f>
        <v>100.71517501591916</v>
      </c>
      <c r="T70">
        <v>6266.91</v>
      </c>
      <c r="U70" s="139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9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8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7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8">
        <f t="shared" ref="S71" si="756">R71/R$2*100</f>
        <v>101.26901985382868</v>
      </c>
      <c r="T71">
        <v>6303.78</v>
      </c>
      <c r="U71" s="139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9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8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7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8">
        <f t="shared" ref="S72" si="767">R72/R$2*100</f>
        <v>102.43183265379825</v>
      </c>
      <c r="T72">
        <v>6368.94</v>
      </c>
      <c r="U72" s="139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9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8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7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8">
        <f t="shared" ref="S73" si="778">R73/R$2*100</f>
        <v>102.18259059675535</v>
      </c>
      <c r="T73">
        <v>6350.11</v>
      </c>
      <c r="U73" s="139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9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8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7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8">
        <f t="shared" ref="S74" si="789">R74/R$2*100</f>
        <v>102.3797983253975</v>
      </c>
      <c r="T74">
        <v>6366.75</v>
      </c>
      <c r="U74" s="139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9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8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7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8">
        <f t="shared" ref="S75" si="800">R75/R$2*100</f>
        <v>102.80890333494898</v>
      </c>
      <c r="T75">
        <v>6374.75</v>
      </c>
      <c r="U75" s="139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9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8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7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8">
        <f t="shared" ref="S76" si="811">R76/R$2*100</f>
        <v>103.06075898839562</v>
      </c>
      <c r="T76">
        <v>6379.46</v>
      </c>
      <c r="U76" s="139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9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8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7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8">
        <f t="shared" ref="S77" si="822">R77/R$2*100</f>
        <v>102.96191752440149</v>
      </c>
      <c r="T77">
        <v>6371.13</v>
      </c>
      <c r="U77" s="139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9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8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7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8">
        <f t="shared" ref="S78" si="833">R78/R$2*100</f>
        <v>103.22375236411673</v>
      </c>
      <c r="T78">
        <v>6386.53</v>
      </c>
      <c r="U78" s="139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9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8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7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8">
        <f t="shared" ref="S79" si="844">R79/R$2*100</f>
        <v>103.19120120890713</v>
      </c>
      <c r="T79">
        <v>6399.25</v>
      </c>
      <c r="U79" s="139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9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8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7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8">
        <f t="shared" ref="S80" si="855">R80/R$2*100</f>
        <v>102.10679630104829</v>
      </c>
      <c r="T80">
        <v>6342.15</v>
      </c>
      <c r="U80" s="139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9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8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7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8">
        <f t="shared" ref="S81" si="866">R81/R$2*100</f>
        <v>104.65790399072409</v>
      </c>
      <c r="T81">
        <v>6493.35</v>
      </c>
      <c r="U81" s="139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9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8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7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8">
        <f t="shared" ref="S82" si="877">R82/R$2*100</f>
        <v>104.54789534209601</v>
      </c>
      <c r="T82">
        <v>6494.33</v>
      </c>
      <c r="U82" s="139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9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8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7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8">
        <f t="shared" ref="S83" si="888">R83/R$2*100</f>
        <v>101.89557019169541</v>
      </c>
      <c r="T83">
        <v>6313.29</v>
      </c>
      <c r="U83" s="139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9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8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7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8">
        <f t="shared" ref="S84" si="899">R84/R$2*100</f>
        <v>100.88814757790894</v>
      </c>
      <c r="T84">
        <v>6253.69</v>
      </c>
      <c r="U84" s="139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9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8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7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8">
        <f t="shared" ref="S85" si="910">R85/R$2*100</f>
        <v>100.9197483344263</v>
      </c>
      <c r="T85">
        <v>6246.83</v>
      </c>
      <c r="U85" s="139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9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8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7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8">
        <f t="shared" ref="S86" si="921">R86/R$2*100</f>
        <v>100.44359858960834</v>
      </c>
      <c r="T86">
        <v>6225.54</v>
      </c>
      <c r="U86" s="139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9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8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7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8">
        <f t="shared" ref="S87" si="932">R87/R$2*100</f>
        <v>99.043186116575896</v>
      </c>
      <c r="T87">
        <v>6148.17</v>
      </c>
      <c r="U87" s="139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9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8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7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8">
        <f t="shared" ref="S88" si="943">R88/R$2*100</f>
        <v>97.992282762618927</v>
      </c>
      <c r="T88">
        <v>6083.03</v>
      </c>
      <c r="U88" s="139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9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8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7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8">
        <f t="shared" ref="S89" si="954">R89/R$2*100</f>
        <v>99.611286934869156</v>
      </c>
      <c r="T89">
        <v>6170.8</v>
      </c>
      <c r="U89" s="139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9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8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7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8">
        <f t="shared" ref="S90" si="965">R90/R$2*100</f>
        <v>97.328429276081309</v>
      </c>
      <c r="T90">
        <v>6014.1</v>
      </c>
      <c r="U90" s="139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9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8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7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8">
        <f t="shared" ref="S91" si="976">R91/R$2*100</f>
        <v>97.698134367367103</v>
      </c>
      <c r="T91">
        <v>6047.3</v>
      </c>
      <c r="U91" s="139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9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8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7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8">
        <f t="shared" ref="S92" si="987">R92/R$2*100</f>
        <v>97.68197758959883</v>
      </c>
      <c r="T92">
        <v>6037.47</v>
      </c>
      <c r="U92" s="139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9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8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7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8">
        <f t="shared" ref="S93" si="998">R93/R$2*100</f>
        <v>98.531634020471586</v>
      </c>
      <c r="T93">
        <v>6087.79</v>
      </c>
      <c r="U93" s="139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9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8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7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8">
        <f t="shared" ref="S94" si="1009">R94/R$2*100</f>
        <v>100.20267252112261</v>
      </c>
      <c r="T94">
        <v>6185.25</v>
      </c>
      <c r="U94" s="139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9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8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7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8">
        <f t="shared" ref="S95" si="1020">R95/R$2*100</f>
        <v>101.3129757933453</v>
      </c>
      <c r="T95">
        <v>6257.93</v>
      </c>
      <c r="U95" s="139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9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8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7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8">
        <f t="shared" ref="S96" si="1031">R96/R$2*100</f>
        <v>102.12271547914351</v>
      </c>
      <c r="T96">
        <v>6309.36</v>
      </c>
      <c r="U96" s="139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9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8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7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8">
        <f t="shared" ref="S97" si="1042">R97/R$2*100</f>
        <v>103.69610051416569</v>
      </c>
      <c r="T97">
        <v>6411.46</v>
      </c>
      <c r="U97" s="139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9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8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7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8">
        <f t="shared" ref="S98" si="1053">R98/R$2*100</f>
        <v>104.24733175567151</v>
      </c>
      <c r="T98">
        <v>6442.12</v>
      </c>
      <c r="U98" s="139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9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8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7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8">
        <f t="shared" ref="S99" si="1064">R99/R$2*100</f>
        <v>103.84840190459896</v>
      </c>
      <c r="T99">
        <v>6427.42</v>
      </c>
      <c r="U99" s="139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9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8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7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8">
        <f t="shared" ref="S100" si="1075">R100/R$2*100</f>
        <v>104.0798239861622</v>
      </c>
      <c r="T100">
        <v>6457.73</v>
      </c>
      <c r="U100" s="139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9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8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7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8">
        <f t="shared" ref="S101" si="1086">R101/R$2*100</f>
        <v>104.30839487164864</v>
      </c>
      <c r="T101">
        <v>6459.39</v>
      </c>
      <c r="U101" s="139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9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8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7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8">
        <f t="shared" ref="S102" si="1097">R102/R$2*100</f>
        <v>102.77516418137409</v>
      </c>
      <c r="T102">
        <v>6375.78</v>
      </c>
      <c r="U102" s="139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9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8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7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8">
        <f t="shared" ref="S103" si="1108">R103/R$2*100</f>
        <v>103.96173694864996</v>
      </c>
      <c r="T103">
        <v>6454.93</v>
      </c>
      <c r="U103" s="139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9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8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7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8">
        <f t="shared" ref="S104" si="1119">R104/R$2*100</f>
        <v>105.35715982854805</v>
      </c>
      <c r="T104">
        <v>6555.15</v>
      </c>
      <c r="U104" s="139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9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8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7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8">
        <f t="shared" ref="S105" si="1130">R105/R$2*100</f>
        <v>106.12769556829089</v>
      </c>
      <c r="T105">
        <v>6614.59</v>
      </c>
      <c r="U105" s="139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9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8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7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8">
        <f t="shared" ref="S106" si="1141">R106/R$2*100</f>
        <v>105.9069654720155</v>
      </c>
      <c r="T106">
        <v>6595.14</v>
      </c>
      <c r="U106" s="139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9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8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7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8">
        <f t="shared" ref="S107" si="1152">R107/R$2*100</f>
        <v>106.96523441583743</v>
      </c>
      <c r="T107">
        <v>6655.38</v>
      </c>
      <c r="U107" s="139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9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8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7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8">
        <f t="shared" ref="S108" si="1163">R108/R$2*100</f>
        <v>106.99327117725885</v>
      </c>
      <c r="T108">
        <v>6653.87</v>
      </c>
      <c r="U108" s="139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9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8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7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8">
        <f t="shared" ref="S109" si="1174">R109/R$2*100</f>
        <v>105.30346230243588</v>
      </c>
      <c r="T109">
        <v>6546.74</v>
      </c>
      <c r="U109" s="139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9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8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7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8">
        <f t="shared" ref="S110" si="1185">R110/R$2*100</f>
        <v>104.94421159676483</v>
      </c>
      <c r="T110">
        <v>6542.17</v>
      </c>
      <c r="U110" s="139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9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8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7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8">
        <f t="shared" ref="S111" si="1196">R111/R$2*100</f>
        <v>105.15163611134869</v>
      </c>
      <c r="T111">
        <v>6564.51</v>
      </c>
      <c r="U111" s="139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9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8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7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8">
        <f t="shared" ref="S112" si="1207">R112/R$2*100</f>
        <v>107.03936551383305</v>
      </c>
      <c r="T112">
        <v>6685.88</v>
      </c>
      <c r="U112" s="139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9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8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7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8">
        <f t="shared" ref="S113" si="1218">R113/R$2*100</f>
        <v>107.33826590254611</v>
      </c>
      <c r="T113">
        <v>6701.86</v>
      </c>
      <c r="U113" s="139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9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8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7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8">
        <f t="shared" ref="S114" si="1229">R114/R$2*100</f>
        <v>107.68278542848724</v>
      </c>
      <c r="T114">
        <v>6722.39</v>
      </c>
      <c r="U114" s="139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9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8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7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8">
        <f t="shared" ref="S115" si="1240">R115/R$2*100</f>
        <v>109.32816316444746</v>
      </c>
      <c r="T115">
        <v>6831.7</v>
      </c>
      <c r="U115" s="139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9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8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7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8">
        <f t="shared" ref="S116" si="1251">R116/R$2*100</f>
        <v>109.69264106292589</v>
      </c>
      <c r="T116">
        <v>6837.42</v>
      </c>
      <c r="U116" s="139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9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8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7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8">
        <f t="shared" ref="S117" si="1262">R117/R$2*100</f>
        <v>110.3032722226974</v>
      </c>
      <c r="T117">
        <v>6878.02</v>
      </c>
      <c r="U117" s="139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9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8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7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8">
        <f t="shared" ref="S118" si="1273">R118/R$2*100</f>
        <v>108.5412330472633</v>
      </c>
      <c r="T118">
        <v>6753.4</v>
      </c>
      <c r="U118" s="139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9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8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7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8">
        <f t="shared" ref="S119" si="1284">R119/R$2*100</f>
        <v>109.61161957441146</v>
      </c>
      <c r="T119">
        <v>6862.67</v>
      </c>
      <c r="U119" s="139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9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8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7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8">
        <f t="shared" ref="S120" si="1295">R120/R$2*100</f>
        <v>109.33933034908144</v>
      </c>
      <c r="T120">
        <v>6833.91</v>
      </c>
      <c r="U120" s="139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9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8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7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8">
        <f t="shared" ref="S121" si="1306">R121/R$2*100</f>
        <v>108.25468784154953</v>
      </c>
      <c r="T121">
        <v>6795.11</v>
      </c>
      <c r="U121" s="139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9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8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7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8">
        <f t="shared" ref="S122" si="1317">R122/R$2*100</f>
        <v>107.29359716401028</v>
      </c>
      <c r="T122">
        <v>6711.99</v>
      </c>
      <c r="U122" s="139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9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8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7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8">
        <f t="shared" ref="S123" si="1328">R123/R$2*100</f>
        <v>107.39386422604282</v>
      </c>
      <c r="T123">
        <v>6731.77</v>
      </c>
      <c r="U123" s="139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9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8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7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8">
        <f t="shared" ref="S124" si="1339">R124/R$2*100</f>
        <v>108.313137361123</v>
      </c>
      <c r="T124">
        <v>6788.15</v>
      </c>
      <c r="U124" s="139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9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8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7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8">
        <f t="shared" ref="S125" si="1350">R125/R$2*100</f>
        <v>108.43122439863522</v>
      </c>
      <c r="T125">
        <v>6800.5</v>
      </c>
      <c r="U125" s="139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9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8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7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8">
        <f t="shared" ref="S126" si="1361">R126/R$2*100</f>
        <v>110.25598988775791</v>
      </c>
      <c r="T126">
        <v>6890.03</v>
      </c>
      <c r="U126" s="139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9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8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7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8">
        <f t="shared" ref="S127" si="1372">R127/R$2*100</f>
        <v>110.993499272945</v>
      </c>
      <c r="T127">
        <v>6918.22</v>
      </c>
      <c r="U127" s="139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9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8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7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8">
        <f t="shared" ref="S128" si="1383">R128/R$2*100</f>
        <v>112.76100324085954</v>
      </c>
      <c r="T128">
        <v>7013.26</v>
      </c>
      <c r="U128" s="139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9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8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7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8">
        <f t="shared" ref="S129" si="1394">R129/R$2*100</f>
        <v>113.84730894610288</v>
      </c>
      <c r="T129">
        <v>7077.45</v>
      </c>
      <c r="U129" s="139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9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8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7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8">
        <f t="shared" ref="S130" si="1405">R130/R$2*100</f>
        <v>113.76676265693457</v>
      </c>
      <c r="T130">
        <v>7097.12</v>
      </c>
      <c r="U130" s="139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9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8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7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8">
        <f t="shared" ref="S131" si="1417">R131/R$2*100</f>
        <v>113.7506058791663</v>
      </c>
      <c r="T131">
        <v>7054.21</v>
      </c>
      <c r="U131" s="139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9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8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7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8">
        <f t="shared" ref="S132" si="1428">R132/R$2*100</f>
        <v>114.07017743943584</v>
      </c>
      <c r="T132">
        <v>7055.91</v>
      </c>
      <c r="U132" s="139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9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8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7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8">
        <f t="shared" ref="S133" si="1439">R133/R$2*100</f>
        <v>113.61374846748208</v>
      </c>
      <c r="T133">
        <v>7006.15</v>
      </c>
      <c r="U133" s="139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9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8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7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8">
        <f t="shared" ref="S134" si="1450">R134/R$2*100</f>
        <v>111.27315408813998</v>
      </c>
      <c r="T134">
        <v>6834.12</v>
      </c>
      <c r="U134" s="139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9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8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7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8">
        <f t="shared" ref="S135" si="1461">R135/R$2*100</f>
        <v>111.75666942282285</v>
      </c>
      <c r="T135">
        <v>6860.88</v>
      </c>
      <c r="U135" s="139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9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8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7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8">
        <f t="shared" ref="S136" si="1472">R136/R$2*100</f>
        <v>113.98274075974872</v>
      </c>
      <c r="T136">
        <v>7029.55</v>
      </c>
      <c r="U136" s="139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9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8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7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8">
        <f t="shared" ref="S137" si="1483">R137/R$2*100</f>
        <v>114.46815689181611</v>
      </c>
      <c r="T137">
        <v>7024.51</v>
      </c>
      <c r="U137" s="139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9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8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7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8">
        <f t="shared" ref="S138" si="1494">R138/R$2*100</f>
        <v>115.10801281137437</v>
      </c>
      <c r="T138">
        <v>7055.86</v>
      </c>
      <c r="U138" s="139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9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8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7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8">
        <f t="shared" ref="S139" si="1505">R139/R$2*100</f>
        <v>115.83958220473487</v>
      </c>
      <c r="T139">
        <v>7081.03</v>
      </c>
      <c r="U139" s="139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9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8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7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8">
        <f t="shared" ref="S140" si="1516">R140/R$2*100</f>
        <v>114.44463452418287</v>
      </c>
      <c r="T140">
        <v>6960.93</v>
      </c>
      <c r="U140" s="139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9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8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7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8">
        <f t="shared" ref="S141" si="1527">R141/R$2*100</f>
        <v>113.70498674193823</v>
      </c>
      <c r="T141">
        <v>6870.48</v>
      </c>
      <c r="U141" s="139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9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8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7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8">
        <f t="shared" ref="S142" si="1538">R142/R$2*100</f>
        <v>103.41193130518252</v>
      </c>
      <c r="T142">
        <v>6325.98</v>
      </c>
      <c r="U142" s="139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9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8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7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8">
        <f t="shared" ref="S143" si="1549">R143/R$2*100</f>
        <v>105.67411779241391</v>
      </c>
      <c r="T143">
        <v>6449.99</v>
      </c>
      <c r="U143" s="139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9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8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7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8">
        <f t="shared" ref="S144" si="1560">R144/R$2*100</f>
        <v>104.81424457559947</v>
      </c>
      <c r="T144">
        <v>6405.48</v>
      </c>
      <c r="U144" s="139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9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8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7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8">
        <f t="shared" ref="S145" si="1571">R145/R$2*100</f>
        <v>107.54093842366873</v>
      </c>
      <c r="T145">
        <v>6560.51</v>
      </c>
      <c r="U145" s="139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9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8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7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8">
        <f t="shared" ref="S146" si="1582">R146/R$2*100</f>
        <v>107.69276461475587</v>
      </c>
      <c r="T146">
        <v>6570.74</v>
      </c>
      <c r="U146" s="139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9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8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7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8">
        <f t="shared" ref="S147" si="1593">R147/R$2*100</f>
        <v>107.39814102015795</v>
      </c>
      <c r="T147">
        <v>6562.2</v>
      </c>
      <c r="U147" s="139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9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8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7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8">
        <f t="shared" ref="S148" si="1604">R148/R$2*100</f>
        <v>104.79095980763928</v>
      </c>
      <c r="T148">
        <v>6362.36</v>
      </c>
      <c r="U148" s="139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9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8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7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8">
        <f t="shared" ref="S149" si="1615">R149/R$2*100</f>
        <v>104.51676978492476</v>
      </c>
      <c r="T149">
        <v>6290.53</v>
      </c>
      <c r="U149" s="139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9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8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7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8">
        <f t="shared" ref="S150" si="1626">R150/R$2*100</f>
        <v>105.47073247227212</v>
      </c>
      <c r="T150">
        <v>6386.86</v>
      </c>
      <c r="U150" s="139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9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8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7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8">
        <f t="shared" ref="S151" si="1637">R151/R$2*100</f>
        <v>103.21234757980973</v>
      </c>
      <c r="T151">
        <v>6259.68</v>
      </c>
      <c r="U151" s="139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9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8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7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8">
        <f t="shared" ref="S152" si="1648">R152/R$2*100</f>
        <v>100.16489417310561</v>
      </c>
      <c r="T152">
        <v>6117.9</v>
      </c>
      <c r="U152" s="139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9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8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7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8">
        <f t="shared" ref="S153" si="1659">R153/R$2*100</f>
        <v>100.6310647316549</v>
      </c>
      <c r="T153">
        <v>6211.33</v>
      </c>
      <c r="U153" s="139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9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8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7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8">
        <f t="shared" ref="S154" si="1670">R154/R$2*100</f>
        <v>102.68392590691795</v>
      </c>
      <c r="T154">
        <v>6339.27</v>
      </c>
      <c r="U154" s="139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9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8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7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8">
        <f t="shared" ref="S155" si="1681">R155/R$2*100</f>
        <v>102.94029595415277</v>
      </c>
      <c r="T155">
        <v>6343.02</v>
      </c>
      <c r="U155" s="139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9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8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7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8">
        <f t="shared" ref="S156" si="1692">R156/R$2*100</f>
        <v>103.50364477898479</v>
      </c>
      <c r="T156">
        <v>6371.21</v>
      </c>
      <c r="U156" s="139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9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8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7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8">
        <f t="shared" ref="S157" si="1703">R157/R$2*100</f>
        <v>104.72419429950864</v>
      </c>
      <c r="T157">
        <v>6467.92</v>
      </c>
      <c r="U157" s="139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9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8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7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8">
        <f t="shared" ref="S158" si="1714">R158/R$2*100</f>
        <v>104.15062868873493</v>
      </c>
      <c r="T158">
        <v>6399.1</v>
      </c>
      <c r="U158" s="139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9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8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7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8">
        <f t="shared" ref="S159" si="1725">R159/R$2*100</f>
        <v>103.07952936256758</v>
      </c>
      <c r="T159">
        <v>6383.87</v>
      </c>
      <c r="U159" s="139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9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8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7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8">
        <f t="shared" ref="S160" si="1736">R160/R$2*100</f>
        <v>103.8809530598086</v>
      </c>
      <c r="T160">
        <v>6448.38</v>
      </c>
      <c r="U160" s="139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9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8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7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8">
        <f t="shared" ref="S161" si="1747">R161/R$2*100</f>
        <v>104.16916146323381</v>
      </c>
      <c r="T161">
        <v>6461.47</v>
      </c>
      <c r="U161" s="139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9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8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7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8">
        <f t="shared" ref="S162" si="1758">R162/R$2*100</f>
        <v>103.04959180376167</v>
      </c>
      <c r="T162">
        <v>6353.65</v>
      </c>
      <c r="U162" s="139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9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8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7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8">
        <f t="shared" ref="S163" si="1769">R163/R$2*100</f>
        <v>103.98193292086032</v>
      </c>
      <c r="T163">
        <v>6412.21</v>
      </c>
      <c r="U163" s="139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9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8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7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8">
        <f t="shared" ref="S164" si="1780">R164/R$2*100</f>
        <v>104.75151826191087</v>
      </c>
      <c r="T164">
        <v>6424.33</v>
      </c>
      <c r="U164" s="139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9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8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7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8">
        <f t="shared" ref="S165" si="1791">R165/R$2*100</f>
        <v>104.36209239776086</v>
      </c>
      <c r="T165">
        <v>6418.75</v>
      </c>
      <c r="U165" s="139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9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8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7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8">
        <f t="shared" ref="S166" si="1802">R166/R$2*100</f>
        <v>104.71065111814406</v>
      </c>
      <c r="T166">
        <v>6451.93</v>
      </c>
      <c r="U166" s="139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9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8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7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8">
        <f t="shared" ref="S167" si="1813">R167/R$2*100</f>
        <v>106.57248215626456</v>
      </c>
      <c r="T167">
        <v>6579.23</v>
      </c>
      <c r="U167" s="139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9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8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7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8">
        <f t="shared" ref="S168" si="1824">R168/R$2*100</f>
        <v>107.19855729478516</v>
      </c>
      <c r="T168">
        <v>6616.89</v>
      </c>
      <c r="U168" s="139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9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8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7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8">
        <f t="shared" ref="S169" si="1835">R169/R$2*100</f>
        <v>108.71373040990694</v>
      </c>
      <c r="T169">
        <v>6668.97</v>
      </c>
      <c r="U169" s="139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9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8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7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8">
        <f t="shared" ref="S170" si="1846">R170/R$2*100</f>
        <v>109.2953744095648</v>
      </c>
      <c r="T170">
        <v>6700.69</v>
      </c>
      <c r="U170" s="139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9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8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7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8">
        <f t="shared" ref="S171" si="1857">R171/R$2*100</f>
        <v>108.97865404537201</v>
      </c>
      <c r="T171">
        <v>6684.06</v>
      </c>
      <c r="U171" s="139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9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8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7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8">
        <f t="shared" ref="S172" si="1868">R172/R$2*100</f>
        <v>108.05652971421512</v>
      </c>
      <c r="T172">
        <v>6615.27</v>
      </c>
      <c r="U172" s="139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9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8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7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8">
        <f t="shared" ref="S173" si="1879">R173/R$2*100</f>
        <v>107.78210209182753</v>
      </c>
      <c r="T173">
        <v>6610.9</v>
      </c>
      <c r="U173" s="139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9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8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7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8">
        <f t="shared" ref="S174" si="1890">R174/R$2*100</f>
        <v>107.776399699674</v>
      </c>
      <c r="T174">
        <v>6600.48</v>
      </c>
      <c r="U174" s="139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9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8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7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8">
        <f t="shared" ref="S175" si="1901">R175/R$2*100</f>
        <v>107.41904979138748</v>
      </c>
      <c r="T175">
        <v>6600.33</v>
      </c>
      <c r="U175" s="139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9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8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7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8">
        <f t="shared" ref="S176" si="1912">R176/R$2*100</f>
        <v>107.98192341687336</v>
      </c>
      <c r="T176">
        <v>6620.39</v>
      </c>
      <c r="U176" s="139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9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8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7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8">
        <f t="shared" ref="S177" si="1923">R177/R$2*100</f>
        <v>108.50654349499614</v>
      </c>
      <c r="T177">
        <v>6645.8</v>
      </c>
      <c r="U177" s="139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9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8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7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8">
        <f t="shared" ref="S178" si="1934">R178/R$2*100</f>
        <v>109.26662484912421</v>
      </c>
      <c r="T178">
        <v>6684.67</v>
      </c>
      <c r="U178" s="139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9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8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7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8">
        <f t="shared" ref="S179" si="1945">R179/R$2*100</f>
        <v>110.10202529961319</v>
      </c>
      <c r="T179">
        <v>6748.74</v>
      </c>
      <c r="U179" s="139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9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8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7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8">
        <f t="shared" ref="S180" si="1956">R180/R$2*100</f>
        <v>110.72715003944154</v>
      </c>
      <c r="T180">
        <v>6752.09</v>
      </c>
      <c r="U180" s="139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9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8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7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8">
        <f t="shared" ref="S181" si="1967">R181/R$2*100</f>
        <v>110.33035858542657</v>
      </c>
      <c r="T181">
        <v>6721.88</v>
      </c>
      <c r="U181" s="139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9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8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7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8">
        <f t="shared" ref="S182" si="1978">R182/R$2*100</f>
        <v>110.21963713777929</v>
      </c>
      <c r="T182">
        <v>6723.07</v>
      </c>
      <c r="U182" s="139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9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8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7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8">
        <f t="shared" ref="S183" si="1989">R183/R$2*100</f>
        <v>109.34265674450432</v>
      </c>
      <c r="T183">
        <v>6657.53</v>
      </c>
      <c r="U183" s="139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9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8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7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8">
        <f t="shared" ref="S184" si="2000">R184/R$2*100</f>
        <v>109.22599530503045</v>
      </c>
      <c r="T184">
        <v>6660.05</v>
      </c>
      <c r="U184" s="139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9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8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7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8">
        <f t="shared" ref="S185" si="2011">R185/R$2*100</f>
        <v>108.38132846729202</v>
      </c>
      <c r="T185">
        <v>6603.27</v>
      </c>
      <c r="U185" s="139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9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8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7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8">
        <f t="shared" ref="S186" si="2022">R186/R$2*100</f>
        <v>107.75406533040611</v>
      </c>
      <c r="T186">
        <v>6573.4</v>
      </c>
      <c r="U186" s="139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9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8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7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8">
        <f t="shared" ref="S187" si="2033">R187/R$2*100</f>
        <v>107.38958743192771</v>
      </c>
      <c r="T187">
        <v>6586.36</v>
      </c>
      <c r="U187" s="139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9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8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7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8">
        <f t="shared" ref="S188" si="2044">R188/R$2*100</f>
        <v>107.16196694513347</v>
      </c>
      <c r="T188">
        <v>6566.91</v>
      </c>
      <c r="U188" s="139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9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8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7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8">
        <f t="shared" ref="S189" si="2055">R189/R$2*100</f>
        <v>107.288607570876</v>
      </c>
      <c r="T189">
        <v>6571.7</v>
      </c>
      <c r="U189" s="139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9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8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7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8">
        <f t="shared" ref="S190" si="2066">R190/R$2*100</f>
        <v>106.96048242237619</v>
      </c>
      <c r="T190">
        <v>6552.15</v>
      </c>
      <c r="U190" s="139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9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8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7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8">
        <f t="shared" ref="S191" si="2077">R191/R$2*100</f>
        <v>105.35145743639455</v>
      </c>
      <c r="T191">
        <v>6462.46</v>
      </c>
      <c r="U191" s="139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9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8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7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8">
        <f t="shared" ref="S192" si="2088">R192/R$2*100</f>
        <v>104.93779640559214</v>
      </c>
      <c r="T192">
        <v>6371.53</v>
      </c>
      <c r="U192" s="139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9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8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7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8">
        <f t="shared" ref="S193" si="2099">R193/R$2*100</f>
        <v>105.49686843630901</v>
      </c>
      <c r="T193">
        <v>6392.64</v>
      </c>
      <c r="U193" s="139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9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8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7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8">
        <f t="shared" ref="S194" si="2110">R194/R$2*100</f>
        <v>103.90732662351856</v>
      </c>
      <c r="T194">
        <v>6278.11</v>
      </c>
      <c r="U194" s="139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9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8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7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8">
        <f t="shared" ref="S195" si="2122">R195/R$2*100</f>
        <v>104.70447352664442</v>
      </c>
      <c r="T195">
        <v>6329.17</v>
      </c>
      <c r="U195" s="139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9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8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7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8">
        <f t="shared" ref="S196" si="2133">R196/R$2*100</f>
        <v>103.09378534295138</v>
      </c>
      <c r="T196">
        <v>6229.29</v>
      </c>
      <c r="U196" s="139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9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8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7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8">
        <f t="shared" ref="S197" si="2144">R197/R$2*100</f>
        <v>103.22945475627026</v>
      </c>
      <c r="T197">
        <v>6239.15</v>
      </c>
      <c r="U197" s="139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9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8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7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8">
        <f t="shared" ref="S198" si="2155">R198/R$2*100</f>
        <v>103.93916497970899</v>
      </c>
      <c r="T198">
        <v>6272.54</v>
      </c>
      <c r="U198" s="139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9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8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7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8">
        <f t="shared" ref="S199" si="2166">R199/R$2*100</f>
        <v>103.08214295897127</v>
      </c>
      <c r="T199">
        <v>6233.66</v>
      </c>
      <c r="U199" s="139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9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8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7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8">
        <f t="shared" ref="S200" si="2177">R200/R$2*100</f>
        <v>104.7762286279094</v>
      </c>
      <c r="T200">
        <v>6313.1</v>
      </c>
      <c r="U200" s="139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9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8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7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8">
        <f t="shared" ref="S201" si="2188">R201/R$2*100</f>
        <v>105.45267489711934</v>
      </c>
      <c r="T201">
        <v>6376.71</v>
      </c>
      <c r="U201" s="139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9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8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7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8">
        <f t="shared" ref="S202" si="2199">R202/R$2*100</f>
        <v>105.64465543295411</v>
      </c>
      <c r="T202">
        <v>6412.92</v>
      </c>
      <c r="U202" s="139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9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8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7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8">
        <f t="shared" ref="S203" si="2210">R203/R$2*100</f>
        <v>105.41774774517908</v>
      </c>
      <c r="T203">
        <v>6389.45</v>
      </c>
      <c r="U203" s="139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9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8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7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8">
        <f t="shared" ref="S204" si="2221">R204/R$2*100</f>
        <v>104.7978501981581</v>
      </c>
      <c r="T204">
        <v>6317.28</v>
      </c>
      <c r="U204" s="139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9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8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7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8">
        <f t="shared" ref="S205" si="2232">R205/R$2*100</f>
        <v>105.70120415514307</v>
      </c>
      <c r="T205">
        <v>6354.67</v>
      </c>
      <c r="U205" s="139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9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8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7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8">
        <f t="shared" ref="S206" si="2243">R206/R$2*100</f>
        <v>105.77462245411951</v>
      </c>
      <c r="T206">
        <v>6348.9</v>
      </c>
      <c r="U206" s="139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9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8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7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8">
        <f t="shared" ref="S207" si="2254">R207/R$2*100</f>
        <v>106.29805453387695</v>
      </c>
      <c r="T207">
        <v>6386.63</v>
      </c>
      <c r="U207" s="139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9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8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7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8">
        <f t="shared" ref="S208" si="2265">R208/R$2*100</f>
        <v>106.23841701593817</v>
      </c>
      <c r="T208">
        <v>6404.15</v>
      </c>
      <c r="U208" s="139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9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8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7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8">
        <f t="shared" ref="S209" si="2276">R209/R$2*100</f>
        <v>105.64940742641538</v>
      </c>
      <c r="T209">
        <v>6360.46</v>
      </c>
      <c r="U209" s="139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9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8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7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8">
        <f t="shared" ref="S210" si="2287">R210/R$2*100</f>
        <v>104.71706630931675</v>
      </c>
      <c r="T210">
        <v>6299.69</v>
      </c>
      <c r="U210" s="139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9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8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7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8">
        <f t="shared" ref="S211" si="2298">R211/R$2*100</f>
        <v>104.47423944344652</v>
      </c>
      <c r="T211">
        <v>6302.74</v>
      </c>
      <c r="U211" s="139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9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8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7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8">
        <f t="shared" ref="S212" si="2309">R212/R$2*100</f>
        <v>103.92490899932521</v>
      </c>
      <c r="T212">
        <v>6256.04</v>
      </c>
      <c r="U212" s="139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9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8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7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8">
        <f t="shared" ref="S213" si="2320">R213/R$2*100</f>
        <v>101.65298092549824</v>
      </c>
      <c r="T213">
        <v>6117</v>
      </c>
      <c r="U213" s="139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9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8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7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8">
        <f t="shared" ref="S214" si="2331">R214/R$2*100</f>
        <v>102.76304659804786</v>
      </c>
      <c r="T214">
        <v>6179.52</v>
      </c>
      <c r="U214" s="139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9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8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7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8">
        <f t="shared" ref="S215" si="2342">R215/R$2*100</f>
        <v>101.51374751708342</v>
      </c>
      <c r="T215">
        <v>6128.21</v>
      </c>
      <c r="U215" s="139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9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8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7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8">
        <f t="shared" ref="S216" si="2353">R216/R$2*100</f>
        <v>101.18562236858362</v>
      </c>
      <c r="T216">
        <v>6145.43</v>
      </c>
      <c r="U216" s="139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9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8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7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8">
        <f t="shared" ref="S217" si="2364">R217/R$2*100</f>
        <v>102.40735988747278</v>
      </c>
      <c r="T217">
        <v>6204.67</v>
      </c>
      <c r="U217" s="139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9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8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7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8">
        <f t="shared" ref="S218" si="2375">R218/R$2*100</f>
        <v>103.0217926420133</v>
      </c>
      <c r="T218">
        <v>6231.42</v>
      </c>
      <c r="U218" s="139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9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8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7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8">
        <f t="shared" ref="S219" si="2386">R219/R$2*100</f>
        <v>104.55003373915358</v>
      </c>
      <c r="T219">
        <v>6309.25</v>
      </c>
      <c r="U219" s="139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9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8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7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8">
        <f t="shared" ref="S220" si="2397">R220/R$2*100</f>
        <v>104.37397238141402</v>
      </c>
      <c r="T220">
        <v>6290.82</v>
      </c>
      <c r="U220" s="139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9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8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7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8">
        <f t="shared" ref="S221" si="2408">R221/R$2*100</f>
        <v>105.09366179112138</v>
      </c>
      <c r="T221">
        <v>6326.72</v>
      </c>
      <c r="U221" s="139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9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8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7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8">
        <f t="shared" ref="S222" si="2419">R222/R$2*100</f>
        <v>104.76886303804447</v>
      </c>
      <c r="T222">
        <v>6312.6</v>
      </c>
      <c r="U222" s="139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9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8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7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8">
        <f t="shared" ref="S223" si="2430">R223/R$2*100</f>
        <v>105.30797669622405</v>
      </c>
      <c r="T223">
        <v>6350.89</v>
      </c>
      <c r="U223" s="139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9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8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7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8">
        <f t="shared" ref="S224" si="2441">R224/R$2*100</f>
        <v>105.48760204905957</v>
      </c>
      <c r="T224">
        <v>6350.28</v>
      </c>
      <c r="U224" s="139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9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8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7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8">
        <f t="shared" ref="S225" si="2452">R225/R$2*100</f>
        <v>106.16903791140382</v>
      </c>
      <c r="T225">
        <v>6403.09</v>
      </c>
      <c r="U225" s="139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9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8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7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8">
        <f t="shared" ref="S226" si="2463">R226/R$2*100</f>
        <v>106.93173286193559</v>
      </c>
      <c r="T226">
        <v>6438.43</v>
      </c>
      <c r="U226" s="139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9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8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7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8">
        <f t="shared" ref="S227" si="2474">R227/R$2*100</f>
        <v>106.7053003735067</v>
      </c>
      <c r="T227">
        <v>6417.74</v>
      </c>
      <c r="U227" s="139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9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8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7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8">
        <f t="shared" ref="S228" si="2485">R228/R$2*100</f>
        <v>106.98946958248985</v>
      </c>
      <c r="T228">
        <v>6403.94</v>
      </c>
      <c r="U228" s="139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9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8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7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8">
        <f t="shared" ref="S229" si="2496">R229/R$2*100</f>
        <v>107.9740826276623</v>
      </c>
      <c r="T229">
        <v>6450.99</v>
      </c>
      <c r="U229" s="139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9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8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7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8">
        <f t="shared" ref="S230" si="2507">R230/R$2*100</f>
        <v>106.67916440946976</v>
      </c>
      <c r="T230">
        <v>6381.03</v>
      </c>
      <c r="U230" s="139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9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8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7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8">
        <f t="shared" ref="S231" si="2518">R231/R$2*100</f>
        <v>107.19214210361245</v>
      </c>
      <c r="T231">
        <v>6395.1</v>
      </c>
      <c r="U231" s="139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9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8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7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8">
        <f t="shared" ref="S232" si="2529">R232/R$2*100</f>
        <v>107.61720791872192</v>
      </c>
      <c r="T232">
        <v>6410.04</v>
      </c>
      <c r="U232" s="139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9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8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7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8">
        <f t="shared" ref="S233" si="2540">R233/R$2*100</f>
        <v>104.589475284882</v>
      </c>
      <c r="T233">
        <v>6236.01</v>
      </c>
      <c r="U233" s="139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9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8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7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8">
        <f t="shared" ref="S234" si="2551">R234/R$2*100</f>
        <v>105.60996588068694</v>
      </c>
      <c r="T234">
        <v>6272.68</v>
      </c>
      <c r="U234" s="139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9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8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7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8">
        <f t="shared" ref="S235" si="2562">R235/R$2*100</f>
        <v>105.06966422414203</v>
      </c>
      <c r="T235">
        <v>6236.34</v>
      </c>
      <c r="U235" s="139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9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8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7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8">
        <f t="shared" ref="S236" si="2573">R236/R$2*100</f>
        <v>104.7013847308946</v>
      </c>
      <c r="T236">
        <v>6208.25</v>
      </c>
      <c r="U236" s="139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9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8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7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8">
        <f t="shared" ref="S237" si="2584">R237/R$2*100</f>
        <v>103.6390765926306</v>
      </c>
      <c r="T237">
        <v>6174.82</v>
      </c>
      <c r="U237" s="139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9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8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7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8">
        <f t="shared" ref="S238" si="2595">R238/R$2*100</f>
        <v>102.22179454281071</v>
      </c>
      <c r="T238">
        <v>6151.04</v>
      </c>
      <c r="U238" s="139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9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8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7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8">
        <f t="shared" ref="S239" si="2606">R239/R$2*100</f>
        <v>98.677995419078286</v>
      </c>
      <c r="T239">
        <v>6026.83</v>
      </c>
      <c r="U239" s="139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9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8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7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8">
        <f t="shared" ref="S240" si="2617">R240/R$2*100</f>
        <v>95.23303775934005</v>
      </c>
      <c r="T240">
        <v>5848.46</v>
      </c>
      <c r="U240" s="139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9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8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7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8">
        <f t="shared" ref="S241" si="2628">R241/R$2*100</f>
        <v>96.999353728889261</v>
      </c>
      <c r="T241">
        <v>5931.21</v>
      </c>
      <c r="U241" s="139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9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8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7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8">
        <f t="shared" ref="S242" si="2639">R242/R$2*100</f>
        <v>94.727188055389234</v>
      </c>
      <c r="T242">
        <v>5826.37</v>
      </c>
      <c r="U242" s="139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9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8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7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8">
        <f t="shared" ref="S243" si="2650">R243/R$2*100</f>
        <v>94.290717455972768</v>
      </c>
      <c r="T243">
        <v>5765.9</v>
      </c>
      <c r="U243" s="139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9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8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7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8">
        <f t="shared" ref="S244" si="2661">R244/R$2*100</f>
        <v>96.873188302492892</v>
      </c>
      <c r="T244">
        <v>5914.25</v>
      </c>
      <c r="U244" s="139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9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8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7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8">
        <f t="shared" ref="S245" si="2672">R245/R$2*100</f>
        <v>97.260950968931454</v>
      </c>
      <c r="T245">
        <v>5934.56</v>
      </c>
      <c r="U245" s="139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9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8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7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8">
        <f t="shared" ref="S246" si="2683">R246/R$2*100</f>
        <v>97.401372375711617</v>
      </c>
      <c r="T246">
        <v>5948.43</v>
      </c>
      <c r="U246" s="139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9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8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7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8">
        <f t="shared" ref="S247" si="2694">R247/R$2*100</f>
        <v>97.717142341212138</v>
      </c>
      <c r="T247">
        <v>5934.36</v>
      </c>
      <c r="U247" s="139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9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8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7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8">
        <f t="shared" ref="S248" si="2705">R248/R$2*100</f>
        <v>99.379152054286763</v>
      </c>
      <c r="T248">
        <v>6045.81</v>
      </c>
      <c r="U248" s="139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9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8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7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8">
        <f t="shared" ref="S249" si="2716">R249/R$2*100</f>
        <v>99.673062849865516</v>
      </c>
      <c r="T249">
        <v>6070.94</v>
      </c>
      <c r="U249" s="139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9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8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7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8">
        <f t="shared" ref="S250" si="2727">R250/R$2*100</f>
        <v>97.964483600870565</v>
      </c>
      <c r="T250">
        <v>5958.51</v>
      </c>
      <c r="U250" s="139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9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8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7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8">
        <f t="shared" ref="S251" si="2738">R251/R$2*100</f>
        <v>96.614204658854391</v>
      </c>
      <c r="T251">
        <v>5892.19</v>
      </c>
      <c r="U251" s="139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9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8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7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8">
        <f t="shared" ref="S252" si="2749">R252/R$2*100</f>
        <v>95.649074786873086</v>
      </c>
      <c r="T252">
        <v>5843.45</v>
      </c>
      <c r="U252" s="139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9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8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7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8">
        <f t="shared" ref="S253" si="2760">R253/R$2*100</f>
        <v>97.97018599302406</v>
      </c>
      <c r="T253">
        <v>5979.72</v>
      </c>
      <c r="U253" s="139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9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8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7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8">
        <f t="shared" ref="S254" si="2771">R254/R$2*100</f>
        <v>97.263326965662088</v>
      </c>
      <c r="T254">
        <v>5939.61</v>
      </c>
      <c r="U254" s="139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9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8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7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8">
        <f t="shared" ref="S255" si="2782">R255/R$2*100</f>
        <v>95.520295764073012</v>
      </c>
      <c r="T255">
        <v>5841.54</v>
      </c>
      <c r="U255" s="139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9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8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7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8">
        <f t="shared" ref="S256" si="2793">R256/R$2*100</f>
        <v>94.428287666676169</v>
      </c>
      <c r="T256">
        <v>5756.78</v>
      </c>
      <c r="U256" s="139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9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8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7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8">
        <f t="shared" ref="S257" si="2804">R257/R$2*100</f>
        <v>90.187846301523493</v>
      </c>
      <c r="T257">
        <v>5580.06</v>
      </c>
      <c r="U257" s="139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9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8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7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8">
        <f t="shared" ref="S258" si="2815">R258/R$2*100</f>
        <v>88.981315161710341</v>
      </c>
      <c r="T258">
        <v>5520.06</v>
      </c>
      <c r="U258" s="139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9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8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7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8">
        <f t="shared" ref="S259" si="2827">R259/R$2*100</f>
        <v>92.084604491584216</v>
      </c>
      <c r="T259">
        <v>5695.62</v>
      </c>
      <c r="U259" s="139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9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8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7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8">
        <f t="shared" ref="S260" si="2838">R260/R$2*100</f>
        <v>89.381908210494302</v>
      </c>
      <c r="T260">
        <v>5578.55</v>
      </c>
      <c r="U260" s="139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9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8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7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8">
        <f t="shared" ref="S261" si="2849">R261/R$2*100</f>
        <v>90.515733850350216</v>
      </c>
      <c r="T261">
        <v>5636.21</v>
      </c>
      <c r="U261" s="139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9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8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7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8">
        <f t="shared" ref="S262" si="2860">R262/R$2*100</f>
        <v>91.161292162061997</v>
      </c>
      <c r="T262">
        <v>5668.58</v>
      </c>
      <c r="U262" s="139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9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8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7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8">
        <f t="shared" ref="S263" si="2871">R263/R$2*100</f>
        <v>90.941987663824975</v>
      </c>
      <c r="T263">
        <v>5670.38</v>
      </c>
      <c r="U263" s="139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9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8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7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8">
        <f t="shared" ref="S264" si="2882">R264/R$2*100</f>
        <v>91.502722892253303</v>
      </c>
      <c r="T264">
        <v>5707.77</v>
      </c>
      <c r="U264" s="139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9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8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7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8">
        <f t="shared" ref="S265" si="2893">R265/R$2*100</f>
        <v>89.907241087636265</v>
      </c>
      <c r="T265">
        <v>5639.3</v>
      </c>
      <c r="U265" s="139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9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8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7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8">
        <f t="shared" ref="S266" si="2904">R266/R$2*100</f>
        <v>88.738488295840099</v>
      </c>
      <c r="T266">
        <v>5550.69</v>
      </c>
      <c r="U266" s="139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9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8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7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8">
        <f t="shared" ref="S267" si="2915">R267/R$2*100</f>
        <v>87.451886066204764</v>
      </c>
      <c r="T267">
        <v>5482.96</v>
      </c>
      <c r="U267" s="139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9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8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7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8">
        <f t="shared" ref="S268" si="2926">R268/R$2*100</f>
        <v>87.567597106986383</v>
      </c>
      <c r="T268">
        <v>5514.09</v>
      </c>
      <c r="U268" s="139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9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8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7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8">
        <f t="shared" ref="S269" si="2937">R269/R$2*100</f>
        <v>88.2447561752155</v>
      </c>
      <c r="T269">
        <v>5552.91</v>
      </c>
      <c r="U269" s="139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9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8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7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8">
        <f t="shared" ref="S270" si="2948">R270/R$2*100</f>
        <v>91.671181060454856</v>
      </c>
      <c r="T270">
        <v>5736.95</v>
      </c>
      <c r="U270" s="139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9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8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7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8">
        <f t="shared" ref="S271" si="2959">R271/R$2*100</f>
        <v>94.235831931495255</v>
      </c>
      <c r="T271">
        <v>5833.73</v>
      </c>
      <c r="U271" s="139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9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8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7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8">
        <f t="shared" ref="S272" si="2970">R272/R$2*100</f>
        <v>94.638325777663724</v>
      </c>
      <c r="T272">
        <v>5882.58</v>
      </c>
      <c r="U272" s="139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9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8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7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8">
        <f t="shared" ref="S273" si="2981">R273/R$2*100</f>
        <v>96.040163848734537</v>
      </c>
      <c r="T273">
        <v>5943.68</v>
      </c>
      <c r="U273" s="139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9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8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7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8">
        <f t="shared" ref="S274" si="2992">R274/R$2*100</f>
        <v>96.188663644398815</v>
      </c>
      <c r="T274">
        <v>5953.02</v>
      </c>
      <c r="U274" s="139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9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8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7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8">
        <f t="shared" ref="S275" si="3003">R275/R$2*100</f>
        <v>97.164010302321827</v>
      </c>
      <c r="T275">
        <v>6016.15</v>
      </c>
      <c r="U275" s="139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9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8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7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8">
        <f t="shared" ref="S276" si="3014">R276/R$2*100</f>
        <v>96.704730134291339</v>
      </c>
      <c r="T276">
        <v>6018.49</v>
      </c>
      <c r="U276" s="139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9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8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7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8">
        <f t="shared" ref="S277" si="3025">R277/R$2*100</f>
        <v>96.917857041028711</v>
      </c>
      <c r="T277">
        <v>6030.4</v>
      </c>
      <c r="U277" s="139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9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8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7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8">
        <f t="shared" ref="S278" si="3036">R278/R$2*100</f>
        <v>97.297541318583143</v>
      </c>
      <c r="T278">
        <v>6051.76</v>
      </c>
      <c r="U278" s="139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9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8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7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8">
        <f t="shared" ref="S279" si="3047">R279/R$2*100</f>
        <v>96.216938005493304</v>
      </c>
      <c r="T279">
        <v>5944.74</v>
      </c>
      <c r="U279" s="139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9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8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7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8">
        <f t="shared" ref="S280" si="3058">R280/R$2*100</f>
        <v>96.059884621598755</v>
      </c>
      <c r="T280">
        <v>5924.85</v>
      </c>
      <c r="U280" s="139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9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8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7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8">
        <f t="shared" ref="S281" si="3069">R281/R$2*100</f>
        <v>96.21361161007043</v>
      </c>
      <c r="T281">
        <v>5907.07</v>
      </c>
      <c r="U281" s="139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9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8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7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8">
        <f t="shared" ref="S282" si="3080">R282/R$2*100</f>
        <v>96.643429418641119</v>
      </c>
      <c r="T282">
        <v>5921.47</v>
      </c>
      <c r="U282" s="139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9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8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7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8">
        <f t="shared" ref="S283" si="3091">R283/R$2*100</f>
        <v>98.620258698524026</v>
      </c>
      <c r="T283">
        <v>5999.73</v>
      </c>
      <c r="U283" s="139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9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8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7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8">
        <f t="shared" ref="S284" si="3102">R284/R$2*100</f>
        <v>99.18954751518261</v>
      </c>
      <c r="T284">
        <v>5997.43</v>
      </c>
      <c r="U284" s="139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9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8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7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8">
        <f t="shared" ref="S285" si="3113">R285/R$2*100</f>
        <v>99.699198813902427</v>
      </c>
      <c r="T285">
        <v>6015.81</v>
      </c>
      <c r="U285" s="139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9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8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7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8">
        <f t="shared" ref="S286" si="3124">R286/R$2*100</f>
        <v>98.275976772255959</v>
      </c>
      <c r="T286">
        <v>5944.65</v>
      </c>
      <c r="U286" s="139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9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8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7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8">
        <f t="shared" ref="S287" si="3135">R287/R$2*100</f>
        <v>98.067126659633715</v>
      </c>
      <c r="T287">
        <v>5920.75</v>
      </c>
      <c r="U287" s="139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9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8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7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8">
        <f t="shared" ref="S288" si="3146">R288/R$2*100</f>
        <v>100.01829517482584</v>
      </c>
      <c r="T288">
        <v>6027.22</v>
      </c>
      <c r="U288" s="139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9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8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7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8">
        <f t="shared" ref="S289" si="3157">R289/R$2*100</f>
        <v>101.39019568709074</v>
      </c>
      <c r="T289">
        <v>6084.35</v>
      </c>
      <c r="U289" s="139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9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8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7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8">
        <f t="shared" ref="S290" si="3168">R290/R$2*100</f>
        <v>101.29111662342353</v>
      </c>
      <c r="T290">
        <v>6078.14</v>
      </c>
      <c r="U290" s="139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9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8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7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8">
        <f t="shared" ref="S291" si="3179">R291/R$2*100</f>
        <v>101.34053735542059</v>
      </c>
      <c r="T291">
        <v>6103.95</v>
      </c>
      <c r="U291" s="139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9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8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7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8">
        <f t="shared" ref="S292" si="3190">R292/R$2*100</f>
        <v>100.52081848335376</v>
      </c>
      <c r="T292">
        <v>6040.17</v>
      </c>
      <c r="U292" s="139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9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8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7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8">
        <f t="shared" ref="S293" si="3201">R293/R$2*100</f>
        <v>101.80338151854701</v>
      </c>
      <c r="T293">
        <v>6114.15</v>
      </c>
      <c r="U293" s="139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9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8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7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8">
        <f t="shared" ref="S294" si="3212">R294/R$2*100</f>
        <v>101.25690227050245</v>
      </c>
      <c r="T294">
        <v>6083.72</v>
      </c>
      <c r="U294" s="139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9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8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7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8">
        <f t="shared" ref="S295" si="3223">R295/R$2*100</f>
        <v>101.87323582242752</v>
      </c>
      <c r="T295">
        <v>6121.07</v>
      </c>
      <c r="U295" s="139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9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8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7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8">
        <f t="shared" ref="S296" si="3234">R296/R$2*100</f>
        <v>103.00634866326423</v>
      </c>
      <c r="T296">
        <v>6192.72</v>
      </c>
      <c r="U296" s="139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9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8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7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8">
        <f t="shared" ref="S297" si="3245">R297/R$2*100</f>
        <v>104.47590264115796</v>
      </c>
      <c r="T297">
        <v>6260.75</v>
      </c>
      <c r="U297" s="139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9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8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7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8">
        <f t="shared" ref="S298" si="3256">R298/R$2*100</f>
        <v>105.34599264391413</v>
      </c>
      <c r="T298">
        <v>6307.8</v>
      </c>
      <c r="U298" s="139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9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8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7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8">
        <f t="shared" ref="S299" si="3267">R299/R$2*100</f>
        <v>106.6188140925118</v>
      </c>
      <c r="T299">
        <v>6389.95</v>
      </c>
      <c r="U299" s="139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9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8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7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8">
        <f t="shared" ref="S300" si="3278">R300/R$2*100</f>
        <v>106.49193586709625</v>
      </c>
      <c r="T300">
        <v>6373.79</v>
      </c>
      <c r="U300" s="139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9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8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7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8">
        <f t="shared" ref="S301" si="3289">R301/R$2*100</f>
        <v>105.74183369923682</v>
      </c>
      <c r="T301">
        <v>6314.05</v>
      </c>
      <c r="U301" s="139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9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8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7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8">
        <f t="shared" ref="S302" si="3300">R302/R$2*100</f>
        <v>105.83521037075054</v>
      </c>
      <c r="T302">
        <v>6301.62</v>
      </c>
      <c r="U302" s="139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9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8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7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8">
        <f t="shared" ref="S303" si="3311">R303/R$2*100</f>
        <v>104.97818835001283</v>
      </c>
      <c r="T303">
        <v>6253</v>
      </c>
      <c r="U303" s="139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9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8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7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8">
        <f t="shared" ref="S304" si="3322">R304/R$2*100</f>
        <v>105.99440215170264</v>
      </c>
      <c r="T304">
        <v>6321.78</v>
      </c>
      <c r="U304" s="139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9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8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7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8">
        <f t="shared" ref="S305" si="3333">R305/R$2*100</f>
        <v>106.19992586890199</v>
      </c>
      <c r="T305">
        <v>6309.13</v>
      </c>
      <c r="U305" s="139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9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8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7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8">
        <f t="shared" ref="S306" si="3344">R306/R$2*100</f>
        <v>105.00123551829992</v>
      </c>
      <c r="T306">
        <v>6244.95</v>
      </c>
      <c r="U306" s="139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9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8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7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8">
        <f t="shared" ref="S307" si="3355">R307/R$2*100</f>
        <v>105.50637242323155</v>
      </c>
      <c r="T307">
        <v>6265.79</v>
      </c>
      <c r="U307" s="139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9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8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7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8">
        <f t="shared" ref="S308" si="3366">R308/R$2*100</f>
        <v>106.14765394082816</v>
      </c>
      <c r="T308">
        <v>6306.46</v>
      </c>
      <c r="U308" s="139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9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8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7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8">
        <f t="shared" ref="S309" si="3377">R309/R$2*100</f>
        <v>105.41608454746765</v>
      </c>
      <c r="T309">
        <v>6255.13</v>
      </c>
      <c r="U309" s="139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9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8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7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8">
        <f t="shared" ref="S310" si="3388">R310/R$2*100</f>
        <v>104.3887035611439</v>
      </c>
      <c r="T310">
        <v>6206.25</v>
      </c>
      <c r="U310" s="139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9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8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7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8">
        <f t="shared" ref="S311" si="3399">R311/R$2*100</f>
        <v>104.49443541565687</v>
      </c>
      <c r="T311">
        <v>6217.02</v>
      </c>
      <c r="U311" s="139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9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8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7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8">
        <f t="shared" ref="S312" si="3410">R312/R$2*100</f>
        <v>104.82612455925261</v>
      </c>
      <c r="T312">
        <v>6253.3</v>
      </c>
      <c r="U312" s="139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9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8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7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8">
        <f t="shared" ref="S313" si="3421">R313/R$2*100</f>
        <v>105.99796614679857</v>
      </c>
      <c r="T313">
        <v>6317.21</v>
      </c>
      <c r="U313" s="139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9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8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7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8">
        <f t="shared" ref="S314" si="3432">R314/R$2*100</f>
        <v>105.72163772702648</v>
      </c>
      <c r="T314">
        <v>6294.12</v>
      </c>
      <c r="U314" s="139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9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8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7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8">
        <f t="shared" ref="S315" si="3443">R315/R$2*100</f>
        <v>106.20277706497873</v>
      </c>
      <c r="T315">
        <v>6328.9</v>
      </c>
      <c r="U315" s="139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9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8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7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8">
        <f t="shared" ref="S316" si="3454">R316/R$2*100</f>
        <v>106.79249945352076</v>
      </c>
      <c r="T316">
        <v>6364.44</v>
      </c>
      <c r="U316" s="139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9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8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7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8">
        <f t="shared" ref="S317" si="3465">R317/R$2*100</f>
        <v>105.88249270569004</v>
      </c>
      <c r="T317">
        <v>6322.28</v>
      </c>
      <c r="U317" s="139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9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8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7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8">
        <f t="shared" ref="S318" si="3476">R318/R$2*100</f>
        <v>106.56749256313023</v>
      </c>
      <c r="T318">
        <v>6351.25</v>
      </c>
      <c r="U318" s="139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9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8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7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8">
        <f t="shared" ref="S319" si="3487">R319/R$2*100</f>
        <v>106.45724631482906</v>
      </c>
      <c r="T319">
        <v>6357.12</v>
      </c>
      <c r="U319" s="139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9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8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7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8">
        <f t="shared" ref="S320" si="3498">R320/R$2*100</f>
        <v>106.24792100286069</v>
      </c>
      <c r="T320">
        <v>6357.4</v>
      </c>
      <c r="U320" s="139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9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8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7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8">
        <f t="shared" ref="S321" si="3509">R321/R$2*100</f>
        <v>105.01335310162614</v>
      </c>
      <c r="T321">
        <v>6306.6</v>
      </c>
      <c r="U321" s="139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9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8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7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8">
        <f t="shared" ref="S322" si="3520">R322/R$2*100</f>
        <v>103.74813484256646</v>
      </c>
      <c r="T322">
        <v>6244.53</v>
      </c>
      <c r="U322" s="139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9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8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7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8">
        <f t="shared" ref="S323" si="3532">R323/R$2*100</f>
        <v>102.92508957507674</v>
      </c>
      <c r="T323">
        <v>6202.56</v>
      </c>
      <c r="U323" s="139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9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8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7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8">
        <f t="shared" ref="S324" si="3543">R324/R$2*100</f>
        <v>102.34083197901518</v>
      </c>
      <c r="T324">
        <v>6182.81</v>
      </c>
      <c r="U324" s="139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9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8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7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8">
        <f t="shared" ref="S325" si="3554">R325/R$2*100</f>
        <v>103.52645434759881</v>
      </c>
      <c r="T325">
        <v>6251.49</v>
      </c>
      <c r="U325" s="139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9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8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7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8">
        <f t="shared" ref="S326" si="3565">R326/R$2*100</f>
        <v>104.8862372765375</v>
      </c>
      <c r="T326">
        <v>6309.5</v>
      </c>
      <c r="U326" s="139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9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8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7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8">
        <f t="shared" ref="S327" si="3576">R327/R$2*100</f>
        <v>107.15769015101834</v>
      </c>
      <c r="T327">
        <v>6430.43</v>
      </c>
      <c r="U327" s="139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9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8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7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8">
        <f t="shared" ref="S328" si="3587">R328/R$2*100</f>
        <v>107.23704844182134</v>
      </c>
      <c r="T328">
        <v>6425.35</v>
      </c>
      <c r="U328" s="139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9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8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7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8">
        <f t="shared" ref="S329" si="3598">R329/R$2*100</f>
        <v>106.79820184567426</v>
      </c>
      <c r="T329">
        <v>6407.14</v>
      </c>
      <c r="U329" s="139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9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8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7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8">
        <f t="shared" ref="S330" si="3609">R330/R$2*100</f>
        <v>106.88468812666913</v>
      </c>
      <c r="T330">
        <v>6433.22</v>
      </c>
      <c r="U330" s="139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9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8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7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8">
        <f t="shared" ref="S331" si="3620">R331/R$2*100</f>
        <v>107.62861270302891</v>
      </c>
      <c r="T331">
        <v>6478.18</v>
      </c>
      <c r="U331" s="139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9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8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7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8">
        <f t="shared" ref="S332" si="3631">R332/R$2*100</f>
        <v>107.41904979138748</v>
      </c>
      <c r="T332">
        <v>6454.13</v>
      </c>
      <c r="U332" s="139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9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8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7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8">
        <f t="shared" ref="S333" si="3642">R333/R$2*100</f>
        <v>107.42166338779117</v>
      </c>
      <c r="T333">
        <v>6438.69</v>
      </c>
      <c r="U333" s="139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9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8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7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8">
        <f t="shared" ref="S334" si="3653">R334/R$2*100</f>
        <v>107.63859188929756</v>
      </c>
      <c r="T334">
        <v>6449.15</v>
      </c>
      <c r="U334" s="139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9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8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7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8">
        <f t="shared" ref="S335" si="3664">R335/R$2*100</f>
        <v>108.1370760033834</v>
      </c>
      <c r="T335">
        <v>6452.62</v>
      </c>
      <c r="U335" s="139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9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8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7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8">
        <f t="shared" ref="S336" si="3675">R336/R$2*100</f>
        <v>107.859559585246</v>
      </c>
      <c r="T336">
        <v>6443.71</v>
      </c>
      <c r="U336" s="139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9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8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7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8">
        <f t="shared" ref="S337" si="3686">R337/R$2*100</f>
        <v>107.12870299090467</v>
      </c>
      <c r="T337">
        <v>6410.62</v>
      </c>
      <c r="U337" s="139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9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8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7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8">
        <f t="shared" ref="S338" si="3697">R338/R$2*100</f>
        <v>106.81150742736575</v>
      </c>
      <c r="T338">
        <v>6395.89</v>
      </c>
      <c r="U338" s="139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9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8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7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8">
        <f t="shared" ref="S339" si="3708">R339/R$2*100</f>
        <v>107.09567663634894</v>
      </c>
      <c r="T339">
        <v>6407.83</v>
      </c>
      <c r="U339" s="139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9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8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7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8">
        <f t="shared" ref="S340" si="3719">R340/R$2*100</f>
        <v>107.52787044165026</v>
      </c>
      <c r="T340">
        <v>6423.11</v>
      </c>
      <c r="U340" s="139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9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8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7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8">
        <f t="shared" ref="S341" si="3730">R341/R$2*100</f>
        <v>106.94099924918503</v>
      </c>
      <c r="T341">
        <v>6407.33</v>
      </c>
      <c r="U341" s="139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9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8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7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8">
        <f t="shared" ref="S342" si="3741">R342/R$2*100</f>
        <v>106.71195316435245</v>
      </c>
      <c r="T342">
        <v>6392.32</v>
      </c>
      <c r="U342" s="139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9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8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7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8">
        <f t="shared" ref="S343" si="3752">R343/R$2*100</f>
        <v>107.43330577177123</v>
      </c>
      <c r="T343">
        <v>6420.76</v>
      </c>
      <c r="U343" s="139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9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8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7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8">
        <f t="shared" ref="S344" si="3763">R344/R$2*100</f>
        <v>107.42261378648341</v>
      </c>
      <c r="T344">
        <v>6415.14</v>
      </c>
      <c r="U344" s="139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9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8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7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8">
        <f t="shared" ref="S345" si="3774">R345/R$2*100</f>
        <v>106.94931523774223</v>
      </c>
      <c r="T345">
        <v>6408.19</v>
      </c>
      <c r="U345" s="139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9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8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7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8">
        <f t="shared" ref="S346" si="3785">R346/R$2*100</f>
        <v>107.31046674079774</v>
      </c>
      <c r="T346">
        <v>6425.45</v>
      </c>
      <c r="U346" s="139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9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8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7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8">
        <f t="shared" ref="S347" si="3796">R347/R$2*100</f>
        <v>105.85897033805682</v>
      </c>
      <c r="T347">
        <v>6352.68</v>
      </c>
      <c r="U347" s="139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9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8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7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8">
        <f t="shared" ref="S348" si="3807">R348/R$2*100</f>
        <v>107.05671028996665</v>
      </c>
      <c r="T348">
        <v>6394.54</v>
      </c>
      <c r="U348" s="139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9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8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7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8">
        <f t="shared" ref="S349" si="3818">R349/R$2*100</f>
        <v>108.04203613415825</v>
      </c>
      <c r="T349">
        <v>6461.43</v>
      </c>
      <c r="U349" s="139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9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8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7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8">
        <f t="shared" ref="S350" si="3829">R350/R$2*100</f>
        <v>109.2333608948954</v>
      </c>
      <c r="T350">
        <v>6521.92</v>
      </c>
      <c r="U350" s="139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9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8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7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8">
        <f t="shared" ref="S351" si="3840">R351/R$2*100</f>
        <v>110.33344738117641</v>
      </c>
      <c r="T351">
        <v>6586.25</v>
      </c>
      <c r="U351" s="139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9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8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7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8">
        <f t="shared" ref="S352" si="3851">R352/R$2*100</f>
        <v>111.08735114380481</v>
      </c>
      <c r="T352">
        <v>6626.92</v>
      </c>
      <c r="U352" s="139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9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8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7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8">
        <f t="shared" ref="S353" si="3862">R353/R$2*100</f>
        <v>112.0410762314791</v>
      </c>
      <c r="T353">
        <v>6678.53</v>
      </c>
      <c r="U353" s="139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9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8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7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8">
        <f t="shared" ref="S354" si="3873">R354/R$2*100</f>
        <v>111.62765280034974</v>
      </c>
      <c r="T354">
        <v>6669.17</v>
      </c>
      <c r="U354" s="139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9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8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7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8">
        <f t="shared" ref="S355" si="3884">R355/R$2*100</f>
        <v>110.88562902137447</v>
      </c>
      <c r="T355">
        <v>6644.49</v>
      </c>
      <c r="U355" s="139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9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8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7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8">
        <f t="shared" ref="S356" si="3895">R356/R$2*100</f>
        <v>111.10374552124615</v>
      </c>
      <c r="T356">
        <v>6658.41</v>
      </c>
      <c r="U356" s="139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9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8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7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8">
        <f t="shared" ref="S357" si="3906">R357/R$2*100</f>
        <v>113.00121651032606</v>
      </c>
      <c r="T357">
        <v>6749.33</v>
      </c>
      <c r="U357" s="139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9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8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7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8">
        <f t="shared" ref="S358" si="3917">R358/R$2*100</f>
        <v>113.44719109666505</v>
      </c>
      <c r="T358">
        <v>6779.53</v>
      </c>
      <c r="U358" s="139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9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8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7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8">
        <f t="shared" ref="S359" si="3928">R359/R$2*100</f>
        <v>111.59486404546708</v>
      </c>
      <c r="T359">
        <v>6729.88</v>
      </c>
      <c r="U359" s="139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9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8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7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8">
        <f t="shared" ref="S360" si="3939">R360/R$2*100</f>
        <v>111.72720706336308</v>
      </c>
      <c r="T360">
        <v>6750.48</v>
      </c>
      <c r="U360" s="139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9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8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7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8">
        <f t="shared" ref="S361" si="3950">R361/R$2*100</f>
        <v>112.02491945371082</v>
      </c>
      <c r="T361">
        <v>6767.85</v>
      </c>
      <c r="U361" s="139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9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8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7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8">
        <f t="shared" ref="S362" si="3961">R362/R$2*100</f>
        <v>111.32566361588687</v>
      </c>
      <c r="T362">
        <v>6728.63</v>
      </c>
      <c r="U362" s="139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9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8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7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8">
        <f t="shared" ref="S363" si="3972">R363/R$2*100</f>
        <v>111.66923274313574</v>
      </c>
      <c r="T363">
        <v>6744.43</v>
      </c>
      <c r="U363" s="139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9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8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7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8">
        <f t="shared" ref="S364" si="3983">R364/R$2*100</f>
        <v>112.46851804331916</v>
      </c>
      <c r="T364">
        <v>6793.53</v>
      </c>
      <c r="U364" s="139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9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8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7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8">
        <f t="shared" ref="S365" si="3994">R365/R$2*100</f>
        <v>112.15251047814556</v>
      </c>
      <c r="T365">
        <v>6783.89</v>
      </c>
      <c r="U365" s="139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9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8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7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8">
        <f t="shared" ref="S366" si="4005">R366/R$2*100</f>
        <v>114.67510620705383</v>
      </c>
      <c r="T366">
        <v>6877.49</v>
      </c>
      <c r="U366" s="139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9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8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7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8">
        <f t="shared" ref="S367" si="4016">R367/R$2*100</f>
        <v>115.91632689913418</v>
      </c>
      <c r="T367">
        <v>6953.59</v>
      </c>
      <c r="U367" s="139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9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8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7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8">
        <f t="shared" ref="S368" si="4027">R368/R$2*100</f>
        <v>116.01611876182059</v>
      </c>
      <c r="T368">
        <v>6980.12</v>
      </c>
      <c r="U368" s="139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9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8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7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8">
        <f t="shared" ref="S369" si="4038">R369/R$2*100</f>
        <v>117.2055427251732</v>
      </c>
      <c r="T369">
        <v>7030.91</v>
      </c>
      <c r="U369" s="139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9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8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7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8">
        <f t="shared" ref="S370" si="4049">R370/R$2*100</f>
        <v>117.86892101236468</v>
      </c>
      <c r="T370">
        <v>7096.15</v>
      </c>
      <c r="U370" s="139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9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8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7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8">
        <f t="shared" ref="S371" si="4060">R371/R$2*100</f>
        <v>119.10538971098374</v>
      </c>
      <c r="T371">
        <v>7181.84</v>
      </c>
      <c r="U371" s="139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9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8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7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8">
        <f t="shared" ref="S372" si="4071">R372/R$2*100</f>
        <v>120.33164162366113</v>
      </c>
      <c r="T372">
        <v>7251.68</v>
      </c>
      <c r="U372" s="139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9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8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7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8">
        <f t="shared" ref="S373" si="4082">R373/R$2*100</f>
        <v>118.63731835504994</v>
      </c>
      <c r="T373">
        <v>7172.22</v>
      </c>
      <c r="U373" s="139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9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8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7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8">
        <f t="shared" ref="S374" si="4093">R374/R$2*100</f>
        <v>116.39936703447096</v>
      </c>
      <c r="T374">
        <v>7046.64</v>
      </c>
      <c r="U374" s="139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9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8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7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8">
        <f t="shared" ref="S375" si="4104">R375/R$2*100</f>
        <v>117.37518889174008</v>
      </c>
      <c r="T375">
        <v>7066.45</v>
      </c>
      <c r="U375" s="139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9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8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7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8">
        <f t="shared" ref="S376" si="4115">R376/R$2*100</f>
        <v>119.26268069455135</v>
      </c>
      <c r="T376">
        <v>7183.31</v>
      </c>
      <c r="U376" s="139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9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8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7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8">
        <f t="shared" ref="S377" si="4126">R377/R$2*100</f>
        <v>120.22353377241753</v>
      </c>
      <c r="T377">
        <v>7279.65</v>
      </c>
      <c r="U377" s="139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9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8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7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8">
        <f t="shared" ref="S378" si="4137">R378/R$2*100</f>
        <v>119.83149431186382</v>
      </c>
      <c r="T378">
        <v>7231.38</v>
      </c>
      <c r="U378" s="139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9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8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7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8">
        <f t="shared" ref="S379" si="4148">R379/R$2*100</f>
        <v>117.8054818996569</v>
      </c>
      <c r="T379">
        <v>7111.6</v>
      </c>
      <c r="U379" s="139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9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8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7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8">
        <f t="shared" ref="S380" si="4159">R380/R$2*100</f>
        <v>117.83589465780895</v>
      </c>
      <c r="T380">
        <v>7157.91</v>
      </c>
      <c r="U380" s="139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9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8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7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8">
        <f t="shared" ref="S381" si="4170">R381/R$2*100</f>
        <v>118.43440823425426</v>
      </c>
      <c r="T381">
        <v>7191.11</v>
      </c>
      <c r="U381" s="139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9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8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7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8">
        <f t="shared" ref="S382" si="4181">R382/R$2*100</f>
        <v>118.6164095838204</v>
      </c>
      <c r="T382">
        <v>7208.64</v>
      </c>
      <c r="U382" s="139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9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8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7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8">
        <f t="shared" ref="S383" si="4192">R383/R$2*100</f>
        <v>118.59740160997536</v>
      </c>
      <c r="T383">
        <v>7214.54</v>
      </c>
      <c r="U383" s="139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9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8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7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8">
        <f t="shared" ref="S384" si="4203">R384/R$2*100</f>
        <v>119.63547458158696</v>
      </c>
      <c r="T384">
        <v>7247.1</v>
      </c>
      <c r="U384" s="139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9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8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7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8">
        <f t="shared" ref="S385" si="4214">R385/R$2*100</f>
        <v>120.07218278067648</v>
      </c>
      <c r="T385">
        <v>7271.49</v>
      </c>
      <c r="U385" s="139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9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8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7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8">
        <f t="shared" ref="S386" si="4225">R386/R$2*100</f>
        <v>119.58747944762827</v>
      </c>
      <c r="T386">
        <v>7224.86</v>
      </c>
      <c r="U386" s="139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9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8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7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8">
        <f t="shared" ref="S387" si="4237">R387/R$2*100</f>
        <v>119.49742917153745</v>
      </c>
      <c r="T387">
        <v>7214.37</v>
      </c>
      <c r="U387" s="139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9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8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7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8">
        <f t="shared" ref="S388" si="4248">R388/R$2*100</f>
        <v>120.36490557788993</v>
      </c>
      <c r="T388">
        <v>7264.63</v>
      </c>
      <c r="U388" s="139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9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8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7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8">
        <f t="shared" ref="S389" si="4259">R389/R$2*100</f>
        <v>119.64117697374049</v>
      </c>
      <c r="T389">
        <v>7229.38</v>
      </c>
      <c r="U389" s="139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9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8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7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8">
        <f t="shared" ref="S390" si="4270">R390/R$2*100</f>
        <v>120.24943213678139</v>
      </c>
      <c r="T390">
        <v>7259.17</v>
      </c>
      <c r="U390" s="139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9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8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7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8">
        <f t="shared" ref="S391" si="4281">R391/R$2*100</f>
        <v>120.90710803181932</v>
      </c>
      <c r="T391">
        <v>7289.19</v>
      </c>
      <c r="U391" s="139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9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8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7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8">
        <f t="shared" ref="S392" si="4292">R392/R$2*100</f>
        <v>122.41657875478764</v>
      </c>
      <c r="T392">
        <v>7385.79</v>
      </c>
      <c r="U392" s="139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9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8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7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8">
        <f t="shared" ref="S393" si="4303">R393/R$2*100</f>
        <v>122.68031439188738</v>
      </c>
      <c r="T393">
        <v>7417.2</v>
      </c>
      <c r="U393" s="139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9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8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7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8">
        <f t="shared" ref="S394" si="4314">R394/R$2*100</f>
        <v>121.95159619460362</v>
      </c>
      <c r="T394">
        <v>7381.74</v>
      </c>
      <c r="U394" s="139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9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8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7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8">
        <f t="shared" ref="S395" si="4325">R395/R$2*100</f>
        <v>122.68672958306009</v>
      </c>
      <c r="T395">
        <v>7405.62</v>
      </c>
      <c r="U395" s="139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9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8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7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8">
        <f t="shared" ref="S396" si="4336">R396/R$2*100</f>
        <v>124.64526368811717</v>
      </c>
      <c r="T396">
        <v>7516.16</v>
      </c>
      <c r="U396" s="139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9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8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7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8">
        <f t="shared" ref="S397" si="4347">R397/R$2*100</f>
        <v>124.23540425208375</v>
      </c>
      <c r="T397">
        <v>7485.99</v>
      </c>
      <c r="U397" s="139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9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8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7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8">
        <f t="shared" ref="S398" si="4358">R398/R$2*100</f>
        <v>124.85791539550841</v>
      </c>
      <c r="T398">
        <v>7527.86</v>
      </c>
      <c r="U398" s="139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9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8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7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8">
        <f t="shared" ref="S399" si="4369">R399/R$2*100</f>
        <v>123.55872038320075</v>
      </c>
      <c r="T399">
        <v>7454.61</v>
      </c>
      <c r="U399" s="139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9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8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7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8">
        <f t="shared" ref="S400" si="4380">R400/R$2*100</f>
        <v>118.96972029766486</v>
      </c>
      <c r="T400">
        <v>7234.54</v>
      </c>
      <c r="U400" s="139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9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8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7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8">
        <f t="shared" ref="S401" si="4391">R401/R$2*100</f>
        <v>120.51340537355419</v>
      </c>
      <c r="T401">
        <v>7308.43</v>
      </c>
      <c r="U401" s="139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9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8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7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8">
        <f t="shared" ref="S402" si="4402">R402/R$2*100</f>
        <v>120.46279664319182</v>
      </c>
      <c r="T402">
        <v>7313.2</v>
      </c>
      <c r="U402" s="139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9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8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7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8">
        <f t="shared" ref="S403" si="4413">R403/R$2*100</f>
        <v>120.42240469877112</v>
      </c>
      <c r="T403">
        <v>7304.36</v>
      </c>
      <c r="U403" s="139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9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8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7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8">
        <f t="shared" ref="S404" si="4424">R404/R$2*100</f>
        <v>121.45833927332517</v>
      </c>
      <c r="T404">
        <v>7349.73</v>
      </c>
      <c r="U404" s="139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9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8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7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8">
        <f t="shared" ref="S405" si="4435">R405/R$2*100</f>
        <v>121.21171081268591</v>
      </c>
      <c r="T405">
        <v>7342.73</v>
      </c>
      <c r="U405" s="139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9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8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7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8">
        <f t="shared" ref="S406" si="4446">R406/R$2*100</f>
        <v>120.72178028683031</v>
      </c>
      <c r="T406">
        <v>7337.29</v>
      </c>
      <c r="U406" s="139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9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8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7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8">
        <f t="shared" ref="S407" si="4457">R407/R$2*100</f>
        <v>123.29355914806261</v>
      </c>
      <c r="T407">
        <v>7470.55</v>
      </c>
      <c r="U407" s="139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9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8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7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8">
        <f t="shared" ref="S408" si="4468">R408/R$2*100</f>
        <v>123.98782539275226</v>
      </c>
      <c r="T408">
        <v>7480.34</v>
      </c>
      <c r="U408" s="139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9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8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7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8">
        <f t="shared" ref="S409" si="4479">R409/R$2*100</f>
        <v>123.82340641899276</v>
      </c>
      <c r="T409">
        <v>7468.16</v>
      </c>
      <c r="U409" s="139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9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8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7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8">
        <f t="shared" ref="S410" si="4490">R410/R$2*100</f>
        <v>123.6991417899809</v>
      </c>
      <c r="T410">
        <v>7481.06</v>
      </c>
      <c r="U410" s="139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9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8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7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8">
        <f t="shared" ref="S411" si="4501">R411/R$2*100</f>
        <v>124.90638572881323</v>
      </c>
      <c r="T411">
        <v>7543.69</v>
      </c>
      <c r="U411" s="139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9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8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7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8">
        <f t="shared" ref="S412" si="4512">R412/R$2*100</f>
        <v>119.85763027590075</v>
      </c>
      <c r="T412">
        <v>7271.99</v>
      </c>
      <c r="U412" s="139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9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8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7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8">
        <f t="shared" ref="S413" si="4523">R413/R$2*100</f>
        <v>122.61164808637224</v>
      </c>
      <c r="T413">
        <v>7375.19</v>
      </c>
      <c r="U413" s="139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9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8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7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8">
        <f t="shared" ref="S414" si="4534">R414/R$2*100</f>
        <v>126.81668710023854</v>
      </c>
      <c r="T414">
        <v>7570.6</v>
      </c>
      <c r="U414" s="139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9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8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7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8">
        <f t="shared" ref="S415" si="4545">R415/R$2*100</f>
        <v>127.83218810290916</v>
      </c>
      <c r="T415">
        <v>7616.43</v>
      </c>
      <c r="U415" s="139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9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8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7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8">
        <f t="shared" ref="S416" si="4556">R416/R$2*100</f>
        <v>128.59131905834496</v>
      </c>
      <c r="T416">
        <v>7651.49</v>
      </c>
      <c r="U416" s="139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9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8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7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8">
        <f t="shared" ref="S417" si="4567">R417/R$2*100</f>
        <v>128.35086818920536</v>
      </c>
      <c r="T417">
        <v>7675.25</v>
      </c>
      <c r="U417" s="139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9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8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7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8">
        <f t="shared" ref="S418" si="4578">R418/R$2*100</f>
        <v>128.22779155855881</v>
      </c>
      <c r="T418">
        <v>7641.87</v>
      </c>
      <c r="U418" s="139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9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8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7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8">
        <f t="shared" ref="S419" si="4589">R419/R$2*100</f>
        <v>128.58181507142245</v>
      </c>
      <c r="T419">
        <v>7679.32</v>
      </c>
      <c r="U419" s="139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9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8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7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8">
        <f t="shared" ref="S420" si="4600">R420/R$2*100</f>
        <v>126.61401457911595</v>
      </c>
      <c r="T420">
        <v>7580.83</v>
      </c>
      <c r="U420" s="139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9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8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7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8">
        <f t="shared" ref="S421" si="4611">R421/R$2*100</f>
        <v>127.75876980393275</v>
      </c>
      <c r="T421">
        <v>7630.23</v>
      </c>
      <c r="U421" s="139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9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8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7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8">
        <f t="shared" ref="S422" si="4622">R422/R$2*100</f>
        <v>125.98390024615324</v>
      </c>
      <c r="T422">
        <v>7531.74</v>
      </c>
      <c r="U422" s="139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9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8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7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8">
        <f t="shared" ref="S423" si="4633">R423/R$2*100</f>
        <v>128.42309848981648</v>
      </c>
      <c r="T423">
        <v>7630.97</v>
      </c>
      <c r="U423" s="139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9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8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7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8">
        <f t="shared" ref="S424" si="4644">R424/R$2*100</f>
        <v>128.14629487069823</v>
      </c>
      <c r="T424">
        <v>7635.3</v>
      </c>
      <c r="U424" s="139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9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8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7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8">
        <f t="shared" ref="S425" si="4655">R425/R$2*100</f>
        <v>129.02683925906916</v>
      </c>
      <c r="T425">
        <v>7660.85</v>
      </c>
      <c r="U425" s="139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9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8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7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8">
        <f t="shared" ref="S426" si="4666">R426/R$2*100</f>
        <v>129.38727796310553</v>
      </c>
      <c r="T426">
        <v>7657.8</v>
      </c>
      <c r="U426" s="139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9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8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7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8">
        <f t="shared" ref="S427" si="4677">R427/R$2*100</f>
        <v>128.86313308432887</v>
      </c>
      <c r="T427">
        <v>7623.92</v>
      </c>
      <c r="U427" s="139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9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8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7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8">
        <f t="shared" ref="S428" si="4688">R428/R$2*100</f>
        <v>128.65784696680257</v>
      </c>
      <c r="T428">
        <v>7630.33</v>
      </c>
      <c r="U428" s="139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9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8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7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8">
        <f t="shared" ref="S429" si="4699">R429/R$2*100</f>
        <v>126.90079738450279</v>
      </c>
      <c r="T429">
        <v>7560.62</v>
      </c>
      <c r="U429" s="139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9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8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7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8">
        <f t="shared" ref="S430" si="4710">R430/R$2*100</f>
        <v>125.29913798838612</v>
      </c>
      <c r="T430">
        <v>7450.32</v>
      </c>
      <c r="U430" s="139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9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8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7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8">
        <f t="shared" ref="S431" si="4721">R431/R$2*100</f>
        <v>126.46408918541327</v>
      </c>
      <c r="T431">
        <v>7515.21</v>
      </c>
      <c r="U431" s="139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9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8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7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8">
        <f t="shared" ref="S432" si="4732">R432/R$2*100</f>
        <v>126.42369724099258</v>
      </c>
      <c r="T432">
        <v>7509.77</v>
      </c>
      <c r="U432" s="139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9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8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7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8">
        <f t="shared" ref="S433" si="4743">R433/R$2*100</f>
        <v>127.2581472927893</v>
      </c>
      <c r="T433">
        <v>7560.72</v>
      </c>
      <c r="U433" s="139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9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8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7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8">
        <f t="shared" ref="S434" si="4754">R434/R$2*100</f>
        <v>124.70703960311349</v>
      </c>
      <c r="T434">
        <v>7420.08</v>
      </c>
      <c r="U434" s="139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9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8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7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8">
        <f t="shared" ref="S435" si="4765">R435/R$2*100</f>
        <v>123.89943831437287</v>
      </c>
      <c r="T435">
        <v>7385.87</v>
      </c>
      <c r="U435" s="139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9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8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7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8">
        <f t="shared" ref="S436" si="4776">R436/R$2*100</f>
        <v>121.80119560155485</v>
      </c>
      <c r="T436">
        <v>7279.52</v>
      </c>
      <c r="U436" s="139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9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8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7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8">
        <f t="shared" ref="S437" si="4787">R437/R$2*100</f>
        <v>123.1873520942035</v>
      </c>
      <c r="T437">
        <v>7365.29</v>
      </c>
      <c r="U437" s="139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9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8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7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8">
        <f t="shared" ref="S438" si="4798">R438/R$2*100</f>
        <v>124.03605812638401</v>
      </c>
      <c r="T438">
        <v>7424.66</v>
      </c>
      <c r="U438" s="139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9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8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7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8">
        <f t="shared" ref="S439" si="4809">R439/R$2*100</f>
        <v>120.96650795008506</v>
      </c>
      <c r="T439">
        <v>7288.17</v>
      </c>
      <c r="U439" s="139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9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8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7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8">
        <f t="shared" ref="S440" si="4820">R440/R$2*100</f>
        <v>124.70585160474819</v>
      </c>
      <c r="T440">
        <v>7460.6</v>
      </c>
      <c r="U440" s="139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9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8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7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8">
        <f t="shared" ref="S441" si="4831">R441/R$2*100</f>
        <v>119.37601573860235</v>
      </c>
      <c r="T441">
        <v>7180.63</v>
      </c>
      <c r="U441" s="139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9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8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7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8">
        <f t="shared" ref="S442" si="4842">R442/R$2*100</f>
        <v>113.71496592820687</v>
      </c>
      <c r="T442">
        <v>6846.86</v>
      </c>
      <c r="U442" s="139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9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8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7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8">
        <f t="shared" ref="S443" si="4853">R443/R$2*100</f>
        <v>114.31347950465221</v>
      </c>
      <c r="T443">
        <v>6887.59</v>
      </c>
      <c r="U443" s="139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9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8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7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8">
        <f t="shared" ref="S444" si="4864">R444/R$2*100</f>
        <v>114.90272669384805</v>
      </c>
      <c r="T444">
        <v>6888.24</v>
      </c>
      <c r="U444" s="139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9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8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7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8">
        <f t="shared" ref="S445" si="4875">R445/R$2*100</f>
        <v>115.18594550413897</v>
      </c>
      <c r="T445">
        <v>6923.72</v>
      </c>
      <c r="U445" s="139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9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8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7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8">
        <f t="shared" ref="S446" si="4886">R446/R$2*100</f>
        <v>111.60745682813939</v>
      </c>
      <c r="T446">
        <v>6710.57</v>
      </c>
      <c r="U446" s="139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9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8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7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8">
        <f t="shared" ref="S447" si="4897">R447/R$2*100</f>
        <v>113.5997300867714</v>
      </c>
      <c r="T447">
        <v>6837.25</v>
      </c>
      <c r="U447" s="139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9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8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7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8">
        <f t="shared" ref="S448" si="4908">R448/R$2*100</f>
        <v>115.89066613444341</v>
      </c>
      <c r="T448">
        <v>6916.82</v>
      </c>
      <c r="U448" s="139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9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8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7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8">
        <f t="shared" ref="S449" si="4919">R449/R$2*100</f>
        <v>115.54733460686757</v>
      </c>
      <c r="T449">
        <v>6906.28</v>
      </c>
      <c r="U449" s="139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9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8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7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8">
        <f t="shared" ref="S450" si="4930">R450/R$2*100</f>
        <v>117.84943783917352</v>
      </c>
      <c r="T450">
        <v>7028.52</v>
      </c>
      <c r="U450" s="139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9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8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7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8">
        <f t="shared" ref="S451" si="4942">R451/R$2*100</f>
        <v>118.54180328647868</v>
      </c>
      <c r="T451">
        <v>7071.33</v>
      </c>
      <c r="U451" s="139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9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8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7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8">
        <f t="shared" ref="S452" si="4953">R452/R$2*100</f>
        <v>119.15243444625018</v>
      </c>
      <c r="T452">
        <v>7096.71</v>
      </c>
      <c r="U452" s="139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9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8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7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8">
        <f t="shared" ref="S453" si="4964">R453/R$2*100</f>
        <v>120.70514830971591</v>
      </c>
      <c r="T453">
        <v>7203.34</v>
      </c>
      <c r="U453" s="139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9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8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7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8">
        <f t="shared" ref="S454" si="4975">R454/R$2*100</f>
        <v>118.82383409840429</v>
      </c>
      <c r="T454">
        <v>7091.32</v>
      </c>
      <c r="U454" s="139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9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8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7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8">
        <f t="shared" ref="S455" si="4986">R455/R$2*100</f>
        <v>116.73414497381651</v>
      </c>
      <c r="T455">
        <v>6996.02</v>
      </c>
      <c r="U455" s="139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9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8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7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8">
        <f t="shared" ref="S456" si="4997">R456/R$2*100</f>
        <v>117.92143054011157</v>
      </c>
      <c r="T456">
        <v>7065.8</v>
      </c>
      <c r="U456" s="139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9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8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7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8">
        <f t="shared" ref="S457" si="5008">R457/R$2*100</f>
        <v>118.58243283057244</v>
      </c>
      <c r="T457">
        <v>7094.01</v>
      </c>
      <c r="U457" s="139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9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8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7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8">
        <f t="shared" ref="S458" si="5019">R458/R$2*100</f>
        <v>118.46743458880999</v>
      </c>
      <c r="T458">
        <v>7103.25</v>
      </c>
      <c r="U458" s="139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9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8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7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8">
        <f t="shared" ref="S459" si="5030">R459/R$2*100</f>
        <v>120.92160161187617</v>
      </c>
      <c r="T459">
        <v>7231.44</v>
      </c>
      <c r="U459" s="139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9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8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7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8">
        <f t="shared" ref="S460" si="5041">R460/R$2*100</f>
        <v>121.26707153650955</v>
      </c>
      <c r="T460">
        <v>7235.09</v>
      </c>
      <c r="U460" s="139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9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8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7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8">
        <f t="shared" ref="S461" si="5052">R461/R$2*100</f>
        <v>119.30259743962593</v>
      </c>
      <c r="T461">
        <v>7090.83</v>
      </c>
      <c r="U461" s="139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9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8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7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8">
        <f t="shared" ref="S462" si="5063">R462/R$2*100</f>
        <v>118.72404223571789</v>
      </c>
      <c r="T462">
        <v>7057.4</v>
      </c>
      <c r="U462" s="139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9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8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7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8">
        <f t="shared" ref="S463" si="5074">R463/R$2*100</f>
        <v>118.26951406114866</v>
      </c>
      <c r="T463">
        <v>7008.33</v>
      </c>
      <c r="U463" s="139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9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8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7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8">
        <f t="shared" ref="S464" si="5085">R464/R$2*100</f>
        <v>118.98563947576007</v>
      </c>
      <c r="T464">
        <v>7004.93</v>
      </c>
      <c r="U464" s="139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9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8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7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8">
        <f t="shared" ref="S465" si="5096">R465/R$2*100</f>
        <v>118.1937197654416</v>
      </c>
      <c r="T465">
        <v>6948.5</v>
      </c>
      <c r="U465" s="139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9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8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7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8">
        <f t="shared" ref="S466" si="5107">R466/R$2*100</f>
        <v>117.41059124302645</v>
      </c>
      <c r="T466">
        <v>6919.38</v>
      </c>
      <c r="U466" s="139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9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8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7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8">
        <f t="shared" ref="S467" si="5118">R467/R$2*100</f>
        <v>115.6200401068248</v>
      </c>
      <c r="T467">
        <v>6856.04</v>
      </c>
      <c r="U467" s="139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9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8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7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8">
        <f t="shared" ref="S468" si="5129">R468/R$2*100</f>
        <v>115.58915214932664</v>
      </c>
      <c r="T468">
        <v>6858.48</v>
      </c>
      <c r="U468" s="139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9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8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7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8">
        <f t="shared" ref="S469" si="5140">R469/R$2*100</f>
        <v>113.39111757382221</v>
      </c>
      <c r="T469">
        <v>6752.79</v>
      </c>
      <c r="U469" s="139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9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8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7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8">
        <f t="shared" ref="S470" si="5151">R470/R$2*100</f>
        <v>113.23073779450479</v>
      </c>
      <c r="T470">
        <v>6775.61</v>
      </c>
      <c r="U470" s="139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9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8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7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8">
        <f t="shared" ref="S471" si="5162">R471/R$2*100</f>
        <v>109.97894866896662</v>
      </c>
      <c r="T471">
        <v>6635.56</v>
      </c>
      <c r="U471" s="139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9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8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7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8">
        <f t="shared" ref="S472" si="5173">R472/R$2*100</f>
        <v>112.41672131459148</v>
      </c>
      <c r="T472">
        <v>6762.97</v>
      </c>
      <c r="U472" s="139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9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8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7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8">
        <f t="shared" ref="S473" si="5184">R473/R$2*100</f>
        <v>112.64030260694362</v>
      </c>
      <c r="T473">
        <v>6763.49</v>
      </c>
      <c r="U473" s="139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9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8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7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8">
        <f t="shared" ref="S474" si="5195">R474/R$2*100</f>
        <v>114.59907431167373</v>
      </c>
      <c r="T474">
        <v>6873.26</v>
      </c>
      <c r="U474" s="139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9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8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7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8">
        <f t="shared" ref="S475" si="5206">R475/R$2*100</f>
        <v>115.59628013951853</v>
      </c>
      <c r="T475">
        <v>6948.67</v>
      </c>
      <c r="U475" s="139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9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8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7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8">
        <f t="shared" ref="S476" si="5217">R476/R$2*100</f>
        <v>117.45288398483164</v>
      </c>
      <c r="T476">
        <v>7018.35</v>
      </c>
      <c r="U476" s="139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9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8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7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8">
        <f t="shared" ref="S477" si="5228">R477/R$2*100</f>
        <v>118.22009332915158</v>
      </c>
      <c r="T477">
        <v>7077.89</v>
      </c>
      <c r="U477" s="139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9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8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7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8">
        <f t="shared" ref="S478" si="5239">R478/R$2*100</f>
        <v>118.37191952023873</v>
      </c>
      <c r="T478">
        <v>7046.81</v>
      </c>
      <c r="U478" s="139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9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8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7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8">
        <f t="shared" ref="S479" si="5250">R479/R$2*100</f>
        <v>121.25566675220254</v>
      </c>
      <c r="T479">
        <v>7206.92</v>
      </c>
      <c r="U479" s="139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9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8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7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8">
        <f t="shared" ref="S480" si="5261">R480/R$2*100</f>
        <v>120.88311046483999</v>
      </c>
      <c r="T480">
        <v>7189.61</v>
      </c>
      <c r="U480" s="139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9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8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7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8">
        <f t="shared" ref="S481" si="5272">R481/R$2*100</f>
        <v>121.41058173903951</v>
      </c>
      <c r="T481">
        <v>7185.7</v>
      </c>
      <c r="U481" s="139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9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8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7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8">
        <f t="shared" ref="S482" si="5283">R482/R$2*100</f>
        <v>122.45744589855443</v>
      </c>
      <c r="T482">
        <v>7239.71</v>
      </c>
      <c r="U482" s="139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9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8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7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8">
        <f t="shared" ref="S483" si="5294">R483/R$2*100</f>
        <v>125.03041275815204</v>
      </c>
      <c r="T483">
        <v>7403.71</v>
      </c>
      <c r="U483" s="139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9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8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7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8">
        <f t="shared" ref="S484" si="5305">R484/R$2*100</f>
        <v>125.57665440652355</v>
      </c>
      <c r="T484">
        <v>7443.88</v>
      </c>
      <c r="U484" s="139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9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8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7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8">
        <f t="shared" ref="S485" si="5316">R485/R$2*100</f>
        <v>125.07698229407234</v>
      </c>
      <c r="T485">
        <v>7395.05</v>
      </c>
      <c r="U485" s="139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9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8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7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8">
        <f t="shared" ref="S486" si="5327">R486/R$2*100</f>
        <v>126.54796187000447</v>
      </c>
      <c r="T486">
        <v>7447.89</v>
      </c>
      <c r="U486" s="139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9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8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7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8">
        <f t="shared" ref="S487" si="5338">R487/R$2*100</f>
        <v>126.46052519031734</v>
      </c>
      <c r="T487">
        <v>7419.79</v>
      </c>
      <c r="U487" s="139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9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8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7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8">
        <f t="shared" ref="S488" si="5349">R488/R$2*100</f>
        <v>127.95550233322879</v>
      </c>
      <c r="T488">
        <v>7512.4</v>
      </c>
      <c r="U488" s="139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9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8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7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8">
        <f t="shared" ref="S489" si="5360">R489/R$2*100</f>
        <v>128.12586129881484</v>
      </c>
      <c r="T489">
        <v>7542.45</v>
      </c>
      <c r="U489" s="139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9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8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7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8">
        <f t="shared" ref="S490" si="5371">R490/R$2*100</f>
        <v>125.94897309421302</v>
      </c>
      <c r="T490">
        <v>7447.62</v>
      </c>
      <c r="U490" s="139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9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8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7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8">
        <f t="shared" ref="S491" si="5382">R491/R$2*100</f>
        <v>128.18169722198459</v>
      </c>
      <c r="T491">
        <v>7585.16</v>
      </c>
      <c r="U491" s="139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9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8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7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8">
        <f t="shared" ref="S492" si="5393">R492/R$2*100</f>
        <v>129.63319362472555</v>
      </c>
      <c r="T492">
        <v>7696.99</v>
      </c>
      <c r="U492" s="139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9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8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7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8">
        <f t="shared" ref="S493" si="5404">R493/R$2*100</f>
        <v>132.69965500527471</v>
      </c>
      <c r="T493">
        <v>7877.25</v>
      </c>
      <c r="U493" s="139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9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8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7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8">
        <f t="shared" ref="S494" si="5415">R494/R$2*100</f>
        <v>132.88735874699435</v>
      </c>
      <c r="T494">
        <v>7896.47</v>
      </c>
      <c r="U494" s="139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9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8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7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8">
        <f t="shared" ref="S495" si="5426">R495/R$2*100</f>
        <v>133.02516655737082</v>
      </c>
      <c r="T495">
        <v>7904.51</v>
      </c>
      <c r="U495" s="139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9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8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7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8">
        <f t="shared" ref="S496" si="5437">R496/R$2*100</f>
        <v>131.66277003202842</v>
      </c>
      <c r="T496">
        <v>7826.06</v>
      </c>
      <c r="U496" s="139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9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8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7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8">
        <f t="shared" ref="S497" si="5448">R497/R$2*100</f>
        <v>135.3237057945808</v>
      </c>
      <c r="T497">
        <v>8016.44</v>
      </c>
      <c r="U497" s="139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9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8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7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8">
        <f t="shared" ref="S498" si="5459">R498/R$2*100</f>
        <v>135.53944629772187</v>
      </c>
      <c r="T498">
        <v>7996.06</v>
      </c>
      <c r="U498" s="139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9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8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7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8">
        <f t="shared" ref="S499" si="5470">R499/R$2*100</f>
        <v>135.1267356656117</v>
      </c>
      <c r="T499">
        <v>7977.87</v>
      </c>
      <c r="U499" s="139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9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8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7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8">
        <f t="shared" ref="S500" si="5481">R500/R$2*100</f>
        <v>136.20496298197094</v>
      </c>
      <c r="T500">
        <v>8055.09</v>
      </c>
      <c r="U500" s="139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9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8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7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8">
        <f t="shared" ref="S501" si="5492">R501/R$2*100</f>
        <v>135.57508624868132</v>
      </c>
      <c r="T501">
        <v>8014.1</v>
      </c>
      <c r="U501" s="139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9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8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7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8">
        <f t="shared" ref="S502" si="5503">R502/R$2*100</f>
        <v>136.3042796453112</v>
      </c>
      <c r="T502">
        <v>8075.37</v>
      </c>
      <c r="U502" s="139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9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8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7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8">
        <f t="shared" ref="S503" si="5514">R503/R$2*100</f>
        <v>136.29287486100418</v>
      </c>
      <c r="T503">
        <v>8058.61</v>
      </c>
      <c r="U503" s="139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9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8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7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8">
        <f t="shared" ref="S504" si="5525">R504/R$2*100</f>
        <v>136.15649264866613</v>
      </c>
      <c r="T504">
        <v>8059.6</v>
      </c>
      <c r="U504" s="139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9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8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7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8">
        <f t="shared" ref="S505" si="5536">R505/R$2*100</f>
        <v>136.50505136904931</v>
      </c>
      <c r="T505">
        <v>8079.97</v>
      </c>
      <c r="U505" s="139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9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8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7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8">
        <f t="shared" ref="S506" si="5547">R506/R$2*100</f>
        <v>135.64969254602306</v>
      </c>
      <c r="T506">
        <v>8020.79</v>
      </c>
      <c r="U506" s="139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9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8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7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8">
        <f t="shared" ref="S507" si="5558">R507/R$2*100</f>
        <v>133.29531738564327</v>
      </c>
      <c r="T507">
        <v>7922.49</v>
      </c>
      <c r="U507" s="139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9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8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7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8">
        <f t="shared" ref="S508" si="5569">R508/R$2*100</f>
        <v>135.73380283028732</v>
      </c>
      <c r="T508">
        <v>8055.88</v>
      </c>
      <c r="U508" s="139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9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8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7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8">
        <f t="shared" ref="S509" si="5580">R509/R$2*100</f>
        <v>136.16148224180043</v>
      </c>
      <c r="T509">
        <v>8107.05</v>
      </c>
      <c r="U509" s="139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9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8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7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8">
        <f t="shared" ref="S510" si="5591">R510/R$2*100</f>
        <v>137.43145249432135</v>
      </c>
      <c r="T510">
        <v>8175.72</v>
      </c>
      <c r="U510" s="139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9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8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7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8">
        <f t="shared" ref="S511" si="5602">R511/R$2*100</f>
        <v>137.7971183911651</v>
      </c>
      <c r="T511">
        <v>8209.0499999999993</v>
      </c>
      <c r="U511" s="139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9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8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7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8">
        <f t="shared" ref="S512" si="5613">R512/R$2*100</f>
        <v>136.63335519250325</v>
      </c>
      <c r="T512">
        <v>8140.86</v>
      </c>
      <c r="U512" s="139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9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8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7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8">
        <f t="shared" ref="S513" si="5624">R513/R$2*100</f>
        <v>136.78161738849448</v>
      </c>
      <c r="T513">
        <v>8130.31</v>
      </c>
      <c r="U513" s="139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9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8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7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8">
        <f t="shared" ref="S514" si="5635">R514/R$2*100</f>
        <v>136.06026478107566</v>
      </c>
      <c r="T514">
        <v>8077.32</v>
      </c>
      <c r="U514" s="139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9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8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7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8">
        <f t="shared" ref="S515" si="5647">R515/R$2*100</f>
        <v>136.7930221728015</v>
      </c>
      <c r="T515">
        <v>8086.43</v>
      </c>
      <c r="U515" s="139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9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8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7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8">
        <f t="shared" ref="S516" si="5658">R516/R$2*100</f>
        <v>137.19123922485483</v>
      </c>
      <c r="T516">
        <v>8097.23</v>
      </c>
      <c r="U516" s="139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9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8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7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8">
        <f t="shared" ref="S517" si="5669">R517/R$2*100</f>
        <v>134.59688839468157</v>
      </c>
      <c r="T517">
        <v>8011.56</v>
      </c>
      <c r="U517" s="139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9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8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7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8">
        <f t="shared" ref="S518" si="5680">R518/R$2*100</f>
        <v>135.65325654111899</v>
      </c>
      <c r="T518">
        <v>8064.26</v>
      </c>
      <c r="U518" s="139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9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8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7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8">
        <f t="shared" ref="S519" si="5691">R519/R$2*100</f>
        <v>136.11467510620705</v>
      </c>
      <c r="T519">
        <v>8100.58</v>
      </c>
      <c r="U519" s="139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9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8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7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8">
        <f t="shared" ref="S520" si="5702">R520/R$2*100</f>
        <v>135.67630370940608</v>
      </c>
      <c r="T520">
        <v>8075.89</v>
      </c>
      <c r="U520" s="139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9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8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7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8">
        <f t="shared" ref="S521" si="5713">R521/R$2*100</f>
        <v>135.31420180765832</v>
      </c>
      <c r="T521">
        <v>8046.82</v>
      </c>
      <c r="U521" s="139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9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8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7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8">
        <f t="shared" ref="S522" si="5724">R522/R$2*100</f>
        <v>135.06210855453861</v>
      </c>
      <c r="T522">
        <v>8046.3</v>
      </c>
      <c r="U522" s="139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9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8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7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8">
        <f t="shared" ref="S523" si="5735">R523/R$2*100</f>
        <v>134.29228561381498</v>
      </c>
      <c r="T523">
        <v>8019.4</v>
      </c>
      <c r="U523" s="139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9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8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7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8">
        <f t="shared" ref="S524" si="5746">R524/R$2*100</f>
        <v>136.88045885248863</v>
      </c>
      <c r="T524">
        <v>8172.11</v>
      </c>
      <c r="U524" s="139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9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8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7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8">
        <f t="shared" ref="S525" si="5757">R525/R$2*100</f>
        <v>137.85034071793118</v>
      </c>
      <c r="T525">
        <v>8194.23</v>
      </c>
      <c r="U525" s="139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9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8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7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8">
        <f t="shared" ref="S526" si="5768">R526/R$2*100</f>
        <v>140.3565420693981</v>
      </c>
      <c r="T526">
        <v>8330.92</v>
      </c>
      <c r="U526" s="139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9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8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7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8">
        <f t="shared" ref="S527" si="5779">R527/R$2*100</f>
        <v>140.47439150723727</v>
      </c>
      <c r="T527">
        <v>8307.82</v>
      </c>
      <c r="U527" s="139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9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8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7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8">
        <f t="shared" ref="S528" si="5790">R528/R$2*100</f>
        <v>140.61219931761372</v>
      </c>
      <c r="T528">
        <v>8316.9599999999991</v>
      </c>
      <c r="U528" s="139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9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8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7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8">
        <f t="shared" ref="S529" si="5801">R529/R$2*100</f>
        <v>140.53355382582993</v>
      </c>
      <c r="T529">
        <v>8321.32</v>
      </c>
      <c r="U529" s="139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9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8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7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8">
        <f t="shared" ref="S530" si="5812">R530/R$2*100</f>
        <v>138.67077238901717</v>
      </c>
      <c r="T530">
        <v>8231.93</v>
      </c>
      <c r="U530" s="139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9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8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7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8">
        <f t="shared" ref="S531" si="5823">R531/R$2*100</f>
        <v>140.31139813151617</v>
      </c>
      <c r="T531">
        <v>8320.93</v>
      </c>
      <c r="U531" s="139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9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8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7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8">
        <f t="shared" ref="S532" si="5834">R532/R$2*100</f>
        <v>140.54519620981</v>
      </c>
      <c r="T532">
        <v>8307.26</v>
      </c>
      <c r="U532" s="139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9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8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7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8">
        <f t="shared" ref="S533" si="5845">R533/R$2*100</f>
        <v>139.72500213839706</v>
      </c>
      <c r="T533">
        <v>8262.91</v>
      </c>
      <c r="U533" s="139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9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8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7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8">
        <f t="shared" ref="S534" si="5856">R534/R$2*100</f>
        <v>140.79562626521823</v>
      </c>
      <c r="T534">
        <v>8306.32</v>
      </c>
      <c r="U534" s="139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9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8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7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8">
        <f t="shared" ref="S535" si="5867">R535/R$2*100</f>
        <v>140.32636691091912</v>
      </c>
      <c r="T535">
        <v>8310.57</v>
      </c>
      <c r="U535" s="139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9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8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7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8">
        <f t="shared" ref="S536" si="5878">R536/R$2*100</f>
        <v>140.22776304659806</v>
      </c>
      <c r="T536">
        <v>8349.7099999999991</v>
      </c>
      <c r="U536" s="139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9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8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7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8">
        <f t="shared" ref="S537" si="5889">R537/R$2*100</f>
        <v>140.93058287951797</v>
      </c>
      <c r="T537">
        <v>8405.11</v>
      </c>
      <c r="U537" s="139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9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8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7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8">
        <f t="shared" ref="S538" si="5900">R538/R$2*100</f>
        <v>141.34828310476243</v>
      </c>
      <c r="T538">
        <v>8412.5499999999993</v>
      </c>
      <c r="U538" s="139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9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8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7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8">
        <f t="shared" ref="S539" si="5911">R539/R$2*100</f>
        <v>142.74204278694913</v>
      </c>
      <c r="T539">
        <v>8491.23</v>
      </c>
      <c r="U539" s="139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9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8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7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8">
        <f t="shared" ref="S540" si="5922">R540/R$2*100</f>
        <v>142.98178085706954</v>
      </c>
      <c r="T540">
        <v>8508.81</v>
      </c>
      <c r="U540" s="139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9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8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7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8">
        <f t="shared" ref="S541" si="5933">R541/R$2*100</f>
        <v>142.43934080346705</v>
      </c>
      <c r="T541">
        <v>8484.61</v>
      </c>
      <c r="U541" s="139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9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8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7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8">
        <f t="shared" ref="S542" si="5944">R542/R$2*100</f>
        <v>144.0436137959874</v>
      </c>
      <c r="T542">
        <v>8548.66</v>
      </c>
      <c r="U542" s="139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9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8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7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8">
        <f t="shared" ref="S543" si="5955">R543/R$2*100</f>
        <v>144.98783489673917</v>
      </c>
      <c r="T543">
        <v>8594.61</v>
      </c>
      <c r="U543" s="139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9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8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7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8">
        <f t="shared" ref="S544" si="5966">R544/R$2*100</f>
        <v>145.16936104695918</v>
      </c>
      <c r="T544">
        <v>8567.7800000000007</v>
      </c>
      <c r="U544" s="139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9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8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7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8">
        <f t="shared" ref="S545" si="5977">R545/R$2*100</f>
        <v>144.16146323382657</v>
      </c>
      <c r="T545">
        <v>8484.9500000000007</v>
      </c>
      <c r="U545" s="139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9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8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7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8">
        <f t="shared" ref="S546" si="5988">R546/R$2*100</f>
        <v>145.08311236563739</v>
      </c>
      <c r="T546">
        <v>8503.44</v>
      </c>
      <c r="U546" s="139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9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8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7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8">
        <f t="shared" ref="S547" si="5999">R547/R$2*100</f>
        <v>143.85614765394084</v>
      </c>
      <c r="T547">
        <v>8454.67</v>
      </c>
      <c r="U547" s="139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9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8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7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8">
        <f t="shared" ref="S548" si="6010">R548/R$2*100</f>
        <v>145.10116994079016</v>
      </c>
      <c r="T548">
        <v>8502.06</v>
      </c>
      <c r="U548" s="139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9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8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7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8">
        <f t="shared" ref="S549" si="6021">R549/R$2*100</f>
        <v>145.72700747963771</v>
      </c>
      <c r="T549">
        <v>8549.94</v>
      </c>
      <c r="U549" s="139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9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8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7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8">
        <f t="shared" ref="S550" si="6032">R550/R$2*100</f>
        <v>145.59846605651069</v>
      </c>
      <c r="T550">
        <v>8547.5300000000007</v>
      </c>
      <c r="U550" s="139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9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8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7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8">
        <f t="shared" ref="S551" si="6043">R551/R$2*100</f>
        <v>147.23885419933663</v>
      </c>
      <c r="T551">
        <v>8619.39</v>
      </c>
      <c r="U551" s="139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9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8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7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8">
        <f t="shared" ref="S552" si="6054">R552/R$2*100</f>
        <v>149.8239386422604</v>
      </c>
      <c r="T552">
        <v>8708.2900000000009</v>
      </c>
      <c r="U552" s="139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9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8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7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8">
        <f t="shared" ref="S553" si="6065">R553/R$2*100</f>
        <v>149.39150723728602</v>
      </c>
      <c r="T553">
        <v>8725.07</v>
      </c>
      <c r="U553" s="139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9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8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7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8">
        <f t="shared" ref="S554" si="6076">R554/R$2*100</f>
        <v>149.52266225681674</v>
      </c>
      <c r="T554">
        <v>8740.3700000000008</v>
      </c>
      <c r="U554" s="139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9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8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7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8">
        <f t="shared" ref="S555" si="6087">R555/R$2*100</f>
        <v>150.15681578422146</v>
      </c>
      <c r="T555">
        <v>8819.64</v>
      </c>
      <c r="U555" s="139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9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8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7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8">
        <f t="shared" ref="S556" si="6098">R556/R$2*100</f>
        <v>150.74630057309039</v>
      </c>
      <c r="T556">
        <v>8908.07</v>
      </c>
      <c r="U556" s="139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9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8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7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8">
        <f t="shared" ref="S557" si="6109">R557/R$2*100</f>
        <v>150.4381337971279</v>
      </c>
      <c r="T557">
        <v>8843.3700000000008</v>
      </c>
      <c r="U557" s="139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9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8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7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8">
        <f t="shared" ref="S558" si="6120">R558/R$2*100</f>
        <v>151.02880658436214</v>
      </c>
      <c r="T558">
        <v>8814.7000000000007</v>
      </c>
      <c r="U558" s="139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9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8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7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8">
        <f t="shared" ref="S559" si="6131">R559/R$2*100</f>
        <v>148.57558995998821</v>
      </c>
      <c r="T559">
        <v>8691.4599999999991</v>
      </c>
      <c r="U559" s="139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9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8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7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8">
        <f t="shared" ref="S560" si="6142">R560/R$2*100</f>
        <v>149.63837329759832</v>
      </c>
      <c r="T560">
        <v>8736.26</v>
      </c>
      <c r="U560" s="139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9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8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7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8">
        <f t="shared" ref="S561" si="6153">R561/R$2*100</f>
        <v>149.70989079919025</v>
      </c>
      <c r="T561">
        <v>8774.11</v>
      </c>
      <c r="U561" s="139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9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8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7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8">
        <f t="shared" ref="S562" si="6164">R562/R$2*100</f>
        <v>150.52913447191096</v>
      </c>
      <c r="T562">
        <v>8796.7900000000009</v>
      </c>
      <c r="U562" s="139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9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8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7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8">
        <f t="shared" ref="S563" si="6175">R563/R$2*100</f>
        <v>151.53204269190925</v>
      </c>
      <c r="T563">
        <v>8794.67</v>
      </c>
      <c r="U563" s="139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9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8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7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8">
        <f t="shared" ref="S564" si="6186">R564/R$2*100</f>
        <v>150.41603702753304</v>
      </c>
      <c r="T564">
        <v>8750.9</v>
      </c>
      <c r="U564" s="139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9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8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7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8">
        <f t="shared" ref="S565" si="6197">R565/R$2*100</f>
        <v>152.89325121888629</v>
      </c>
      <c r="T565">
        <v>8888.89</v>
      </c>
      <c r="U565" s="139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9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8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7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8">
        <f t="shared" ref="S566" si="6208">R566/R$2*100</f>
        <v>153.58276547011471</v>
      </c>
      <c r="T566">
        <v>8892.61</v>
      </c>
      <c r="U566" s="139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9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8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7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8">
        <f t="shared" ref="S567" si="6219">R567/R$2*100</f>
        <v>153.14249327592924</v>
      </c>
      <c r="T567">
        <v>8936.85</v>
      </c>
      <c r="U567" s="139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9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8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7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8">
        <f t="shared" ref="S568" si="6230">R568/R$2*100</f>
        <v>149.41764320132296</v>
      </c>
      <c r="T568">
        <v>8726.0499999999993</v>
      </c>
      <c r="U568" s="139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9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8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7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8">
        <f t="shared" ref="S569" si="6241">R569/R$2*100</f>
        <v>148.4598789192066</v>
      </c>
      <c r="T569">
        <v>8695.24</v>
      </c>
      <c r="U569" s="139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9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8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7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8">
        <f t="shared" ref="S570" si="6252">R570/R$2*100</f>
        <v>146.36353700377308</v>
      </c>
      <c r="T570">
        <v>8594.61</v>
      </c>
      <c r="U570" s="139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9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8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7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8">
        <f t="shared" ref="S571" si="6263">R571/R$2*100</f>
        <v>144.8866174360144</v>
      </c>
      <c r="T571">
        <v>8533.7800000000007</v>
      </c>
      <c r="U571" s="139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9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8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7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8">
        <f t="shared" ref="S572" si="6274">R572/R$2*100</f>
        <v>143.02359839952859</v>
      </c>
      <c r="T572">
        <v>8468.9599999999991</v>
      </c>
      <c r="U572" s="139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9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8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7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8">
        <f t="shared" ref="S573" si="6285">R573/R$2*100</f>
        <v>146.15136049572794</v>
      </c>
      <c r="T573">
        <v>8633.91</v>
      </c>
      <c r="U573" s="139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9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8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7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8">
        <f t="shared" ref="S574" si="6296">R574/R$2*100</f>
        <v>149.58253737442854</v>
      </c>
      <c r="T574">
        <v>8810.02</v>
      </c>
      <c r="U574" s="139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9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8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7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8">
        <f t="shared" ref="S575" si="6307">R575/R$2*100</f>
        <v>147.68958077913683</v>
      </c>
      <c r="T575">
        <v>8723.1299999999992</v>
      </c>
      <c r="U575" s="139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9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8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7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8">
        <f t="shared" ref="S576" si="6318">R576/R$2*100</f>
        <v>148.96073903002306</v>
      </c>
      <c r="T576">
        <v>8792.2199999999993</v>
      </c>
      <c r="U576" s="139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9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8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7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8">
        <f t="shared" ref="S577" si="6329">R577/R$2*100</f>
        <v>149.85767779583534</v>
      </c>
      <c r="T577">
        <v>8785.94</v>
      </c>
      <c r="U577" s="139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9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8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7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8">
        <f t="shared" ref="S578" si="6340">R578/R$2*100</f>
        <v>149.87668576968036</v>
      </c>
      <c r="T578">
        <v>8749.81</v>
      </c>
      <c r="U578" s="139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9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8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7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8">
        <f t="shared" ref="S579" si="6352">R579/R$2*100</f>
        <v>150.84989403054581</v>
      </c>
      <c r="T579">
        <v>8763.01</v>
      </c>
      <c r="U579" s="139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9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8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7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8">
        <f t="shared" ref="S580" si="6363">R580/R$2*100</f>
        <v>151.30608540282645</v>
      </c>
      <c r="T580">
        <v>8781.4</v>
      </c>
      <c r="U580" s="139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9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8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7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8">
        <f t="shared" ref="S581" si="6374">R581/R$2*100</f>
        <v>149.98598161928928</v>
      </c>
      <c r="T581">
        <v>8761.41</v>
      </c>
      <c r="U581" s="139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9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8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7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8">
        <f t="shared" ref="S582" si="6385">R582/R$2*100</f>
        <v>150.57499120881209</v>
      </c>
      <c r="T582">
        <v>8800.6299999999992</v>
      </c>
      <c r="U582" s="139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9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8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7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8">
        <f t="shared" ref="S583" si="6396">R583/R$2*100</f>
        <v>150.62655033786675</v>
      </c>
      <c r="T583">
        <v>8811.6299999999992</v>
      </c>
      <c r="U583" s="139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9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8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7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8">
        <f t="shared" ref="S584" si="6407">R584/R$2*100</f>
        <v>152.6093196095762</v>
      </c>
      <c r="T584">
        <v>8894.5300000000007</v>
      </c>
      <c r="U584" s="139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9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8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7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8">
        <f t="shared" ref="S585" si="6418">R585/R$2*100</f>
        <v>151.81431110350792</v>
      </c>
      <c r="T585">
        <v>8863.1200000000008</v>
      </c>
      <c r="U585" s="139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9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8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7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8">
        <f t="shared" ref="S586" si="6429">R586/R$2*100</f>
        <v>151.6788792898621</v>
      </c>
      <c r="T586">
        <v>8844.44</v>
      </c>
      <c r="U586" s="139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9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8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7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8">
        <f t="shared" ref="S587" si="6440">R587/R$2*100</f>
        <v>151.81336070481566</v>
      </c>
      <c r="T587">
        <v>8821.24</v>
      </c>
      <c r="U587" s="139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9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8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7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8">
        <f t="shared" ref="S588" si="6451">R588/R$2*100</f>
        <v>151.64632813465249</v>
      </c>
      <c r="T588">
        <v>8782.2099999999991</v>
      </c>
      <c r="U588" s="139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9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8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7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8">
        <f t="shared" ref="S589" si="6462">R589/R$2*100</f>
        <v>151.97873007726741</v>
      </c>
      <c r="T589">
        <v>8800.58</v>
      </c>
      <c r="U589" s="139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9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8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7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8">
        <f t="shared" ref="S590" si="6473">R590/R$2*100</f>
        <v>152.40617188910747</v>
      </c>
      <c r="T590">
        <v>8876.16</v>
      </c>
      <c r="U590" s="139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9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8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7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8">
        <f t="shared" ref="S591" si="6484">R591/R$2*100</f>
        <v>152.85476007185014</v>
      </c>
      <c r="T591">
        <v>8892.3700000000008</v>
      </c>
      <c r="U591" s="139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9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8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7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8">
        <f t="shared" ref="S592" si="6495">R592/R$2*100</f>
        <v>152.00676683868883</v>
      </c>
      <c r="T592">
        <v>8829.3799999999992</v>
      </c>
      <c r="U592" s="139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9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8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7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8">
        <f t="shared" ref="S593" si="6506">R593/R$2*100</f>
        <v>150.67169427574868</v>
      </c>
      <c r="T593">
        <v>8725.51</v>
      </c>
      <c r="U593" s="139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9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8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7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8">
        <f t="shared" ref="S594" si="6517">R594/R$2*100</f>
        <v>148.42067497315122</v>
      </c>
      <c r="T594">
        <v>8606.6299999999992</v>
      </c>
      <c r="U594" s="139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9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8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7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8">
        <f t="shared" ref="S595" si="6528">R595/R$2*100</f>
        <v>146.31720506752583</v>
      </c>
      <c r="T595">
        <v>8539.67</v>
      </c>
      <c r="U595" s="139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9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8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7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8">
        <f t="shared" ref="S596" si="6539">R596/R$2*100</f>
        <v>147.89534209600927</v>
      </c>
      <c r="T596">
        <v>8603.4</v>
      </c>
      <c r="U596" s="139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9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8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7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8">
        <f t="shared" ref="S597" si="6550">R597/R$2*100</f>
        <v>148.8462159876068</v>
      </c>
      <c r="T597">
        <v>8657.65</v>
      </c>
      <c r="U597" s="139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9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8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7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8">
        <f t="shared" ref="S598" si="6561">R598/R$2*100</f>
        <v>149.46920233037758</v>
      </c>
      <c r="T598">
        <v>8674.41</v>
      </c>
      <c r="U598" s="139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9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8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7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8">
        <f t="shared" ref="S599" si="6572">R599/R$2*100</f>
        <v>151.25880306788696</v>
      </c>
      <c r="T599">
        <v>8781.61</v>
      </c>
      <c r="U599" s="139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9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8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7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8">
        <f t="shared" ref="S600" si="6583">R600/R$2*100</f>
        <v>150.92402512854142</v>
      </c>
      <c r="T600">
        <v>8775.58</v>
      </c>
      <c r="U600" s="139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9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8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7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8">
        <f t="shared" ref="S601" si="6594">R601/R$2*100</f>
        <v>151.97088928805633</v>
      </c>
      <c r="T601">
        <v>8839.2199999999993</v>
      </c>
      <c r="U601" s="139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9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8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7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8">
        <f t="shared" ref="S602" si="6605">R602/R$2*100</f>
        <v>152.98947908647676</v>
      </c>
      <c r="T602">
        <v>8856.39</v>
      </c>
      <c r="U602" s="139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9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8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7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8">
        <f t="shared" ref="S603" si="6616">R603/R$2*100</f>
        <v>152.94481034794097</v>
      </c>
      <c r="T603">
        <v>8853.2099999999991</v>
      </c>
      <c r="U603" s="139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9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8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7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8">
        <f t="shared" ref="S604" si="6627">R604/R$2*100</f>
        <v>154.35045001378077</v>
      </c>
      <c r="T604">
        <v>8921.99</v>
      </c>
      <c r="U604" s="139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9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8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7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8">
        <f t="shared" ref="S605" si="6638">R605/R$2*100</f>
        <v>154.38395156768263</v>
      </c>
      <c r="T605">
        <v>8909.41</v>
      </c>
      <c r="U605" s="139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9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8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7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8">
        <f t="shared" ref="S606" si="6649">R606/R$2*100</f>
        <v>156.20491546203633</v>
      </c>
      <c r="T606">
        <v>9017.7199999999993</v>
      </c>
      <c r="U606" s="139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9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8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7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8">
        <f t="shared" ref="S607" si="6660">R607/R$2*100</f>
        <v>157.16434294186411</v>
      </c>
      <c r="T607">
        <v>9065.26</v>
      </c>
      <c r="U607" s="139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9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8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7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8">
        <f t="shared" ref="S608" si="6671">R608/R$2*100</f>
        <v>157.4765489122687</v>
      </c>
      <c r="T608">
        <v>9101.6200000000008</v>
      </c>
      <c r="U608" s="139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9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8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7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8">
        <f t="shared" ref="S609" si="6682">R609/R$2*100</f>
        <v>158.50844429238066</v>
      </c>
      <c r="T609">
        <v>9131.31</v>
      </c>
      <c r="U609" s="139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9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8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7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8">
        <f t="shared" ref="S610" si="6693">R610/R$2*100</f>
        <v>157.73434455754187</v>
      </c>
      <c r="T610">
        <v>9085.68</v>
      </c>
      <c r="U610" s="139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9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8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7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8">
        <f t="shared" ref="S611" si="6704">R611/R$2*100</f>
        <v>159.67315788973474</v>
      </c>
      <c r="T611">
        <v>9184.2000000000007</v>
      </c>
      <c r="U611" s="139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9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8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7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8">
        <f t="shared" ref="S612" si="6715">R612/R$2*100</f>
        <v>159.41227344871172</v>
      </c>
      <c r="T612">
        <v>9139.92</v>
      </c>
      <c r="U612" s="139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9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8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7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8">
        <f t="shared" ref="S613" si="6726">R613/R$2*100</f>
        <v>159.19962174132047</v>
      </c>
      <c r="T613">
        <v>9120.27</v>
      </c>
      <c r="U613" s="139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9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8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7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8">
        <f t="shared" ref="S614" si="6737">R614/R$2*100</f>
        <v>159.25688326252862</v>
      </c>
      <c r="T614">
        <v>9105.9599999999991</v>
      </c>
      <c r="U614" s="139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9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8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7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8">
        <f t="shared" ref="S615" si="6748">R615/R$2*100</f>
        <v>160.05450536500061</v>
      </c>
      <c r="T615">
        <v>9155.3799999999992</v>
      </c>
      <c r="U615" s="139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9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8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7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8">
        <f t="shared" ref="S616" si="6759">R616/R$2*100</f>
        <v>160.41945846282516</v>
      </c>
      <c r="T616">
        <v>9234.85</v>
      </c>
      <c r="U616" s="139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9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8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7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8">
        <f t="shared" ref="S617" si="6770">R617/R$2*100</f>
        <v>159.42724222811469</v>
      </c>
      <c r="T617">
        <v>9232.91</v>
      </c>
      <c r="U617" s="139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9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8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7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8">
        <f t="shared" ref="S618" si="6781">R618/R$2*100</f>
        <v>160.45866240888051</v>
      </c>
      <c r="T618">
        <v>9264.64</v>
      </c>
      <c r="U618" s="139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9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8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7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8">
        <f t="shared" ref="S619" si="6792">R619/R$2*100</f>
        <v>161.44089945732233</v>
      </c>
      <c r="T619">
        <v>9346.7999999999993</v>
      </c>
      <c r="U619" s="139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9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8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7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8">
        <f t="shared" ref="S620" si="6803">R620/R$2*100</f>
        <v>162.37347817409403</v>
      </c>
      <c r="T620">
        <v>9390.7099999999991</v>
      </c>
      <c r="U620" s="139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9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8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7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8">
        <f t="shared" ref="S621" si="6814">R621/R$2*100</f>
        <v>162.31811745027039</v>
      </c>
      <c r="T621">
        <v>9379.5499999999993</v>
      </c>
      <c r="U621" s="139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9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8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7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8">
        <f t="shared" ref="S622" si="6825">R622/R$2*100</f>
        <v>160.88848021745122</v>
      </c>
      <c r="T622">
        <v>9318.4</v>
      </c>
      <c r="U622" s="139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9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8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7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8">
        <f t="shared" ref="S623" si="6836">R623/R$2*100</f>
        <v>163.00549330444122</v>
      </c>
      <c r="T623">
        <v>9463.23</v>
      </c>
      <c r="U623" s="139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9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8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7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8">
        <f t="shared" ref="S624" si="6847">R624/R$2*100</f>
        <v>165.27789657761429</v>
      </c>
      <c r="T624">
        <v>9575.02</v>
      </c>
      <c r="U624" s="139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9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8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7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8">
        <f t="shared" ref="S625" si="6858">R625/R$2*100</f>
        <v>163.36783280586204</v>
      </c>
      <c r="T625">
        <v>9523.5400000000009</v>
      </c>
      <c r="U625" s="139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9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8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7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8">
        <f t="shared" ref="S626" si="6869">R626/R$2*100</f>
        <v>160.18209638943537</v>
      </c>
      <c r="T626">
        <v>9430.7000000000007</v>
      </c>
      <c r="U626" s="139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9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8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7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8">
        <f t="shared" ref="S627" si="6880">R627/R$2*100</f>
        <v>155.02452028626007</v>
      </c>
      <c r="T627">
        <v>9220.5400000000009</v>
      </c>
      <c r="U627" s="139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9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8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7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8">
        <f t="shared" ref="S628" si="6891">R628/R$2*100</f>
        <v>154.45475627025539</v>
      </c>
      <c r="T628">
        <v>9143.0400000000009</v>
      </c>
      <c r="U628" s="139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9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8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7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8">
        <f t="shared" ref="S629" si="6902">R629/R$2*100</f>
        <v>159.16683298643778</v>
      </c>
      <c r="T629">
        <v>9385.58</v>
      </c>
      <c r="U629" s="139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9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8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7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8">
        <f t="shared" ref="S630" si="6913">R630/R$2*100</f>
        <v>161.44802744751422</v>
      </c>
      <c r="T630">
        <v>9479.61</v>
      </c>
      <c r="U630" s="139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9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8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7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8">
        <f t="shared" ref="S631" si="6924">R631/R$2*100</f>
        <v>161.63335519250325</v>
      </c>
      <c r="T631">
        <v>9465.7000000000007</v>
      </c>
      <c r="U631" s="139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9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8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7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8">
        <f t="shared" ref="S632" si="6935">R632/R$2*100</f>
        <v>160.88111462758627</v>
      </c>
      <c r="T632">
        <v>9440.89</v>
      </c>
      <c r="U632" s="139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9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8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7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8">
        <f t="shared" ref="S633" si="6946">R633/R$2*100</f>
        <v>157.77426130261645</v>
      </c>
      <c r="T633">
        <v>9309.24</v>
      </c>
      <c r="U633" s="139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9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8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7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8">
        <f t="shared" ref="S634" si="6957">R634/R$2*100</f>
        <v>157.29977475550993</v>
      </c>
      <c r="T634">
        <v>9310.0499999999993</v>
      </c>
      <c r="U634" s="139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9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8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7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8">
        <f t="shared" ref="S635" si="6968">R635/R$2*100</f>
        <v>160.21250914758741</v>
      </c>
      <c r="T635">
        <v>9450.68</v>
      </c>
      <c r="U635" s="139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9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8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7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8">
        <f t="shared" ref="S636" si="6979">R636/R$2*100</f>
        <v>161.25485891331414</v>
      </c>
      <c r="T636">
        <v>9491.6299999999992</v>
      </c>
      <c r="U636" s="139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9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8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7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8">
        <f t="shared" ref="S637" si="6990">R637/R$2*100</f>
        <v>163.51253100675734</v>
      </c>
      <c r="T637">
        <v>9576.0400000000009</v>
      </c>
      <c r="U637" s="139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9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8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7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8">
        <f t="shared" ref="S638" si="7001">R638/R$2*100</f>
        <v>161.81298054533875</v>
      </c>
      <c r="T638">
        <v>9484.69</v>
      </c>
      <c r="U638" s="139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9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8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7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8">
        <f t="shared" ref="S639" si="7012">R639/R$2*100</f>
        <v>164.74591090962659</v>
      </c>
      <c r="T639">
        <v>9674.4599999999991</v>
      </c>
      <c r="U639" s="139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9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8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7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8">
        <f t="shared" ref="S640" si="7023">R640/R$2*100</f>
        <v>165.41808038472138</v>
      </c>
      <c r="T640">
        <v>9696.35</v>
      </c>
      <c r="U640" s="139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9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8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7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8">
        <f t="shared" ref="S641" si="7034">R641/R$2*100</f>
        <v>167.24189547515184</v>
      </c>
      <c r="T641">
        <v>9815.44</v>
      </c>
      <c r="U641" s="139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9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8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7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8">
        <f t="shared" ref="S642" si="7045">R642/R$2*100</f>
        <v>165.77970708712303</v>
      </c>
      <c r="T642">
        <v>9745.44</v>
      </c>
      <c r="U642" s="139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9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8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7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8">
        <f t="shared" ref="S643" si="7057">R643/R$2*100</f>
        <v>167.69856204677859</v>
      </c>
      <c r="T643">
        <v>9828.06</v>
      </c>
      <c r="U643" s="139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9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8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7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8">
        <f t="shared" ref="S644" si="7068">R644/R$2*100</f>
        <v>168.31655879641511</v>
      </c>
      <c r="T644">
        <v>9847.17</v>
      </c>
      <c r="U644" s="139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9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8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7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8">
        <f t="shared" ref="S645" si="7079">R645/R$2*100</f>
        <v>169.29927104420304</v>
      </c>
      <c r="T645">
        <v>9899.31</v>
      </c>
      <c r="U645" s="139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9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8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7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8">
        <f t="shared" ref="S646" si="7090">R646/R$2*100</f>
        <v>168.54109048745946</v>
      </c>
      <c r="T646">
        <v>9882.0400000000009</v>
      </c>
      <c r="U646" s="139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9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8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7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8">
        <f t="shared" ref="S647" si="7101">R647/R$2*100</f>
        <v>170.17696423649718</v>
      </c>
      <c r="T647">
        <v>10029.35</v>
      </c>
      <c r="U647" s="139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9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8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7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8">
        <f t="shared" ref="S648" si="7112">R648/R$2*100</f>
        <v>171.96157538087226</v>
      </c>
      <c r="T648">
        <v>10129.4</v>
      </c>
      <c r="U648" s="139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9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8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7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8">
        <f t="shared" ref="S649" si="7123">R649/R$2*100</f>
        <v>170.2472937397238</v>
      </c>
      <c r="T649">
        <v>10013.42</v>
      </c>
      <c r="U649" s="139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9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8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7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8">
        <f t="shared" ref="S650" si="7134">R650/R$2*100</f>
        <v>171.27847632081657</v>
      </c>
      <c r="T650">
        <v>10010.56</v>
      </c>
      <c r="U650" s="139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9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8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7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8">
        <f t="shared" ref="S651" si="7145">R651/R$2*100</f>
        <v>171.559794333723</v>
      </c>
      <c r="T651">
        <v>10032.379999999999</v>
      </c>
      <c r="U651" s="139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9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8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7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8">
        <f t="shared" ref="S652" si="7156">R652/R$2*100</f>
        <v>172.82049819899447</v>
      </c>
      <c r="T652">
        <v>10092.709999999999</v>
      </c>
      <c r="U652" s="139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9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8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7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8">
        <f t="shared" ref="S653" si="7167">R653/R$2*100</f>
        <v>173.31613111700358</v>
      </c>
      <c r="T653">
        <v>10136.27</v>
      </c>
      <c r="U653" s="139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9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8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7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8">
        <f t="shared" ref="S654" si="7178">R654/R$2*100</f>
        <v>172.49855064199431</v>
      </c>
      <c r="T654">
        <v>10101.75</v>
      </c>
      <c r="U654" s="139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9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8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7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8">
        <f t="shared" ref="S655" si="7189">R655/R$2*100</f>
        <v>171.63986542354516</v>
      </c>
      <c r="T655">
        <v>10058.39</v>
      </c>
      <c r="U655" s="139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9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8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7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8">
        <f t="shared" ref="S656" si="7200">R656/R$2*100</f>
        <v>165.92559328638364</v>
      </c>
      <c r="T656">
        <v>9761.8799999999992</v>
      </c>
      <c r="U656" s="139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9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8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7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8">
        <f t="shared" ref="S657" si="7211">R657/R$2*100</f>
        <v>163.09007878805158</v>
      </c>
      <c r="T657">
        <v>9643.84</v>
      </c>
      <c r="U657" s="139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9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8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7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8">
        <f t="shared" ref="S658" si="7222">R658/R$2*100</f>
        <v>163.99842233817085</v>
      </c>
      <c r="T658">
        <v>9706.64</v>
      </c>
      <c r="U658" s="139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9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8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7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8">
        <f t="shared" ref="S659" si="7233">R659/R$2*100</f>
        <v>160.15002043357188</v>
      </c>
      <c r="T659">
        <v>9540.49</v>
      </c>
      <c r="U659" s="139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9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8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7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8">
        <f t="shared" ref="S660" si="7244">R660/R$2*100</f>
        <v>160.38500651023105</v>
      </c>
      <c r="T660">
        <v>9572.7900000000009</v>
      </c>
      <c r="U660" s="139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9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8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7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8">
        <f t="shared" ref="S661" si="7255">R661/R$2*100</f>
        <v>162.94704378486776</v>
      </c>
      <c r="T661">
        <v>9709.2999999999993</v>
      </c>
      <c r="U661" s="139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9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8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7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8">
        <f t="shared" ref="S662" si="7266">R662/R$2*100</f>
        <v>164.64421824955565</v>
      </c>
      <c r="T662">
        <v>9799.7199999999993</v>
      </c>
      <c r="U662" s="139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9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8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7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8">
        <f t="shared" ref="S663" si="7277">R663/R$2*100</f>
        <v>165.0182001349566</v>
      </c>
      <c r="T663">
        <v>9822.3700000000008</v>
      </c>
      <c r="U663" s="139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9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8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7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8">
        <f t="shared" ref="S664" si="7288">R664/R$2*100</f>
        <v>165.68157842214811</v>
      </c>
      <c r="T664">
        <v>9824.39</v>
      </c>
      <c r="U664" s="139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9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8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7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8">
        <f t="shared" ref="S665" si="7299">R665/R$2*100</f>
        <v>167.9889088472614</v>
      </c>
      <c r="T665">
        <v>10033.64</v>
      </c>
      <c r="U665" s="139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9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8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7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8">
        <f t="shared" ref="S666" si="7310">R666/R$2*100</f>
        <v>167.97964246001195</v>
      </c>
      <c r="T666">
        <v>10011.6</v>
      </c>
      <c r="U666" s="139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9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8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7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8">
        <f t="shared" ref="S667" si="7321">R667/R$2*100</f>
        <v>169.10824090706049</v>
      </c>
      <c r="T667">
        <v>10063.31</v>
      </c>
      <c r="U667" s="139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9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8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7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8">
        <f t="shared" ref="S668" si="7332">R668/R$2*100</f>
        <v>167.58285100599701</v>
      </c>
      <c r="T668">
        <v>10008.39</v>
      </c>
      <c r="U668" s="139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9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8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7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8">
        <f t="shared" ref="S669" si="7343">R669/R$2*100</f>
        <v>169.23155513738013</v>
      </c>
      <c r="T669">
        <v>10122.620000000001</v>
      </c>
      <c r="U669" s="139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9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8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7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8">
        <f t="shared" ref="S670" si="7354">R670/R$2*100</f>
        <v>169.47984679573079</v>
      </c>
      <c r="T670">
        <v>10161.93</v>
      </c>
      <c r="U670" s="139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9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8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7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8">
        <f t="shared" ref="S671" si="7365">R671/R$2*100</f>
        <v>170.44046227392391</v>
      </c>
      <c r="T671">
        <v>10236.65</v>
      </c>
      <c r="U671" s="139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9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8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7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8">
        <f t="shared" ref="S672" si="7376">R672/R$2*100</f>
        <v>171.23950997443427</v>
      </c>
      <c r="T672">
        <v>10280.709999999999</v>
      </c>
      <c r="U672" s="139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9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8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7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8">
        <f t="shared" ref="S673" si="7387">R673/R$2*100</f>
        <v>172.01360970927306</v>
      </c>
      <c r="T673">
        <v>10274.620000000001</v>
      </c>
      <c r="U673" s="139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9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8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7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8">
        <f t="shared" ref="S674" si="7398">R674/R$2*100</f>
        <v>170.85269770668793</v>
      </c>
      <c r="T674">
        <v>10176.43</v>
      </c>
      <c r="U674" s="139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9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8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7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8">
        <f t="shared" ref="S675" si="7409">R675/R$2*100</f>
        <v>171.09053497942386</v>
      </c>
      <c r="T675">
        <v>10212.799999999999</v>
      </c>
      <c r="U675" s="139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9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8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7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8">
        <f t="shared" ref="S676" si="7420">R676/R$2*100</f>
        <v>172.03665687756012</v>
      </c>
      <c r="T676">
        <v>10243.870000000001</v>
      </c>
      <c r="U676" s="139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9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8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7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8">
        <f t="shared" ref="S677" si="7431">R677/R$2*100</f>
        <v>172.7755918607856</v>
      </c>
      <c r="T677">
        <v>10176.68</v>
      </c>
      <c r="U677" s="139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9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8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7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8">
        <f t="shared" ref="S678" si="7442">R678/R$2*100</f>
        <v>174.75574753609138</v>
      </c>
      <c r="T678">
        <v>10318.93</v>
      </c>
      <c r="U678" s="139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9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8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7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8">
        <f t="shared" ref="S679" si="7453">R679/R$2*100</f>
        <v>175.66908067934497</v>
      </c>
      <c r="T679">
        <v>10271.9</v>
      </c>
      <c r="U679" s="139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9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8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7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8">
        <f t="shared" ref="S680" si="7464">R680/R$2*100</f>
        <v>177.55823567986769</v>
      </c>
      <c r="T680">
        <v>10350.31</v>
      </c>
      <c r="U680" s="139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9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8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7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8">
        <f t="shared" ref="S681" si="7475">R681/R$2*100</f>
        <v>177.19589617844684</v>
      </c>
      <c r="T681">
        <v>10288.219999999999</v>
      </c>
      <c r="U681" s="139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9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8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7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8">
        <f t="shared" ref="S682" si="7486">R682/R$2*100</f>
        <v>177.41353747897242</v>
      </c>
      <c r="T682">
        <v>10353.89</v>
      </c>
      <c r="U682" s="139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9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8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7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8">
        <f t="shared" ref="S683" si="7497">R683/R$2*100</f>
        <v>177.80130014541098</v>
      </c>
      <c r="T683">
        <v>10349.120000000001</v>
      </c>
      <c r="U683" s="139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9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8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7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8">
        <f t="shared" ref="S684" si="7508">R684/R$2*100</f>
        <v>178.14130527756393</v>
      </c>
      <c r="T684">
        <v>10379.34</v>
      </c>
      <c r="U684" s="139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9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8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7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8">
        <f t="shared" ref="S685" si="7519">R685/R$2*100</f>
        <v>178.29075547192045</v>
      </c>
      <c r="T685">
        <v>10371.5</v>
      </c>
      <c r="U685" s="139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9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8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7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8">
        <f t="shared" ref="S686" si="7530">R686/R$2*100</f>
        <v>176.08630570524335</v>
      </c>
      <c r="T686">
        <v>10249.65</v>
      </c>
      <c r="U686" s="139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9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8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7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8">
        <f t="shared" ref="S687" si="7541">R687/R$2*100</f>
        <v>174.27437059846605</v>
      </c>
      <c r="T687">
        <v>10160.120000000001</v>
      </c>
      <c r="U687" s="139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9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8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7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8">
        <f t="shared" ref="S688" si="7552">R688/R$2*100</f>
        <v>175.28607000636768</v>
      </c>
      <c r="T688">
        <v>10175.66</v>
      </c>
      <c r="U688" s="139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9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8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7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8">
        <f t="shared" ref="S689" si="7563">R689/R$2*100</f>
        <v>175.78051492601145</v>
      </c>
      <c r="T689">
        <v>10179.450000000001</v>
      </c>
      <c r="U689" s="139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9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8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7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8">
        <f t="shared" ref="S690" si="7574">R690/R$2*100</f>
        <v>175.49824651441278</v>
      </c>
      <c r="T690">
        <v>10106.68</v>
      </c>
      <c r="U690" s="139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9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8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7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8">
        <f t="shared" ref="S691" si="7585">R691/R$2*100</f>
        <v>174.56139100352596</v>
      </c>
      <c r="T691">
        <v>10029.17</v>
      </c>
      <c r="U691" s="139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9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8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7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8">
        <f t="shared" ref="S692" si="7596">R692/R$2*100</f>
        <v>172.24550699018238</v>
      </c>
      <c r="T692">
        <v>9880.41</v>
      </c>
      <c r="U692" s="139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9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8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7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8">
        <f t="shared" ref="S693" si="7607">R693/R$2*100</f>
        <v>173.34060388332904</v>
      </c>
      <c r="T693">
        <v>9962.1</v>
      </c>
      <c r="U693" s="139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9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8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7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8">
        <f t="shared" ref="S694" si="7618">R694/R$2*100</f>
        <v>175.16513177277866</v>
      </c>
      <c r="T694">
        <v>10079.16</v>
      </c>
      <c r="U694" s="139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9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8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7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8">
        <f t="shared" ref="S695" si="7629">R695/R$2*100</f>
        <v>176.20154154667881</v>
      </c>
      <c r="T695">
        <v>10164.15</v>
      </c>
      <c r="U695" s="139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9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8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7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8">
        <f t="shared" ref="S696" si="7640">R696/R$2*100</f>
        <v>176.56388104809966</v>
      </c>
      <c r="T696">
        <v>10185.82</v>
      </c>
      <c r="U696" s="139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9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8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7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8">
        <f t="shared" ref="S697" si="7651">R697/R$2*100</f>
        <v>177.07709634191542</v>
      </c>
      <c r="T697">
        <v>10181.06</v>
      </c>
      <c r="U697" s="139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9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8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7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8">
        <f t="shared" ref="S698" si="7662">R698/R$2*100</f>
        <v>176.72782482251304</v>
      </c>
      <c r="T698">
        <v>10191.049999999999</v>
      </c>
      <c r="U698" s="139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9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8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7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8">
        <f t="shared" ref="S699" si="7673">R699/R$2*100</f>
        <v>177.43088225510601</v>
      </c>
      <c r="T699">
        <v>10202.91</v>
      </c>
      <c r="U699" s="139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9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8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7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8">
        <f t="shared" ref="S700" si="7684">R700/R$2*100</f>
        <v>178.13560288541041</v>
      </c>
      <c r="T700">
        <v>10197.57</v>
      </c>
      <c r="U700" s="139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9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8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7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8">
        <f t="shared" ref="S701" si="7695">R701/R$2*100</f>
        <v>178.62933500603501</v>
      </c>
      <c r="T701">
        <v>10209.040000000001</v>
      </c>
      <c r="U701" s="139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9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8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7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8">
        <f t="shared" ref="S702" si="7706">R702/R$2*100</f>
        <v>178.13964207985248</v>
      </c>
      <c r="T702">
        <v>10178.59</v>
      </c>
      <c r="U702" s="139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9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8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7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8">
        <f t="shared" ref="S703" si="7717">R703/R$2*100</f>
        <v>176.56198025071518</v>
      </c>
      <c r="T703">
        <v>10081.61</v>
      </c>
      <c r="U703" s="139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9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8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7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8">
        <f t="shared" ref="S704" si="7728">R704/R$2*100</f>
        <v>173.79228086182152</v>
      </c>
      <c r="T704">
        <v>9957.35</v>
      </c>
      <c r="U704" s="139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9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8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7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8">
        <f t="shared" ref="S705" si="7739">R705/R$2*100</f>
        <v>173.50526045676159</v>
      </c>
      <c r="T705">
        <v>10017.719999999999</v>
      </c>
      <c r="U705" s="139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9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8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7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8">
        <f t="shared" ref="S706" si="7750">R706/R$2*100</f>
        <v>174.39388323401664</v>
      </c>
      <c r="T706">
        <v>10016.370000000001</v>
      </c>
      <c r="U706" s="139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9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8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7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8">
        <f t="shared" ref="S707" si="7762">R707/R$2*100</f>
        <v>172.67983919254127</v>
      </c>
      <c r="T707">
        <v>9905.32</v>
      </c>
      <c r="U707" s="139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9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8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7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8">
        <f t="shared" ref="S708" si="7773">R708/R$2*100</f>
        <v>176.30513500413423</v>
      </c>
      <c r="T708">
        <v>10103.99</v>
      </c>
      <c r="U708" s="139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9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8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7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8">
        <f t="shared" ref="S709" si="7784">R709/R$2*100</f>
        <v>179.17343825734895</v>
      </c>
      <c r="T709">
        <v>10209.34</v>
      </c>
      <c r="U709" s="139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9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8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7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8">
        <f t="shared" ref="S710" si="7795">R710/R$2*100</f>
        <v>179.7603094498142</v>
      </c>
      <c r="T710">
        <v>10232.77</v>
      </c>
      <c r="U710" s="139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9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8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7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8">
        <f t="shared" ref="S711" si="7806">R711/R$2*100</f>
        <v>178.14178047691007</v>
      </c>
      <c r="T711">
        <v>10142.64</v>
      </c>
      <c r="U711" s="139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9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8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7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8">
        <f t="shared" ref="S712" si="7817">R712/R$2*100</f>
        <v>176.80884631102748</v>
      </c>
      <c r="T712">
        <v>10074.549999999999</v>
      </c>
      <c r="U712" s="139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9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8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7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8">
        <f t="shared" ref="S713" si="7828">R713/R$2*100</f>
        <v>177.28475845617234</v>
      </c>
      <c r="T713">
        <v>10107.68</v>
      </c>
      <c r="U713" s="139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9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8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7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8">
        <f t="shared" ref="S714" si="7839">R714/R$2*100</f>
        <v>179.70328552827911</v>
      </c>
      <c r="T714">
        <v>10266.81</v>
      </c>
      <c r="U714" s="139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9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8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7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8">
        <f t="shared" ref="S715" si="7850">R715/R$2*100</f>
        <v>181.57462055332212</v>
      </c>
      <c r="T715">
        <v>10374.370000000001</v>
      </c>
      <c r="U715" s="139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9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8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7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8">
        <f t="shared" ref="S716" si="7861">R716/R$2*100</f>
        <v>184.00193881333217</v>
      </c>
      <c r="T716">
        <v>10509.96</v>
      </c>
      <c r="U716" s="139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9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8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7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8">
        <f t="shared" ref="S717" si="7872">R717/R$2*100</f>
        <v>183.82825345232325</v>
      </c>
      <c r="T717">
        <v>10501.34</v>
      </c>
      <c r="U717" s="139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9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8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7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8">
        <f t="shared" ref="S718" si="7883">R718/R$2*100</f>
        <v>184.30630399452571</v>
      </c>
      <c r="T718">
        <v>10553.8</v>
      </c>
      <c r="U718" s="139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9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8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7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8">
        <f t="shared" ref="S719" si="7894">R719/R$2*100</f>
        <v>185.15477242703312</v>
      </c>
      <c r="T719">
        <v>10603.3</v>
      </c>
      <c r="U719" s="139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9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8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7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8">
        <f t="shared" ref="S720" si="7905">R720/R$2*100</f>
        <v>185.78227316359212</v>
      </c>
      <c r="T720">
        <v>10674.5</v>
      </c>
      <c r="U720" s="139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9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8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7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8">
        <f t="shared" ref="S721" si="7916">R721/R$2*100</f>
        <v>184.75679297465285</v>
      </c>
      <c r="T721">
        <v>10622.41</v>
      </c>
      <c r="U721" s="139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9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8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7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8">
        <f t="shared" ref="S722" si="7927">R722/R$2*100</f>
        <v>184.5455668653</v>
      </c>
      <c r="T722">
        <v>10659.38</v>
      </c>
      <c r="U722" s="139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9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8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7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8">
        <f t="shared" ref="S723" si="7938">R723/R$2*100</f>
        <v>185.00555983234966</v>
      </c>
      <c r="T723">
        <v>10733.76</v>
      </c>
      <c r="U723" s="139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9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8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7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8">
        <f t="shared" ref="S724" si="7949">R724/R$2*100</f>
        <v>184.79219532593922</v>
      </c>
      <c r="T724">
        <v>10670.48</v>
      </c>
      <c r="U724" s="139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9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8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7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8">
        <f t="shared" ref="S725" si="7960">R725/R$2*100</f>
        <v>183.5291154639371</v>
      </c>
      <c r="T725">
        <v>10617.11</v>
      </c>
      <c r="U725" s="139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9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8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7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8">
        <f t="shared" ref="S726" si="7971">R726/R$2*100</f>
        <v>184.7967097197274</v>
      </c>
      <c r="T726">
        <v>10647.78</v>
      </c>
      <c r="U726" s="139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9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8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7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8">
        <f t="shared" ref="S727" si="7982">R727/R$2*100</f>
        <v>186.81678214010776</v>
      </c>
      <c r="T727">
        <v>10761.6</v>
      </c>
      <c r="U727" s="139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9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8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7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8">
        <f t="shared" ref="S728" si="7993">R728/R$2*100</f>
        <v>188.70284834488066</v>
      </c>
      <c r="T728">
        <v>10898.16</v>
      </c>
      <c r="U728" s="139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9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8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7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8">
        <f t="shared" ref="S729" si="8004">R729/R$2*100</f>
        <v>190.66399604634142</v>
      </c>
      <c r="T729">
        <v>10981.77</v>
      </c>
      <c r="U729" s="139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9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8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7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8">
        <f t="shared" ref="S730" si="8015">R730/R$2*100</f>
        <v>190.61718891074804</v>
      </c>
      <c r="T730">
        <v>10962.25</v>
      </c>
      <c r="U730" s="139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9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8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7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8">
        <f t="shared" ref="S731" si="8026">R731/R$2*100</f>
        <v>189.85116756479343</v>
      </c>
      <c r="T731">
        <v>10915.71</v>
      </c>
      <c r="U731" s="139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9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8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7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8">
        <f t="shared" ref="S732" si="8037">R732/R$2*100</f>
        <v>190.07403605812638</v>
      </c>
      <c r="T732">
        <v>10898.54</v>
      </c>
      <c r="U732" s="139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9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8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7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8">
        <f t="shared" ref="S733" si="8048">R733/R$2*100</f>
        <v>190.71080318193484</v>
      </c>
      <c r="T733">
        <v>10928.85</v>
      </c>
      <c r="U733" s="139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9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8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7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8">
        <f t="shared" ref="S734" si="8059">R734/R$2*100</f>
        <v>190.82936541879317</v>
      </c>
      <c r="T734">
        <v>10917.67</v>
      </c>
      <c r="U734" s="139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9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8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7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8">
        <f t="shared" ref="S735" si="8070">R735/R$2*100</f>
        <v>187.61250344519524</v>
      </c>
      <c r="T735">
        <v>10754.02</v>
      </c>
      <c r="U735" s="139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9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8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7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8">
        <f t="shared" ref="S736" si="8081">R736/R$2*100</f>
        <v>188.50469021754625</v>
      </c>
      <c r="T736">
        <v>10793.73</v>
      </c>
      <c r="U736" s="139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9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8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7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8">
        <f t="shared" ref="S737" si="8092">R737/R$2*100</f>
        <v>185.32132979785018</v>
      </c>
      <c r="T737">
        <v>10661.41</v>
      </c>
      <c r="U737" s="139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9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8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7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8">
        <f t="shared" ref="S738" si="8103">R738/R$2*100</f>
        <v>187.21547439150723</v>
      </c>
      <c r="T738">
        <v>10775.86</v>
      </c>
      <c r="U738" s="139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9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8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7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8">
        <f t="shared" ref="S739" si="8114">R739/R$2*100</f>
        <v>188.16848668016232</v>
      </c>
      <c r="T739">
        <v>10871.26</v>
      </c>
      <c r="U739" s="139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9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8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7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8">
        <f t="shared" ref="S740" si="8125">R740/R$2*100</f>
        <v>190.40810119845273</v>
      </c>
      <c r="T740">
        <v>10973.87</v>
      </c>
      <c r="U740" s="139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9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8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7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8">
        <f t="shared" ref="S741" si="8136">R741/R$2*100</f>
        <v>188.57311892338834</v>
      </c>
      <c r="T741">
        <v>10850.18</v>
      </c>
      <c r="U741" s="139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9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8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7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8">
        <f t="shared" ref="S742" si="8147">R742/R$2*100</f>
        <v>187.78713920489645</v>
      </c>
      <c r="T742">
        <v>10778.79</v>
      </c>
      <c r="U742" s="139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9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8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7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8">
        <f t="shared" ref="S743" si="8158">R743/R$2*100</f>
        <v>187.70207852193994</v>
      </c>
      <c r="T743">
        <v>10830.14</v>
      </c>
      <c r="U743" s="139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9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8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7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8">
        <f t="shared" ref="S744" si="8169">R744/R$2*100</f>
        <v>186.7832805862059</v>
      </c>
      <c r="T744">
        <v>10749.14</v>
      </c>
      <c r="U744" s="139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9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8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7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8">
        <f t="shared" ref="S745" si="8180">R745/R$2*100</f>
        <v>184.46787177220844</v>
      </c>
      <c r="T745">
        <v>10639.64</v>
      </c>
      <c r="U745" s="139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9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8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7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8">
        <f t="shared" ref="S746" si="8191">R746/R$2*100</f>
        <v>183.50773149336143</v>
      </c>
      <c r="T746">
        <v>10613.51</v>
      </c>
      <c r="U746" s="139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9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8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7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8">
        <f t="shared" ref="S747" si="8202">R747/R$2*100</f>
        <v>174.3294937226166</v>
      </c>
      <c r="T747">
        <v>10203.06</v>
      </c>
      <c r="U747" s="139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9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8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7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8">
        <f t="shared" ref="S748" si="8213">R748/R$2*100</f>
        <v>174.80350507037704</v>
      </c>
      <c r="T748">
        <v>10137.31</v>
      </c>
      <c r="U748" s="139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9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8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7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8">
        <f t="shared" ref="S749" si="8224">R749/R$2*100</f>
        <v>172.20250144935801</v>
      </c>
      <c r="T749">
        <v>10027.27</v>
      </c>
      <c r="U749" s="139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9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8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7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8">
        <f t="shared" ref="S750" si="8235">R750/R$2*100</f>
        <v>173.11939858770756</v>
      </c>
      <c r="T750">
        <v>10037.200000000001</v>
      </c>
      <c r="U750" s="139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9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8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7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8">
        <f t="shared" ref="S751" si="8246">R751/R$2*100</f>
        <v>176.48024596318155</v>
      </c>
      <c r="T751">
        <v>10223.01</v>
      </c>
      <c r="U751" s="139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9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8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7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8">
        <f t="shared" ref="S752" si="8257">R752/R$2*100</f>
        <v>175.35830030697878</v>
      </c>
      <c r="T752">
        <v>10219.68</v>
      </c>
      <c r="U752" s="139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9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8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7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8">
        <f t="shared" ref="S753" si="8268">R753/R$2*100</f>
        <v>178.19167640825324</v>
      </c>
      <c r="T753">
        <v>10395.36</v>
      </c>
      <c r="U753" s="139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9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8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7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8">
        <f t="shared" ref="S754" si="8279">R754/R$2*100</f>
        <v>178.89615943888461</v>
      </c>
      <c r="T754">
        <v>10423.66</v>
      </c>
      <c r="U754" s="139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9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8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7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8">
        <f t="shared" ref="S755" si="8290">R755/R$2*100</f>
        <v>177.07163154943498</v>
      </c>
      <c r="T755">
        <v>10355.64</v>
      </c>
      <c r="U755" s="139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9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8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7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8">
        <f t="shared" ref="S756" si="8301">R756/R$2*100</f>
        <v>173.64734506125319</v>
      </c>
      <c r="T756">
        <v>10221.280000000001</v>
      </c>
      <c r="U756" s="139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9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8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7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8">
        <f t="shared" ref="S757" si="8312">R757/R$2*100</f>
        <v>171.70449253461825</v>
      </c>
      <c r="T757">
        <v>10107.200000000001</v>
      </c>
      <c r="U757" s="139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9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8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7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8">
        <f t="shared" ref="S758" si="8323">R758/R$2*100</f>
        <v>171.60755186800861</v>
      </c>
      <c r="T758">
        <v>10100.34</v>
      </c>
      <c r="U758" s="139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9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8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7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8">
        <f t="shared" ref="S759" si="8334">R759/R$2*100</f>
        <v>171.36187380606162</v>
      </c>
      <c r="T759">
        <v>10043.01</v>
      </c>
      <c r="U759" s="139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9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8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7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8">
        <f t="shared" ref="S760" si="8345">R760/R$2*100</f>
        <v>169.72504965833167</v>
      </c>
      <c r="T760">
        <v>9996.27</v>
      </c>
      <c r="U760" s="139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9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8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7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8">
        <f t="shared" ref="S761" si="8356">R761/R$2*100</f>
        <v>173.55420598941254</v>
      </c>
      <c r="T761">
        <v>10217.959999999999</v>
      </c>
      <c r="U761" s="139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9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8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7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8">
        <f t="shared" ref="S762" si="8367">R762/R$2*100</f>
        <v>175.9618034765584</v>
      </c>
      <c r="T762">
        <v>10351.299999999999</v>
      </c>
      <c r="U762" s="139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9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8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7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8">
        <f t="shared" ref="S763" si="8378">R763/R$2*100</f>
        <v>174.99144641176974</v>
      </c>
      <c r="T763">
        <v>10334.26</v>
      </c>
      <c r="U763" s="139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9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8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7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8">
        <f t="shared" ref="S764" si="8389">R764/R$2*100</f>
        <v>174.05173970480615</v>
      </c>
      <c r="T764">
        <v>10279.74</v>
      </c>
      <c r="U764" s="139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9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8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7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8">
        <f t="shared" ref="S765" si="8400">R765/R$2*100</f>
        <v>172.75943508301731</v>
      </c>
      <c r="T765">
        <v>10244.73</v>
      </c>
      <c r="U765" s="139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9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8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7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8">
        <f t="shared" ref="S766" si="8411">R766/R$2*100</f>
        <v>170.985278324257</v>
      </c>
      <c r="T766">
        <v>10096.879999999999</v>
      </c>
      <c r="U766" s="139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9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8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7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8">
        <f t="shared" ref="S767" si="8422">R767/R$2*100</f>
        <v>168.7278438304869</v>
      </c>
      <c r="T767">
        <v>10011.19</v>
      </c>
      <c r="U767" s="139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9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8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7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8">
        <f t="shared" ref="S768" si="8433">R768/R$2*100</f>
        <v>166.51365247721418</v>
      </c>
      <c r="T768">
        <v>9947.4500000000007</v>
      </c>
      <c r="U768" s="139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9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8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7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8">
        <f t="shared" ref="S769" si="8444">R769/R$2*100</f>
        <v>167.91382735057357</v>
      </c>
      <c r="T769">
        <v>9989.83</v>
      </c>
      <c r="U769" s="139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9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8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7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8">
        <f t="shared" ref="S770" si="8455">R770/R$2*100</f>
        <v>166.88502076621143</v>
      </c>
      <c r="T770">
        <v>9967.15</v>
      </c>
      <c r="U770" s="139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9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8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7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8">
        <f t="shared" ref="S771" si="8467">R771/R$2*100</f>
        <v>169.69772569592942</v>
      </c>
      <c r="T771">
        <v>10131.870000000001</v>
      </c>
      <c r="U771" s="139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9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8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7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8">
        <f t="shared" ref="S772" si="8478">R772/R$2*100</f>
        <v>171.45002328476795</v>
      </c>
      <c r="T772">
        <v>10184.469999999999</v>
      </c>
      <c r="U772" s="139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9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8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7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8">
        <f t="shared" ref="S773" si="8489">R773/R$2*100</f>
        <v>171.97345536452539</v>
      </c>
      <c r="T773">
        <v>10190.120000000001</v>
      </c>
      <c r="U773" s="139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9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8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7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8">
        <f t="shared" ref="S774" si="8500">R774/R$2*100</f>
        <v>171.89932426652982</v>
      </c>
      <c r="T774">
        <v>10172.68</v>
      </c>
      <c r="U774" s="139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9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8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7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8">
        <f t="shared" ref="S775" si="8511">R775/R$2*100</f>
        <v>170.19692260903449</v>
      </c>
      <c r="T775">
        <v>10046.41</v>
      </c>
      <c r="U775" s="139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9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8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7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8">
        <f t="shared" ref="S776" si="8522">R776/R$2*100</f>
        <v>167.31270017772454</v>
      </c>
      <c r="T776">
        <v>9896.2800000000007</v>
      </c>
      <c r="U776" s="139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9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8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7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8">
        <f t="shared" ref="S777" si="8533">R777/R$2*100</f>
        <v>168.00268962829904</v>
      </c>
      <c r="T777">
        <v>9951.14</v>
      </c>
      <c r="U777" s="139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9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8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7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8">
        <f t="shared" ref="S778" si="8544">R778/R$2*100</f>
        <v>168.30135241733905</v>
      </c>
      <c r="T778">
        <v>10008.57</v>
      </c>
      <c r="U778" s="139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9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8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7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8">
        <f t="shared" ref="S779" si="8555">R779/R$2*100</f>
        <v>167.42556002242941</v>
      </c>
      <c r="T779">
        <v>9991.67</v>
      </c>
      <c r="U779" s="139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9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8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7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8">
        <f t="shared" ref="S780" si="8566">R780/R$2*100</f>
        <v>164.76563168249081</v>
      </c>
      <c r="T780">
        <v>9884.43</v>
      </c>
      <c r="U780" s="139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9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8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7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8">
        <f t="shared" ref="S781" si="8577">R781/R$2*100</f>
        <v>167.78148433267756</v>
      </c>
      <c r="T781">
        <v>10090.76</v>
      </c>
      <c r="U781" s="139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9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8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7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8">
        <f t="shared" ref="S782" si="8588">R782/R$2*100</f>
        <v>169.49362757676846</v>
      </c>
      <c r="T782">
        <v>10210.65</v>
      </c>
      <c r="U782" s="139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9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8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7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8">
        <f t="shared" ref="S783" si="8599">R783/R$2*100</f>
        <v>167.63916212851288</v>
      </c>
      <c r="T783">
        <v>10115.02</v>
      </c>
      <c r="U783" s="139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9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8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7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8">
        <f t="shared" ref="S784" si="8610">R784/R$2*100</f>
        <v>171.30223628812286</v>
      </c>
      <c r="T784">
        <v>10330.540000000001</v>
      </c>
      <c r="U784" s="139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9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8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7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8">
        <f t="shared" ref="S785" si="8621">R785/R$2*100</f>
        <v>172.73353671865345</v>
      </c>
      <c r="T785">
        <v>10394.540000000001</v>
      </c>
      <c r="U785" s="139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9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8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7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8">
        <f t="shared" ref="S786" si="8632">R786/R$2*100</f>
        <v>170.54904532451363</v>
      </c>
      <c r="T786">
        <v>10262.709999999999</v>
      </c>
      <c r="U786" s="139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9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8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7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8">
        <f t="shared" ref="S787" si="8643">R787/R$2*100</f>
        <v>174.64835248386697</v>
      </c>
      <c r="T787">
        <v>10506.71</v>
      </c>
      <c r="U787" s="139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9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8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7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8">
        <f t="shared" ref="S788" si="8654">R788/R$2*100</f>
        <v>176.22553911365816</v>
      </c>
      <c r="T788">
        <v>10592.91</v>
      </c>
      <c r="U788" s="139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9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8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7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8">
        <f t="shared" ref="S789" si="8665">R789/R$2*100</f>
        <v>177.91677358651953</v>
      </c>
      <c r="T789">
        <v>10688.04</v>
      </c>
      <c r="U789" s="139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9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8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7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8">
        <f t="shared" ref="S790" si="8676">R790/R$2*100</f>
        <v>177.64329636282417</v>
      </c>
      <c r="T790">
        <v>10667.59</v>
      </c>
      <c r="U790" s="139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9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8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7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8">
        <f t="shared" ref="S791" si="8687">R791/R$2*100</f>
        <v>177.9566903315941</v>
      </c>
      <c r="T791">
        <v>10714.05</v>
      </c>
      <c r="U791" s="139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9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8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7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8">
        <f t="shared" ref="S792" si="8698">R792/R$2*100</f>
        <v>177.84739448198519</v>
      </c>
      <c r="T792">
        <v>10688.05</v>
      </c>
      <c r="U792" s="139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9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8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7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8">
        <f t="shared" ref="S793" si="8709">R793/R$2*100</f>
        <v>179.40676113629667</v>
      </c>
      <c r="T793">
        <v>10745.19</v>
      </c>
      <c r="U793" s="139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9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8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7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8">
        <f t="shared" ref="S794" si="8720">R794/R$2*100</f>
        <v>181.07566123989011</v>
      </c>
      <c r="T794">
        <v>10840.49</v>
      </c>
      <c r="U794" s="139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9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8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7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8">
        <f t="shared" ref="S795" si="8731">R795/R$2*100</f>
        <v>181.64043566276052</v>
      </c>
      <c r="T795">
        <v>10861.1</v>
      </c>
      <c r="U795" s="139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9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8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7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8">
        <f t="shared" ref="S796" si="8742">R796/R$2*100</f>
        <v>180.92526064684134</v>
      </c>
      <c r="T796">
        <v>10823.9</v>
      </c>
      <c r="U796" s="139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9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8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7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8">
        <f t="shared" ref="S797" si="8753">R797/R$2*100</f>
        <v>182.29169636662579</v>
      </c>
      <c r="T797">
        <v>10882.86</v>
      </c>
      <c r="U797" s="139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9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8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7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8">
        <f t="shared" ref="S798" si="8764">R798/R$2*100</f>
        <v>182.32329712314313</v>
      </c>
      <c r="T798">
        <v>10809.79</v>
      </c>
      <c r="U798" s="139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9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8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7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8">
        <f t="shared" ref="S799" si="8775">R799/R$2*100</f>
        <v>182.71581178304297</v>
      </c>
      <c r="T799">
        <v>10838.86</v>
      </c>
      <c r="U799" s="139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9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8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7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8">
        <f t="shared" ref="S800" si="8786">R800/R$2*100</f>
        <v>182.98073541850806</v>
      </c>
      <c r="T800">
        <v>10876.02</v>
      </c>
      <c r="U800" s="139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9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8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7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8">
        <f t="shared" ref="S801" si="8797">R801/R$2*100</f>
        <v>183.24494625495396</v>
      </c>
      <c r="T801">
        <v>10821.54</v>
      </c>
      <c r="U801" s="139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9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8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7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8">
        <f t="shared" ref="S802" si="8808">R802/R$2*100</f>
        <v>184.296087208584</v>
      </c>
      <c r="T802">
        <v>10872.14</v>
      </c>
      <c r="U802" s="139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9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8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7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8">
        <f t="shared" ref="S803" si="8819">R803/R$2*100</f>
        <v>184.19795854360902</v>
      </c>
      <c r="T803">
        <v>10912.29</v>
      </c>
      <c r="U803" s="139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9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8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7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8">
        <f t="shared" ref="S804" si="8830">R804/R$2*100</f>
        <v>184.74324979328827</v>
      </c>
      <c r="T804">
        <v>10954.05</v>
      </c>
      <c r="U804" s="139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9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8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7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8">
        <f t="shared" ref="S805" si="8841">R805/R$2*100</f>
        <v>181.16000912382745</v>
      </c>
      <c r="T805">
        <v>10776.43</v>
      </c>
      <c r="U805" s="139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9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8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7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8">
        <f t="shared" ref="S806" si="8852">R806/R$2*100</f>
        <v>178.15080926448644</v>
      </c>
      <c r="T806">
        <v>10682.44</v>
      </c>
      <c r="U806" s="139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9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8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7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8">
        <f t="shared" ref="S807" si="8863">R807/R$2*100</f>
        <v>177.37504633193623</v>
      </c>
      <c r="T807">
        <v>10667.52</v>
      </c>
      <c r="U807" s="139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9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8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7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8">
        <f t="shared" ref="S808" si="8874">R808/R$2*100</f>
        <v>180.25808076488084</v>
      </c>
      <c r="T808">
        <v>10833.9</v>
      </c>
      <c r="U808" s="139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9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8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7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8">
        <f t="shared" ref="S809" si="8885">R809/R$2*100</f>
        <v>179.62060084205325</v>
      </c>
      <c r="T809">
        <v>10763.12</v>
      </c>
      <c r="U809" s="139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9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8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7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8">
        <f t="shared" ref="S810" si="8896">R810/R$2*100</f>
        <v>178.93916497970898</v>
      </c>
      <c r="T810">
        <v>10752.28</v>
      </c>
      <c r="U810" s="139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9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8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7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8">
        <f t="shared" ref="S811" si="8907">R811/R$2*100</f>
        <v>176.84258546460239</v>
      </c>
      <c r="T811">
        <v>10656.32</v>
      </c>
      <c r="U811" s="139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9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8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7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8">
        <f t="shared" ref="S812" si="8918">R812/R$2*100</f>
        <v>178.33946340489834</v>
      </c>
      <c r="T812">
        <v>10752.01</v>
      </c>
      <c r="U812" s="139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9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8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7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8">
        <f t="shared" ref="S813" si="8929">R813/R$2*100</f>
        <v>176.11861926077987</v>
      </c>
      <c r="T813">
        <v>10649.25</v>
      </c>
      <c r="U813" s="139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9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8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7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8">
        <f t="shared" ref="S814" si="8940">R814/R$2*100</f>
        <v>175.09646546726353</v>
      </c>
      <c r="T814">
        <v>10629.86</v>
      </c>
      <c r="U814" s="139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9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8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7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8">
        <f t="shared" ref="S815" si="8951">R815/R$2*100</f>
        <v>175.61870954865566</v>
      </c>
      <c r="T815">
        <v>10663.37</v>
      </c>
      <c r="U815" s="139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9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8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7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8">
        <f t="shared" ref="S816" si="8962">R816/R$2*100</f>
        <v>175.24971725638906</v>
      </c>
      <c r="T816">
        <v>10671.8</v>
      </c>
      <c r="U816" s="139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9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8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7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8">
        <f t="shared" ref="S817" si="8973">R817/R$2*100</f>
        <v>172.92860605023805</v>
      </c>
      <c r="T817">
        <v>10587.37</v>
      </c>
      <c r="U817" s="139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9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8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7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8">
        <f t="shared" ref="S818" si="8984">R818/R$2*100</f>
        <v>169.96621332649048</v>
      </c>
      <c r="T818">
        <v>10428.530000000001</v>
      </c>
      <c r="U818" s="139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9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8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7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8">
        <f t="shared" ref="S819" si="8995">R819/R$2*100</f>
        <v>171.56145753143443</v>
      </c>
      <c r="T819">
        <v>10517.02</v>
      </c>
      <c r="U819" s="139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9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8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7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8">
        <f t="shared" ref="S820" si="9006">R820/R$2*100</f>
        <v>171.15920128493903</v>
      </c>
      <c r="T820">
        <v>10386.049999999999</v>
      </c>
      <c r="U820" s="139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9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8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7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8">
        <f t="shared" ref="S821" si="9017">R821/R$2*100</f>
        <v>170.40482232296449</v>
      </c>
      <c r="T821">
        <v>10349.32</v>
      </c>
      <c r="U821" s="139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9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8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7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8">
        <f t="shared" ref="S822" si="9028">R822/R$2*100</f>
        <v>173.57250116423839</v>
      </c>
      <c r="T822">
        <v>10567.74</v>
      </c>
      <c r="U822" s="139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9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8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7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8">
        <f t="shared" ref="S823" si="9039">R823/R$2*100</f>
        <v>175.85583402237239</v>
      </c>
      <c r="T823">
        <v>10676.43</v>
      </c>
      <c r="U823" s="139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9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8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7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8">
        <f t="shared" ref="S824" si="9050">R824/R$2*100</f>
        <v>175.2468660603123</v>
      </c>
      <c r="T824">
        <v>10637.06</v>
      </c>
      <c r="U824" s="139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9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8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7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8">
        <f t="shared" ref="S825" si="9061">R825/R$2*100</f>
        <v>175.58829679050362</v>
      </c>
      <c r="T825">
        <v>10660.45</v>
      </c>
      <c r="U825" s="139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9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8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7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8">
        <f t="shared" ref="S826" si="9072">R826/R$2*100</f>
        <v>175.07365589864946</v>
      </c>
      <c r="T826">
        <v>10694.31</v>
      </c>
      <c r="U826" s="139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9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8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7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8">
        <f t="shared" ref="S827" si="9083">R827/R$2*100</f>
        <v>174.14677957403131</v>
      </c>
      <c r="T827">
        <v>10593.35</v>
      </c>
      <c r="U827" s="139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9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8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7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8">
        <f t="shared" ref="S828" si="9094">R828/R$2*100</f>
        <v>172.41752915347988</v>
      </c>
      <c r="T828">
        <v>10515.11</v>
      </c>
      <c r="U828" s="139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9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8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7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8">
        <f t="shared" ref="S829" si="9105">R829/R$2*100</f>
        <v>170.68542753685171</v>
      </c>
      <c r="T829">
        <v>10473.06</v>
      </c>
      <c r="U829" s="139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9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8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7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8">
        <f t="shared" ref="S830" si="9116">R830/R$2*100</f>
        <v>172.97066119237019</v>
      </c>
      <c r="T830">
        <v>10612.22</v>
      </c>
      <c r="U830" s="139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9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8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7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8">
        <f t="shared" ref="S831" si="9127">R831/R$2*100</f>
        <v>174.35753048403802</v>
      </c>
      <c r="T831">
        <v>10712.34</v>
      </c>
      <c r="U831" s="139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9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8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7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8">
        <f t="shared" ref="S832" si="9138">R832/R$2*100</f>
        <v>175.0498959313432</v>
      </c>
      <c r="T832">
        <v>10740.01</v>
      </c>
      <c r="U832" s="139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9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8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7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8">
        <f t="shared" ref="S833" si="9149">R833/R$2*100</f>
        <v>174.79613948051207</v>
      </c>
      <c r="T833">
        <v>10746.82</v>
      </c>
      <c r="U833" s="139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9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8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7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8">
        <f t="shared" ref="S834" si="9160">R834/R$2*100</f>
        <v>176.31368859236449</v>
      </c>
      <c r="T834">
        <v>10816.7</v>
      </c>
      <c r="U834" s="139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9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8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7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8">
        <f t="shared" ref="S835" si="9172">R835/R$2*100</f>
        <v>176.28874062669288</v>
      </c>
      <c r="T835">
        <v>10794.9</v>
      </c>
      <c r="U835" s="139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9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8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7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8">
        <f t="shared" ref="S836" si="9183">R836/R$2*100</f>
        <v>176.62090496963475</v>
      </c>
      <c r="T836">
        <v>10836.44</v>
      </c>
      <c r="U836" s="139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9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8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7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8">
        <f t="shared" ref="S837" si="9194">R837/R$2*100</f>
        <v>176.33602296163241</v>
      </c>
      <c r="T837">
        <v>10816.68</v>
      </c>
      <c r="U837" s="139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9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8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7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8">
        <f t="shared" ref="S838" si="9205">R838/R$2*100</f>
        <v>176.02928178370826</v>
      </c>
      <c r="T838">
        <v>10765.55</v>
      </c>
      <c r="U838" s="139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9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8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7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8">
        <f t="shared" ref="S839" si="9216">R839/R$2*100</f>
        <v>173.99447818359801</v>
      </c>
      <c r="T839">
        <v>10663.77</v>
      </c>
      <c r="U839" s="139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9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8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7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8">
        <f t="shared" ref="S840" si="9227">R840/R$2*100</f>
        <v>174.86147939060436</v>
      </c>
      <c r="T840">
        <v>10736.63</v>
      </c>
      <c r="U840" s="139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9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8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7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8">
        <f t="shared" ref="S841" si="9238">R841/R$2*100</f>
        <v>173.85595757420239</v>
      </c>
      <c r="T841">
        <v>10672.45</v>
      </c>
      <c r="U841" s="139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9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8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7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8">
        <f t="shared" ref="S842" si="9249">R842/R$2*100</f>
        <v>175.07104230224576</v>
      </c>
      <c r="T842">
        <v>10761.75</v>
      </c>
      <c r="U842" s="139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9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8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7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8">
        <f t="shared" ref="S843" si="9260">R843/R$2*100</f>
        <v>174.37131126507569</v>
      </c>
      <c r="T843">
        <v>10743.68</v>
      </c>
      <c r="U843" s="139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9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8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7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8">
        <f t="shared" ref="S844" si="9271">R844/R$2*100</f>
        <v>174.48013191533846</v>
      </c>
      <c r="T844">
        <v>10738.5</v>
      </c>
      <c r="U844" s="139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9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8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7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8">
        <f t="shared" ref="S845" si="9282">R845/R$2*100</f>
        <v>173.1041922086315</v>
      </c>
      <c r="T845">
        <v>10635.68</v>
      </c>
      <c r="U845" s="139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9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8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7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8">
        <f t="shared" ref="S846" si="9293">R846/R$2*100</f>
        <v>169.53520751955443</v>
      </c>
      <c r="T846">
        <v>10503.62</v>
      </c>
      <c r="U846" s="139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9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8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7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8">
        <f t="shared" ref="S847" si="9304">R847/R$2*100</f>
        <v>172.54013058478031</v>
      </c>
      <c r="T847">
        <v>10627.71</v>
      </c>
      <c r="U847" s="139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9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8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7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8">
        <f t="shared" ref="S848" si="9315">R848/R$2*100</f>
        <v>171.8289947633032</v>
      </c>
      <c r="T848">
        <v>10599.61</v>
      </c>
      <c r="U848" s="139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9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8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7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8">
        <f t="shared" ref="S849" si="9326">R849/R$2*100</f>
        <v>173.65257225406057</v>
      </c>
      <c r="T849">
        <v>10664.27</v>
      </c>
      <c r="U849" s="139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9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8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7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8">
        <f t="shared" ref="S850" si="9337">R850/R$2*100</f>
        <v>173.8072496412245</v>
      </c>
      <c r="T850">
        <v>10712.4</v>
      </c>
      <c r="U850" s="139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9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8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7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8">
        <f t="shared" ref="S851" si="9348">R851/R$2*100</f>
        <v>171.94684420114237</v>
      </c>
      <c r="T851">
        <v>10607.06</v>
      </c>
      <c r="U851" s="139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9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8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7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8">
        <f t="shared" ref="S852" si="9359">R852/R$2*100</f>
        <v>172.23647820260598</v>
      </c>
      <c r="T852">
        <v>10621.26</v>
      </c>
      <c r="U852" s="139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9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8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7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8">
        <f t="shared" ref="S853" si="9370">R853/R$2*100</f>
        <v>174.54903582052671</v>
      </c>
      <c r="T853">
        <v>10719.27</v>
      </c>
      <c r="U853" s="139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9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8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7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8">
        <f t="shared" ref="S854" si="9381">R854/R$2*100</f>
        <v>175.88244518575542</v>
      </c>
      <c r="T854">
        <v>10768.91</v>
      </c>
      <c r="U854" s="139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9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8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7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8">
        <f t="shared" ref="S855" si="9392">R855/R$2*100</f>
        <v>175.31291876942376</v>
      </c>
      <c r="T855">
        <v>10781.29</v>
      </c>
      <c r="U855" s="139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9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8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7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8">
        <f t="shared" ref="S856" si="9403">R856/R$2*100</f>
        <v>175.67169427574868</v>
      </c>
      <c r="T856">
        <v>10818.18</v>
      </c>
      <c r="U856" s="139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9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8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7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8">
        <f t="shared" ref="S857" si="9414">R857/R$2*100</f>
        <v>175.33477793934554</v>
      </c>
      <c r="T857">
        <v>10835.2</v>
      </c>
      <c r="U857" s="139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9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8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7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8">
        <f t="shared" ref="S858" si="9425">R858/R$2*100</f>
        <v>172.63992244746672</v>
      </c>
      <c r="T858">
        <v>10749.24</v>
      </c>
      <c r="U858" s="139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9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8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7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8">
        <f t="shared" ref="S859" si="9436">R859/R$2*100</f>
        <v>174.06694608388219</v>
      </c>
      <c r="T859">
        <v>10780.22</v>
      </c>
      <c r="U859" s="139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9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8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7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8">
        <f t="shared" ref="S860" si="9447">R860/R$2*100</f>
        <v>171.02234387325484</v>
      </c>
      <c r="T860">
        <v>10638.54</v>
      </c>
      <c r="U860" s="139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9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8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7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8">
        <f t="shared" ref="S861" si="9458">R861/R$2*100</f>
        <v>169.70247768939069</v>
      </c>
      <c r="T861">
        <v>10597.58</v>
      </c>
      <c r="U861" s="139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9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8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7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8">
        <f t="shared" ref="S862" si="9469">R862/R$2*100</f>
        <v>172.07300962753877</v>
      </c>
      <c r="T862">
        <v>10719.81</v>
      </c>
      <c r="U862" s="139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9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8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7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8">
        <f t="shared" ref="S863" si="9480">R863/R$2*100</f>
        <v>173.20517206968321</v>
      </c>
      <c r="T863">
        <v>10759.39</v>
      </c>
      <c r="U863" s="139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9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8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7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8">
        <f t="shared" ref="S864" si="9491">R864/R$2*100</f>
        <v>174.23516665241067</v>
      </c>
      <c r="T864">
        <v>10789.54</v>
      </c>
      <c r="U864" s="139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9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8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7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8">
        <f t="shared" ref="S865" si="9502">R865/R$2*100</f>
        <v>173.52474362995275</v>
      </c>
      <c r="T865">
        <v>10748.75</v>
      </c>
      <c r="U865" s="139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9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8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7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8">
        <f t="shared" ref="S866" si="9513">R866/R$2*100</f>
        <v>174.23682985012212</v>
      </c>
      <c r="T866">
        <v>10735.58</v>
      </c>
      <c r="U866" s="139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9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8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7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8">
        <f t="shared" ref="S867" si="9524">R867/R$2*100</f>
        <v>175.73964778224465</v>
      </c>
      <c r="T867">
        <v>10834.45</v>
      </c>
      <c r="U867" s="139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9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8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7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8">
        <f t="shared" ref="S868" si="9535">R868/R$2*100</f>
        <v>176.20819433752459</v>
      </c>
      <c r="T868">
        <v>10855.74</v>
      </c>
      <c r="U868" s="139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9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8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7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8">
        <f t="shared" ref="S869" si="9546">R869/R$2*100</f>
        <v>177.40427109172299</v>
      </c>
      <c r="T869">
        <v>11000.7</v>
      </c>
      <c r="U869" s="139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9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8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7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8">
        <f t="shared" ref="S870" si="9557">R870/R$2*100</f>
        <v>178.4164456989707</v>
      </c>
      <c r="T870">
        <v>11035.55</v>
      </c>
      <c r="U870" s="139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9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8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7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8">
        <f t="shared" ref="S871" si="9568">R871/R$2*100</f>
        <v>178.4081297104135</v>
      </c>
      <c r="T871">
        <v>10980.49</v>
      </c>
      <c r="U871" s="139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9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8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7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8">
        <f t="shared" ref="S872" si="9579">R872/R$2*100</f>
        <v>179.43646109542954</v>
      </c>
      <c r="T872">
        <v>11041.25</v>
      </c>
      <c r="U872" s="139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9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8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7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8">
        <f t="shared" ref="S873" si="9590">R873/R$2*100</f>
        <v>178.65713416778337</v>
      </c>
      <c r="T873">
        <v>11001.03</v>
      </c>
      <c r="U873" s="139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9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8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7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8">
        <f t="shared" ref="S874" si="9601">R874/R$2*100</f>
        <v>178.88214105817391</v>
      </c>
      <c r="T874">
        <v>11031.65</v>
      </c>
      <c r="U874" s="139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9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8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7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8">
        <f t="shared" ref="S875" si="9612">R875/R$2*100</f>
        <v>180.30607589883954</v>
      </c>
      <c r="T875">
        <v>11133.51</v>
      </c>
      <c r="U875" s="139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9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8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7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8">
        <f t="shared" ref="S876" si="9623">R876/R$2*100</f>
        <v>181.10346040163847</v>
      </c>
      <c r="T876">
        <v>11143.64</v>
      </c>
      <c r="U876" s="139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9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8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7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8">
        <f t="shared" ref="S877" si="9634">R877/R$2*100</f>
        <v>180.25760556553473</v>
      </c>
      <c r="T877">
        <v>11120.63</v>
      </c>
      <c r="U877" s="139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9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8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7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8">
        <f t="shared" ref="S878" si="9645">R878/R$2*100</f>
        <v>180.46740607684922</v>
      </c>
      <c r="T878">
        <v>11137.08</v>
      </c>
      <c r="U878" s="139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9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8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7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8">
        <f t="shared" ref="S879" si="9656">R879/R$2*100</f>
        <v>183.35923169769717</v>
      </c>
      <c r="T879">
        <v>11257.71</v>
      </c>
      <c r="U879" s="139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9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8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7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8">
        <f t="shared" ref="S880" si="9667">R880/R$2*100</f>
        <v>183.42599720582783</v>
      </c>
      <c r="T880">
        <v>11221.96</v>
      </c>
      <c r="U880" s="139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9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8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7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8">
        <f t="shared" ref="S881" si="9678">R881/R$2*100</f>
        <v>185.35079215731</v>
      </c>
      <c r="T881">
        <v>11340.31</v>
      </c>
      <c r="U881" s="139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9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8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7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8">
        <f t="shared" ref="S882" si="9689">R882/R$2*100</f>
        <v>186.89043803875728</v>
      </c>
      <c r="T882">
        <v>11382.63</v>
      </c>
      <c r="U882" s="139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9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8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7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8">
        <f t="shared" ref="S883" si="9700">R883/R$2*100</f>
        <v>186.98381471027093</v>
      </c>
      <c r="T883">
        <v>11398.98</v>
      </c>
      <c r="U883" s="139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9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8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7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8">
        <f t="shared" ref="S884" si="9711">R884/R$2*100</f>
        <v>188.21244261967894</v>
      </c>
      <c r="T884">
        <v>11477.65</v>
      </c>
      <c r="U884" s="139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9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8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7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8">
        <f t="shared" ref="S885" si="9722">R885/R$2*100</f>
        <v>186.97145952727169</v>
      </c>
      <c r="T885">
        <v>11419.98</v>
      </c>
      <c r="U885" s="139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9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8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7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8">
        <f t="shared" ref="S886" si="9733">R886/R$2*100</f>
        <v>189.06091105218638</v>
      </c>
      <c r="T886">
        <v>11550.94</v>
      </c>
      <c r="U886" s="139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9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8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7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8">
        <f t="shared" ref="S887" si="9744">R887/R$2*100</f>
        <v>189.38618500460944</v>
      </c>
      <c r="T887">
        <v>11596.5</v>
      </c>
      <c r="U887" s="139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9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8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7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8">
        <f t="shared" ref="S888" si="9755">R888/R$2*100</f>
        <v>190.17549111852421</v>
      </c>
      <c r="T888">
        <v>11606.48</v>
      </c>
      <c r="U888" s="139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9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8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7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8">
        <f t="shared" ref="S889" si="9766">R889/R$2*100</f>
        <v>189.60929109761543</v>
      </c>
      <c r="T889">
        <v>11552.11</v>
      </c>
      <c r="U889" s="139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9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8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7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8">
        <f t="shared" ref="S890" si="9777">R890/R$2*100</f>
        <v>189.98517378040088</v>
      </c>
      <c r="T890">
        <v>11594.66</v>
      </c>
      <c r="U890" s="139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9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8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7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8">
        <f t="shared" ref="S891" si="9788">R891/R$2*100</f>
        <v>187.87528868360278</v>
      </c>
      <c r="T891">
        <v>11457.92</v>
      </c>
      <c r="U891" s="139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9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8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7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8">
        <f t="shared" ref="S892" si="9799">R892/R$2*100</f>
        <v>183.68711924652391</v>
      </c>
      <c r="T892">
        <v>11297.18</v>
      </c>
      <c r="U892" s="139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9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8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7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8">
        <f t="shared" ref="S893" si="9810">R893/R$2*100</f>
        <v>183.07007289557967</v>
      </c>
      <c r="T893">
        <v>11255.26</v>
      </c>
      <c r="U893" s="139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9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8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7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8">
        <f t="shared" ref="S894" si="9821">R894/R$2*100</f>
        <v>183.89097976601184</v>
      </c>
      <c r="T894">
        <v>11315.48</v>
      </c>
      <c r="U894" s="139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9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8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7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8">
        <f t="shared" ref="S895" si="9832">R895/R$2*100</f>
        <v>185.63971335975441</v>
      </c>
      <c r="T895">
        <v>11430.93</v>
      </c>
      <c r="U895" s="139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9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8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7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8">
        <f t="shared" ref="S896" si="9843">R896/R$2*100</f>
        <v>182.17360932911356</v>
      </c>
      <c r="T896">
        <v>11223.58</v>
      </c>
      <c r="U896" s="139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9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8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7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8">
        <f t="shared" ref="S897" si="9854">R897/R$2*100</f>
        <v>179.3879907621247</v>
      </c>
      <c r="T897">
        <v>11071</v>
      </c>
      <c r="U897" s="139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9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8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7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8">
        <f t="shared" ref="S898" si="9865">R898/R$2*100</f>
        <v>180.5557931552286</v>
      </c>
      <c r="T898">
        <v>11136.18</v>
      </c>
      <c r="U898" s="139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9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8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7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8">
        <f t="shared" ref="S899" si="9877">R899/R$2*100</f>
        <v>183.97271405354545</v>
      </c>
      <c r="T899">
        <v>11301.74</v>
      </c>
      <c r="U899" s="139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9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8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7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8">
        <f t="shared" ref="S900" si="9888">R900/R$2*100</f>
        <v>182.67114304450715</v>
      </c>
      <c r="T900">
        <v>11203.18</v>
      </c>
      <c r="U900" s="139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9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8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7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8">
        <f t="shared" ref="S901" si="9899">R901/R$2*100</f>
        <v>182.26128360847375</v>
      </c>
      <c r="T901">
        <v>11186.71</v>
      </c>
      <c r="U901" s="139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9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8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7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8">
        <f t="shared" ref="S902" si="9910">R902/R$2*100</f>
        <v>181.08183883138975</v>
      </c>
      <c r="T902">
        <v>11122.2</v>
      </c>
      <c r="U902" s="139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9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8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7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8">
        <f t="shared" ref="S903" si="9921">R903/R$2*100</f>
        <v>176.87157262471607</v>
      </c>
      <c r="T903">
        <v>10915.93</v>
      </c>
      <c r="U903" s="139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9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8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7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8">
        <f t="shared" ref="S904" si="9932">R904/R$2*100</f>
        <v>174.1180300135907</v>
      </c>
      <c r="T904">
        <v>10718.04</v>
      </c>
      <c r="U904" s="139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9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8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7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8">
        <f t="shared" ref="S905" si="9943">R905/R$2*100</f>
        <v>175.97653465628832</v>
      </c>
      <c r="T905">
        <v>10825.08</v>
      </c>
      <c r="U905" s="139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9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8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7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8">
        <f t="shared" ref="S906" si="9954">R906/R$2*100</f>
        <v>176.22862790940798</v>
      </c>
      <c r="T906">
        <v>10815.44</v>
      </c>
      <c r="U906" s="139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9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8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7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8">
        <f t="shared" ref="S907" si="9965">R907/R$2*100</f>
        <v>174.00707096627036</v>
      </c>
      <c r="T907">
        <v>10735.93</v>
      </c>
      <c r="U907" s="139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9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8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7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8">
        <f t="shared" ref="S908" si="9976">R908/R$2*100</f>
        <v>171.13401571959437</v>
      </c>
      <c r="T908">
        <v>10631.94</v>
      </c>
      <c r="U908" s="139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9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8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7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8">
        <f t="shared" ref="S909" si="9987">R909/R$2*100</f>
        <v>173.25720639808398</v>
      </c>
      <c r="T909">
        <v>10705.69</v>
      </c>
      <c r="U909" s="139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9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8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7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8">
        <f t="shared" ref="S910" si="9998">R910/R$2*100</f>
        <v>169.53021792642011</v>
      </c>
      <c r="T910">
        <v>10501.23</v>
      </c>
      <c r="U910" s="139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9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8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7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8">
        <f t="shared" ref="S911" si="10009">R911/R$2*100</f>
        <v>164.42420095229949</v>
      </c>
      <c r="T911">
        <v>10188.23</v>
      </c>
      <c r="U911" s="139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9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8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7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8">
        <f t="shared" ref="S912" si="10020">R912/R$2*100</f>
        <v>160.53493190393368</v>
      </c>
      <c r="T912">
        <v>10010.67</v>
      </c>
      <c r="U912" s="139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9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8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7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8">
        <f t="shared" ref="S913" si="10031">R913/R$2*100</f>
        <v>158.751746357597</v>
      </c>
      <c r="T913">
        <v>10008.69</v>
      </c>
      <c r="U913" s="139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9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8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7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8">
        <f t="shared" ref="S914" si="10042">R914/R$2*100</f>
        <v>157.50102167859416</v>
      </c>
      <c r="T914">
        <v>9922.7199999999993</v>
      </c>
      <c r="U914" s="139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9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8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7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8">
        <f t="shared" ref="S915" si="10053">R915/R$2*100</f>
        <v>163.11573955274235</v>
      </c>
      <c r="T915">
        <v>10149.18</v>
      </c>
      <c r="U915" s="139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9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8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7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8">
        <f t="shared" ref="S916" si="10064">R916/R$2*100</f>
        <v>158.75863674811583</v>
      </c>
      <c r="T916">
        <v>9915.9500000000007</v>
      </c>
      <c r="U916" s="139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9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8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7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8">
        <f t="shared" ref="S917" si="10075">R917/R$2*100</f>
        <v>161.8395917087218</v>
      </c>
      <c r="T917">
        <v>10183.11</v>
      </c>
      <c r="U917" s="139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9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8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7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8">
        <f t="shared" ref="S918" si="10086">R918/R$2*100</f>
        <v>162.28770469211833</v>
      </c>
      <c r="T918">
        <v>10191.65</v>
      </c>
      <c r="U918" s="139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9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8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7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8">
        <f t="shared" ref="S919" si="10097">R919/R$2*100</f>
        <v>163.74133949191685</v>
      </c>
      <c r="T919">
        <v>10270.02</v>
      </c>
      <c r="U919" s="139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9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8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7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8">
        <f t="shared" ref="S920" si="10108">R920/R$2*100</f>
        <v>160.73712922571016</v>
      </c>
      <c r="T920">
        <v>10104.59</v>
      </c>
      <c r="U920" s="139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9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8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7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8">
        <f t="shared" ref="S921" si="10119">R921/R$2*100</f>
        <v>159.11955065149829</v>
      </c>
      <c r="T921">
        <v>9993.66</v>
      </c>
      <c r="U921" s="139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9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8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7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8">
        <f t="shared" ref="S922" si="10130">R922/R$2*100</f>
        <v>158.07339929100257</v>
      </c>
      <c r="T922">
        <v>9858.0400000000009</v>
      </c>
      <c r="U922" s="139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9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8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7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8">
        <f t="shared" ref="S923" si="10141">R923/R$2*100</f>
        <v>155.27803913741815</v>
      </c>
      <c r="T923">
        <v>9716.98</v>
      </c>
      <c r="U923" s="139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9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8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7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8">
        <f t="shared" ref="S924" si="10152">R924/R$2*100</f>
        <v>156.78085706954064</v>
      </c>
      <c r="T924">
        <v>9835.44</v>
      </c>
      <c r="U924" s="139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9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8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7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8">
        <f t="shared" ref="S925" si="10163">R925/R$2*100</f>
        <v>155.11908495613909</v>
      </c>
      <c r="T925">
        <v>9744.82</v>
      </c>
      <c r="U925" s="139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9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8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7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8">
        <f t="shared" ref="S926" si="10174">R926/R$2*100</f>
        <v>154.59945447115064</v>
      </c>
      <c r="T926">
        <v>9661.7199999999993</v>
      </c>
      <c r="U926" s="139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9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8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7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8">
        <f t="shared" ref="S927" si="10185">R927/R$2*100</f>
        <v>158.96344766629602</v>
      </c>
      <c r="T927">
        <v>9808.0300000000007</v>
      </c>
      <c r="U927" s="139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9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8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7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8">
        <f t="shared" ref="S928" si="10196">R928/R$2*100</f>
        <v>159.7815033406514</v>
      </c>
      <c r="T928">
        <v>9795.4500000000007</v>
      </c>
      <c r="U928" s="139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9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8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7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8">
        <f t="shared" ref="S929" si="10207">R929/R$2*100</f>
        <v>163.58476130736844</v>
      </c>
      <c r="T929">
        <v>10009.27</v>
      </c>
      <c r="U929" s="139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9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8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7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8">
        <f t="shared" ref="S930" si="10218">R930/R$2*100</f>
        <v>163.2285993974472</v>
      </c>
      <c r="T930">
        <v>9992.2999999999993</v>
      </c>
      <c r="U930" s="139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9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8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7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8">
        <f t="shared" ref="S931" si="10229">R931/R$2*100</f>
        <v>163.29488970623174</v>
      </c>
      <c r="T931">
        <v>10065.52</v>
      </c>
      <c r="U931" s="139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9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8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7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8">
        <f t="shared" ref="S932" si="10240">R932/R$2*100</f>
        <v>163.00406770640282</v>
      </c>
      <c r="T932">
        <v>10070.81</v>
      </c>
      <c r="U932" s="139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9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8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7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8">
        <f t="shared" ref="S933" si="10251">R933/R$2*100</f>
        <v>162.30552466759804</v>
      </c>
      <c r="T933">
        <v>10022.870000000001</v>
      </c>
      <c r="U933" s="139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9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8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7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8">
        <f t="shared" ref="S934" si="10262">R934/R$2*100</f>
        <v>163.39278077153367</v>
      </c>
      <c r="T934">
        <v>10091.48</v>
      </c>
      <c r="U934" s="139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9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8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7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8">
        <f t="shared" ref="S935" si="10273">R935/R$2*100</f>
        <v>164.21701403738868</v>
      </c>
      <c r="T935">
        <v>10107.18</v>
      </c>
      <c r="U935" s="139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9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8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7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8">
        <f t="shared" ref="S936" si="10284">R936/R$2*100</f>
        <v>163.74157709158993</v>
      </c>
      <c r="T936">
        <v>10097.43</v>
      </c>
      <c r="U936" s="139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9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8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7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8">
        <f t="shared" ref="S937" si="10295">R937/R$2*100</f>
        <v>164.56034556496448</v>
      </c>
      <c r="T937">
        <v>10157.799999999999</v>
      </c>
      <c r="U937" s="139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9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8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7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8">
        <f t="shared" ref="S938" si="10306">R938/R$2*100</f>
        <v>163.62063885800092</v>
      </c>
      <c r="T938">
        <v>10077.91</v>
      </c>
      <c r="U938" s="139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9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8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7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8">
        <f t="shared" ref="S939" si="10317">R939/R$2*100</f>
        <v>164.72523973807012</v>
      </c>
      <c r="T939">
        <v>10149.370000000001</v>
      </c>
      <c r="U939" s="139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9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8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7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8">
        <f t="shared" ref="S940" si="10328">R940/R$2*100</f>
        <v>164.97139299936322</v>
      </c>
      <c r="T940">
        <v>10183.049999999999</v>
      </c>
      <c r="U940" s="139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9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8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7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8">
        <f t="shared" ref="S941" si="10339">R941/R$2*100</f>
        <v>166.37774546422222</v>
      </c>
      <c r="T941">
        <v>10281.58</v>
      </c>
      <c r="U941" s="139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9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8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7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8">
        <f t="shared" ref="S942" si="10350">R942/R$2*100</f>
        <v>164.31941949647876</v>
      </c>
      <c r="T942">
        <v>10190.85</v>
      </c>
      <c r="U942" s="139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9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8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7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8">
        <f t="shared" ref="S943" si="10361">R943/R$2*100</f>
        <v>164.46839449148916</v>
      </c>
      <c r="T943">
        <v>10180.48</v>
      </c>
      <c r="U943" s="139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9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8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7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8">
        <f t="shared" ref="S944" si="10372">R944/R$2*100</f>
        <v>163.30178009675055</v>
      </c>
      <c r="T944">
        <v>10096.450000000001</v>
      </c>
      <c r="U944" s="139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9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8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7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8">
        <f t="shared" ref="S945" si="10383">R945/R$2*100</f>
        <v>163.92642963723284</v>
      </c>
      <c r="T945">
        <v>10185.84</v>
      </c>
      <c r="U945" s="139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9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8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7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8">
        <f t="shared" ref="S946" si="10394">R946/R$2*100</f>
        <v>164.58481833128994</v>
      </c>
      <c r="T946">
        <v>10255.280000000001</v>
      </c>
      <c r="U946" s="139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9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8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7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8">
        <f t="shared" ref="S947" si="10405">R947/R$2*100</f>
        <v>164.63637746034462</v>
      </c>
      <c r="T947">
        <v>10294.93</v>
      </c>
      <c r="U947" s="139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9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8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7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8">
        <f t="shared" ref="S948" si="10416">R948/R$2*100</f>
        <v>165.59889373592222</v>
      </c>
      <c r="T948">
        <v>10420.34</v>
      </c>
      <c r="U948" s="139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9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8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7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8">
        <f t="shared" ref="S949" si="10427">R949/R$2*100</f>
        <v>167.46024957469658</v>
      </c>
      <c r="T949">
        <v>10512.66</v>
      </c>
      <c r="U949" s="139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9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8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7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8">
        <f t="shared" ref="S950" si="10438">R950/R$2*100</f>
        <v>167.96681207766656</v>
      </c>
      <c r="T950">
        <v>10526.38</v>
      </c>
      <c r="U950" s="139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9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8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7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8">
        <f t="shared" ref="S951" si="10449">R951/R$2*100</f>
        <v>168.18445337819213</v>
      </c>
      <c r="T951">
        <v>10495.15</v>
      </c>
      <c r="U951" s="139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9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8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7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8">
        <f t="shared" ref="S952" si="10460">R952/R$2*100</f>
        <v>166.46090534979422</v>
      </c>
      <c r="T952">
        <v>10411.969999999999</v>
      </c>
      <c r="U952" s="139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9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8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7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8">
        <f t="shared" ref="S953" si="10471">R953/R$2*100</f>
        <v>163.10314677007003</v>
      </c>
      <c r="T953">
        <v>10202.209999999999</v>
      </c>
      <c r="U953" s="139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9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8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7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8">
        <f t="shared" ref="S954" si="10482">R954/R$2*100</f>
        <v>164.16331651127646</v>
      </c>
      <c r="T954">
        <v>10303.39</v>
      </c>
      <c r="U954" s="139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9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8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7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8">
        <f t="shared" ref="S955" si="10493">R955/R$2*100</f>
        <v>161.48818179226183</v>
      </c>
      <c r="T955">
        <v>10098.6</v>
      </c>
      <c r="U955" s="139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9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8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7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8">
        <f t="shared" ref="S956" si="10504">R956/R$2*100</f>
        <v>163.9399728185974</v>
      </c>
      <c r="T956">
        <v>10216.870000000001</v>
      </c>
      <c r="U956" s="139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9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8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7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8">
        <f t="shared" ref="S957" si="10515">R957/R$2*100</f>
        <v>167.37352569402864</v>
      </c>
      <c r="T957">
        <v>10402.42</v>
      </c>
      <c r="U957" s="139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9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8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7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8">
        <f t="shared" ref="S958" si="10526">R958/R$2*100</f>
        <v>168.62923996616578</v>
      </c>
      <c r="T958">
        <v>10472.370000000001</v>
      </c>
      <c r="U958" s="139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9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8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7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8">
        <f t="shared" ref="S959" si="10537">R959/R$2*100</f>
        <v>168.94263393493571</v>
      </c>
      <c r="T959">
        <v>10473.799999999999</v>
      </c>
      <c r="U959" s="139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9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8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7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8">
        <f t="shared" ref="S960" si="10548">R960/R$2*100</f>
        <v>169.81486233474942</v>
      </c>
      <c r="T960">
        <v>10519.97</v>
      </c>
      <c r="U960" s="139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9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8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7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8">
        <f t="shared" ref="S961" si="10559">R961/R$2*100</f>
        <v>169.92273258631997</v>
      </c>
      <c r="T961">
        <v>10525.41</v>
      </c>
      <c r="U961" s="139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9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8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7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8">
        <f t="shared" ref="S962" si="10570">R962/R$2*100</f>
        <v>172.02192569783023</v>
      </c>
      <c r="T962">
        <v>10595.2</v>
      </c>
      <c r="U962" s="139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9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8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7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8">
        <f t="shared" ref="S963" si="10582">R963/R$2*100</f>
        <v>171.34476662960111</v>
      </c>
      <c r="T963">
        <v>10561.79</v>
      </c>
      <c r="U963" s="139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9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8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7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8">
        <f t="shared" ref="S964" si="10593">R964/R$2*100</f>
        <v>167.93069692736103</v>
      </c>
      <c r="T964">
        <v>10373.15</v>
      </c>
      <c r="U964" s="139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9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8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7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8">
        <f t="shared" ref="S965" si="10604">R965/R$2*100</f>
        <v>165.86096617531052</v>
      </c>
      <c r="T965">
        <v>10256.02</v>
      </c>
      <c r="U965" s="139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9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8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7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8">
        <f t="shared" ref="S966" si="10615">R966/R$2*100</f>
        <v>166.04534352160729</v>
      </c>
      <c r="T966">
        <v>10270.549999999999</v>
      </c>
      <c r="U966" s="139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9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8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7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8">
        <f t="shared" ref="S967" si="10626">R967/R$2*100</f>
        <v>167.36378410743305</v>
      </c>
      <c r="T967">
        <v>10333.120000000001</v>
      </c>
      <c r="U967" s="139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9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8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7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8">
        <f t="shared" ref="S968" si="10637">R968/R$2*100</f>
        <v>168.59906480768683</v>
      </c>
      <c r="T968">
        <v>10431.01</v>
      </c>
      <c r="U968" s="139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9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8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7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8">
        <f t="shared" ref="S969" si="10648">R969/R$2*100</f>
        <v>169.41141808988868</v>
      </c>
      <c r="T969">
        <v>10471.19</v>
      </c>
      <c r="U969" s="139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9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8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7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8">
        <f t="shared" ref="S970" si="10659">R970/R$2*100</f>
        <v>168.79294614090611</v>
      </c>
      <c r="T970">
        <v>10464.23</v>
      </c>
      <c r="U970" s="139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9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8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7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8">
        <f t="shared" ref="S971" si="10670">R971/R$2*100</f>
        <v>167.43435121033272</v>
      </c>
      <c r="T971">
        <v>10397.299999999999</v>
      </c>
      <c r="U971" s="139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9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8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7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8">
        <f t="shared" ref="S972" si="10681">R972/R$2*100</f>
        <v>166.09191305752762</v>
      </c>
      <c r="T972">
        <v>10312.76</v>
      </c>
      <c r="U972" s="139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9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8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7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8">
        <f t="shared" ref="S973" si="10692">R973/R$2*100</f>
        <v>165.53260342713767</v>
      </c>
      <c r="T973">
        <v>10317.01</v>
      </c>
      <c r="U973" s="139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9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8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7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8">
        <f t="shared" ref="S974" si="10703">R974/R$2*100</f>
        <v>166.32832473222516</v>
      </c>
      <c r="T974">
        <v>10350.780000000001</v>
      </c>
      <c r="U974" s="139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9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8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7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8">
        <f t="shared" ref="S975" si="10714">R975/R$2*100</f>
        <v>165.99972438437922</v>
      </c>
      <c r="T975">
        <v>10345.39</v>
      </c>
      <c r="U975" s="139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9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8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7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8">
        <f t="shared" ref="S976" si="10725">R976/R$2*100</f>
        <v>166.41861260798905</v>
      </c>
      <c r="T976">
        <v>10410.35</v>
      </c>
      <c r="U976" s="139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9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8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7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8">
        <f t="shared" ref="S977" si="10736">R977/R$2*100</f>
        <v>166.92493751128598</v>
      </c>
      <c r="T977">
        <v>10428.76</v>
      </c>
      <c r="U977" s="139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9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8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7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8">
        <f t="shared" ref="S978" si="10747">R978/R$2*100</f>
        <v>166.79710888717815</v>
      </c>
      <c r="T978">
        <v>10413.530000000001</v>
      </c>
      <c r="U978" s="139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9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8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7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8">
        <f t="shared" ref="S979" si="10758">R979/R$2*100</f>
        <v>166.96746785276423</v>
      </c>
      <c r="T979">
        <v>10388.92</v>
      </c>
      <c r="U979" s="139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9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8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7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8">
        <f t="shared" ref="S980" si="10769">R980/R$2*100</f>
        <v>169.42068447713817</v>
      </c>
      <c r="T980">
        <v>10555.28</v>
      </c>
      <c r="U980" s="139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9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8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7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8">
        <f t="shared" ref="S981" si="10780">R981/R$2*100</f>
        <v>168.7295070281983</v>
      </c>
      <c r="T981">
        <v>10546.63</v>
      </c>
      <c r="U981" s="139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9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8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7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8">
        <f t="shared" ref="S982" si="10791">R982/R$2*100</f>
        <v>168.76942377327288</v>
      </c>
      <c r="T982">
        <v>10548.16</v>
      </c>
      <c r="U982" s="139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9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8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7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8">
        <f t="shared" ref="S983" si="10802">R983/R$2*100</f>
        <v>168.96805709995343</v>
      </c>
      <c r="T983">
        <v>10577.66</v>
      </c>
      <c r="U983" s="139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9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8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7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8">
        <f t="shared" ref="S984" si="10813">R984/R$2*100</f>
        <v>169.77969758313611</v>
      </c>
      <c r="T984">
        <v>10622.45</v>
      </c>
      <c r="U984" s="139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9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8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7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8">
        <f t="shared" ref="S985" si="10824">R985/R$2*100</f>
        <v>170.55023332287897</v>
      </c>
      <c r="T985">
        <v>10679.65</v>
      </c>
      <c r="U985" s="139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9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8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7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8">
        <f t="shared" ref="S986" si="10835">R986/R$2*100</f>
        <v>169.9769053117783</v>
      </c>
      <c r="T986">
        <v>10644.2</v>
      </c>
      <c r="U986" s="139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9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8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7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8">
        <f t="shared" ref="S987" si="10846">R987/R$2*100</f>
        <v>170.19098261720791</v>
      </c>
      <c r="T987">
        <v>10676.71</v>
      </c>
      <c r="U987" s="139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9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8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7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8">
        <f t="shared" ref="S988" si="10857">R988/R$2*100</f>
        <v>169.36437335462227</v>
      </c>
      <c r="T988">
        <v>10639.19</v>
      </c>
      <c r="U988" s="139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9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8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7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8">
        <f t="shared" ref="S989" si="10868">R989/R$2*100</f>
        <v>166.77620011594863</v>
      </c>
      <c r="T989">
        <v>10486.74</v>
      </c>
      <c r="U989" s="139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9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8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7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8">
        <f t="shared" ref="S990" si="10879">R990/R$2*100</f>
        <v>167.78766192417717</v>
      </c>
      <c r="T990">
        <v>10536.11</v>
      </c>
      <c r="U990" s="139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9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8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7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8">
        <f t="shared" ref="S991" si="10890">R991/R$2*100</f>
        <v>167.7218468147388</v>
      </c>
      <c r="T991">
        <v>10551.44</v>
      </c>
      <c r="U991" s="139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9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8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7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8">
        <f t="shared" ref="S992" si="10901">R992/R$2*100</f>
        <v>169.77066879555974</v>
      </c>
      <c r="T992">
        <v>10711.95</v>
      </c>
      <c r="U992" s="139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9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8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7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8">
        <f t="shared" ref="S993" si="10912">R993/R$2*100</f>
        <v>172.4705138805729</v>
      </c>
      <c r="T993">
        <v>10840.34</v>
      </c>
      <c r="U993" s="139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9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8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7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8">
        <f t="shared" ref="S994" si="10923">R994/R$2*100</f>
        <v>172.82382459441735</v>
      </c>
      <c r="T994">
        <v>10868.74</v>
      </c>
      <c r="U994" s="139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9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8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7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8">
        <f t="shared" ref="S995" si="10934">R995/R$2*100</f>
        <v>172.33436926790787</v>
      </c>
      <c r="T995">
        <v>10864.22</v>
      </c>
      <c r="U995" s="139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9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8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7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8">
        <f t="shared" ref="S996" si="10945">R996/R$2*100</f>
        <v>174.37083606572958</v>
      </c>
      <c r="T996">
        <v>10999.13</v>
      </c>
      <c r="U996" s="139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9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8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7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8">
        <f t="shared" ref="S997" si="10956">R997/R$2*100</f>
        <v>175.15776618291372</v>
      </c>
      <c r="T997">
        <v>11025.11</v>
      </c>
      <c r="U997" s="139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9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8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7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8">
        <f t="shared" ref="S998" si="10967">R998/R$2*100</f>
        <v>173.63427707923472</v>
      </c>
      <c r="T998">
        <v>10929.27</v>
      </c>
      <c r="U998" s="139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9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8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7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8">
        <f t="shared" ref="S999" si="10978">R999/R$2*100</f>
        <v>171.9927009380435</v>
      </c>
      <c r="T999">
        <v>10826.65</v>
      </c>
      <c r="U999" s="139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9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8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7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8">
        <f t="shared" ref="S1000" si="10989">R1000/R$2*100</f>
        <v>171.2597059466446</v>
      </c>
      <c r="T1000">
        <v>10778.07</v>
      </c>
      <c r="U1000" s="139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9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8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7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8">
        <f t="shared" ref="S1001" si="11000">R1001/R$2*100</f>
        <v>170.95771676218172</v>
      </c>
      <c r="T1001">
        <v>10758.89</v>
      </c>
      <c r="U1001" s="139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9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8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7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8">
        <f t="shared" ref="S1002" si="11011">R1002/R$2*100</f>
        <v>170.27438010245297</v>
      </c>
      <c r="T1002">
        <v>10713.11</v>
      </c>
      <c r="U1002" s="139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9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8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7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8">
        <f t="shared" ref="S1003" si="11022">R1003/R$2*100</f>
        <v>167.9499425008791</v>
      </c>
      <c r="T1003">
        <v>10586.79</v>
      </c>
      <c r="U1003" s="139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9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8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7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8">
        <f t="shared" ref="S1004" si="11033">R1004/R$2*100</f>
        <v>166.50105969454185</v>
      </c>
      <c r="T1004">
        <v>10507.94</v>
      </c>
      <c r="U1004" s="139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9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8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7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8">
        <f t="shared" ref="S1005" si="11044">R1005/R$2*100</f>
        <v>165.80204145639095</v>
      </c>
      <c r="T1005">
        <v>10432.6</v>
      </c>
      <c r="U1005" s="139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9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8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7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8">
        <f t="shared" ref="S1006" si="11055">R1006/R$2*100</f>
        <v>167.19199954380861</v>
      </c>
      <c r="T1006">
        <v>10540.45</v>
      </c>
      <c r="U1006" s="139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9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8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7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8">
        <f t="shared" ref="S1007" si="11066">R1007/R$2*100</f>
        <v>168.37120672121955</v>
      </c>
      <c r="T1007">
        <v>10629.19</v>
      </c>
      <c r="U1007" s="139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9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8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7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8">
        <f t="shared" ref="S1008" si="11077">R1008/R$2*100</f>
        <v>168.92220036305227</v>
      </c>
      <c r="T1008">
        <v>10647.89</v>
      </c>
      <c r="U1008" s="139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9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8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7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8">
        <f t="shared" ref="S1009" si="11088">R1009/R$2*100</f>
        <v>170.5248101578612</v>
      </c>
      <c r="T1009">
        <v>10742.03</v>
      </c>
      <c r="U1009" s="139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9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8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7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8">
        <f t="shared" ref="S1010" si="11099">R1010/R$2*100</f>
        <v>170.80897936684437</v>
      </c>
      <c r="T1010">
        <v>10729.5</v>
      </c>
      <c r="U1010" s="139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9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8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7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8">
        <f t="shared" ref="S1011" si="11110">R1011/R$2*100</f>
        <v>170.72914587669524</v>
      </c>
      <c r="T1011">
        <v>10670.61</v>
      </c>
      <c r="U1011" s="139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9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8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7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8">
        <f t="shared" ref="S1012" si="11121">R1012/R$2*100</f>
        <v>170.93942158735589</v>
      </c>
      <c r="T1012">
        <v>10660.86</v>
      </c>
      <c r="U1012" s="139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9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8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7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8">
        <f t="shared" ref="S1013" si="11132">R1013/R$2*100</f>
        <v>171.49991921611115</v>
      </c>
      <c r="T1013">
        <v>10720.92</v>
      </c>
      <c r="U1013" s="139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9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8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7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8">
        <f t="shared" ref="S1014" si="11143">R1014/R$2*100</f>
        <v>171.98984974196676</v>
      </c>
      <c r="T1014">
        <v>10745.33</v>
      </c>
      <c r="U1014" s="139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9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8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7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8">
        <f t="shared" ref="S1015" si="11154">R1015/R$2*100</f>
        <v>173.26338398958362</v>
      </c>
      <c r="T1015">
        <v>10836.35</v>
      </c>
      <c r="U1015" s="139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9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8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7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8">
        <f t="shared" ref="S1016" si="11165">R1016/R$2*100</f>
        <v>172.25857497220082</v>
      </c>
      <c r="T1016">
        <v>10770.09</v>
      </c>
      <c r="U1016" s="139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9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8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7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8">
        <f t="shared" ref="S1017" si="11176">R1017/R$2*100</f>
        <v>172.0765736226347</v>
      </c>
      <c r="T1017">
        <v>10739.36</v>
      </c>
      <c r="U1017" s="139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9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8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7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8">
        <f t="shared" ref="S1018" si="11187">R1018/R$2*100</f>
        <v>174.24680903639077</v>
      </c>
      <c r="T1018">
        <v>10865.61</v>
      </c>
      <c r="U1018" s="139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9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8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7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8">
        <f t="shared" ref="S1019" si="11198">R1019/R$2*100</f>
        <v>175.43195620562827</v>
      </c>
      <c r="T1019">
        <v>10967.63</v>
      </c>
      <c r="U1019" s="139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9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8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7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8">
        <f t="shared" ref="S1020" si="11209">R1020/R$2*100</f>
        <v>175.04751993461255</v>
      </c>
      <c r="T1020">
        <v>10957.17</v>
      </c>
      <c r="U1020" s="139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9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8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7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8">
        <f t="shared" ref="S1021" si="11220">R1021/R$2*100</f>
        <v>174.87074577785378</v>
      </c>
      <c r="T1021">
        <v>10957.04</v>
      </c>
      <c r="U1021" s="139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9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8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7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8">
        <f t="shared" ref="S1022" si="11231">R1022/R$2*100</f>
        <v>175.48422813370209</v>
      </c>
      <c r="T1022">
        <v>11024.28</v>
      </c>
      <c r="U1022" s="139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9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8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7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8">
        <f t="shared" ref="S1023" si="11242">R1023/R$2*100</f>
        <v>176.11576806470313</v>
      </c>
      <c r="T1023">
        <v>11056.11</v>
      </c>
      <c r="U1023" s="139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9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8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7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8">
        <f t="shared" ref="S1024" si="11253">R1024/R$2*100</f>
        <v>176.83902146950643</v>
      </c>
      <c r="T1024">
        <v>11103.55</v>
      </c>
      <c r="U1024" s="139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9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8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7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8">
        <f t="shared" ref="S1025" si="11264">R1025/R$2*100</f>
        <v>176.33459736359401</v>
      </c>
      <c r="T1025">
        <v>11099.94</v>
      </c>
      <c r="U1025" s="139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9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8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7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8">
        <f t="shared" ref="S1026" si="11275">R1026/R$2*100</f>
        <v>175.60255277088737</v>
      </c>
      <c r="T1026">
        <v>11051.05</v>
      </c>
      <c r="U1026" s="139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9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8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7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8">
        <f t="shared" ref="S1027" si="11287">R1027/R$2*100</f>
        <v>174.45280795293624</v>
      </c>
      <c r="T1027">
        <v>10980.6</v>
      </c>
      <c r="U1027" s="139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9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8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7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8">
        <f t="shared" ref="S1028" si="11298">R1028/R$2*100</f>
        <v>176.63421055132628</v>
      </c>
      <c r="T1028">
        <v>11090.63</v>
      </c>
      <c r="U1028" s="139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9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8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7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8">
        <f t="shared" ref="S1029" si="11309">R1029/R$2*100</f>
        <v>175.8536956253148</v>
      </c>
      <c r="T1029">
        <v>11029.98</v>
      </c>
      <c r="U1029" s="139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9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8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7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8">
        <f t="shared" ref="S1030" si="11320">R1030/R$2*100</f>
        <v>176.85589104629392</v>
      </c>
      <c r="T1030">
        <v>11099.02</v>
      </c>
      <c r="U1030" s="139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9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8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7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8">
        <f t="shared" ref="S1031" si="11331">R1031/R$2*100</f>
        <v>177.89206322052101</v>
      </c>
      <c r="T1031">
        <v>11188.09</v>
      </c>
      <c r="U1031" s="139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9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8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7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8">
        <f t="shared" ref="S1032" si="11342">R1032/R$2*100</f>
        <v>178.33209781503339</v>
      </c>
      <c r="T1032">
        <v>11226.59</v>
      </c>
      <c r="U1032" s="139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9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8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7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8">
        <f t="shared" ref="S1033" si="11353">R1033/R$2*100</f>
        <v>178.64430378543798</v>
      </c>
      <c r="T1033">
        <v>11222.94</v>
      </c>
      <c r="U1033" s="139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9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8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7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8">
        <f t="shared" ref="S1034" si="11364">R1034/R$2*100</f>
        <v>178.05339339853069</v>
      </c>
      <c r="T1034">
        <v>11168.07</v>
      </c>
      <c r="U1034" s="139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9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8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7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8">
        <f t="shared" ref="S1035" si="11375">R1035/R$2*100</f>
        <v>177.9783119018428</v>
      </c>
      <c r="T1035">
        <v>11147.02</v>
      </c>
      <c r="U1035" s="139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9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8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7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8">
        <f t="shared" ref="S1036" si="11386">R1036/R$2*100</f>
        <v>178.3922105323183</v>
      </c>
      <c r="T1036">
        <v>11187.48</v>
      </c>
      <c r="U1036" s="139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9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8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7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8">
        <f t="shared" ref="S1037" si="11397">R1037/R$2*100</f>
        <v>177.6772731160722</v>
      </c>
      <c r="T1037">
        <v>11152.16</v>
      </c>
      <c r="U1037" s="139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9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8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7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8">
        <f t="shared" ref="S1038" si="11408">R1038/R$2*100</f>
        <v>178.3187922333419</v>
      </c>
      <c r="T1038">
        <v>11217.69</v>
      </c>
      <c r="U1038" s="139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9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8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7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8">
        <f t="shared" ref="S1039" si="11419">R1039/R$2*100</f>
        <v>177.82529771239032</v>
      </c>
      <c r="T1039">
        <v>11184.58</v>
      </c>
      <c r="U1039" s="139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9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8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7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8">
        <f t="shared" ref="S1040" si="11430">R1040/R$2*100</f>
        <v>178.00824946064873</v>
      </c>
      <c r="T1040">
        <v>11177.52</v>
      </c>
      <c r="U1040" s="139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9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8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7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8">
        <f t="shared" ref="S1041" si="11441">R1041/R$2*100</f>
        <v>178.43901766791168</v>
      </c>
      <c r="T1041">
        <v>11197.35</v>
      </c>
      <c r="U1041" s="139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9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8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7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8">
        <f t="shared" ref="S1042" si="11452">R1042/R$2*100</f>
        <v>179.29532688963019</v>
      </c>
      <c r="T1042">
        <v>11257.32</v>
      </c>
      <c r="U1042" s="139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9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8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7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8">
        <f t="shared" ref="S1043" si="11463">R1043/R$2*100</f>
        <v>180.20200724203804</v>
      </c>
      <c r="T1043">
        <v>11311.1</v>
      </c>
      <c r="U1043" s="139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9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8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7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8">
        <f t="shared" ref="S1044" si="11474">R1044/R$2*100</f>
        <v>179.78668301352417</v>
      </c>
      <c r="T1044">
        <v>11302.72</v>
      </c>
      <c r="U1044" s="139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9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8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7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8">
        <f t="shared" ref="S1045" si="11485">R1045/R$2*100</f>
        <v>178.40789211074048</v>
      </c>
      <c r="T1045">
        <v>11208.95</v>
      </c>
      <c r="U1045" s="139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9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8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7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8">
        <f t="shared" ref="S1046" si="11496">R1046/R$2*100</f>
        <v>178.60486223970955</v>
      </c>
      <c r="T1046">
        <v>11228.88</v>
      </c>
      <c r="U1046" s="139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9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8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7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8">
        <f t="shared" ref="S1047" si="11507">R1047/R$2*100</f>
        <v>180.58620591338064</v>
      </c>
      <c r="T1047">
        <v>11362.7</v>
      </c>
      <c r="U1047" s="139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9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8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7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8">
        <f t="shared" ref="S1048" si="11518">R1048/R$2*100</f>
        <v>179.82208536481053</v>
      </c>
      <c r="T1048">
        <v>11315.48</v>
      </c>
      <c r="U1048" s="139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9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8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7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8">
        <f t="shared" ref="S1049" si="11529">R1049/R$2*100</f>
        <v>180.71759853258442</v>
      </c>
      <c r="T1049">
        <v>11407.72</v>
      </c>
      <c r="U1049" s="139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9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8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7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8">
        <f t="shared" ref="S1050" si="11540">R1050/R$2*100</f>
        <v>181.54753419059293</v>
      </c>
      <c r="T1050">
        <v>11474.94</v>
      </c>
      <c r="U1050" s="139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9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8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7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8">
        <f t="shared" ref="S1051" si="11551">R1051/R$2*100</f>
        <v>179.8075917847537</v>
      </c>
      <c r="T1051">
        <v>11362.07</v>
      </c>
      <c r="U1051" s="139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9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8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7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8">
        <f t="shared" ref="S1052" si="11562">R1052/R$2*100</f>
        <v>178.17979642460011</v>
      </c>
      <c r="T1052">
        <v>11271.05</v>
      </c>
      <c r="U1052" s="139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9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8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7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8">
        <f t="shared" ref="S1053" si="11573">R1053/R$2*100</f>
        <v>176.2918294224427</v>
      </c>
      <c r="T1053">
        <v>11141.23</v>
      </c>
      <c r="U1053" s="139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9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8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7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8">
        <f t="shared" ref="S1054" si="11584">R1054/R$2*100</f>
        <v>175.1214134329351</v>
      </c>
      <c r="T1054">
        <v>11080.73</v>
      </c>
      <c r="U1054" s="139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9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8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7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8">
        <f t="shared" ref="S1055" si="11595">R1055/R$2*100</f>
        <v>173.01319153384844</v>
      </c>
      <c r="T1055">
        <v>10956.72</v>
      </c>
      <c r="U1055" s="139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9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8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7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8">
        <f t="shared" ref="S1056" si="11606">R1056/R$2*100</f>
        <v>173.06546346192226</v>
      </c>
      <c r="T1056">
        <v>10938.93</v>
      </c>
      <c r="U1056" s="139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9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8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7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8">
        <f t="shared" ref="S1057" si="11617">R1057/R$2*100</f>
        <v>172.61283608473752</v>
      </c>
      <c r="T1057">
        <v>10941.43</v>
      </c>
      <c r="U1057" s="139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9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8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7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8">
        <f t="shared" ref="S1058" si="11628">R1058/R$2*100</f>
        <v>171.67431737613927</v>
      </c>
      <c r="T1058">
        <v>10856.92</v>
      </c>
      <c r="U1058" s="139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9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8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7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8">
        <f t="shared" ref="S1059" si="11639">R1059/R$2*100</f>
        <v>171.03659985363859</v>
      </c>
      <c r="T1059">
        <v>10820.57</v>
      </c>
      <c r="U1059" s="139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9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8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7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8">
        <f t="shared" ref="S1060" si="11650">R1060/R$2*100</f>
        <v>171.3735161900417</v>
      </c>
      <c r="T1060">
        <v>10815.93</v>
      </c>
      <c r="U1060" s="139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9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8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7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8">
        <f t="shared" ref="S1061" si="11661">R1061/R$2*100</f>
        <v>172.867780533934</v>
      </c>
      <c r="T1061">
        <v>10924.79</v>
      </c>
      <c r="U1061" s="139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9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8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7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8">
        <f t="shared" ref="S1062" si="11672">R1062/R$2*100</f>
        <v>175.11737423849306</v>
      </c>
      <c r="T1062">
        <v>11021.48</v>
      </c>
      <c r="U1062" s="139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9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8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7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8">
        <f t="shared" ref="S1063" si="11683">R1063/R$2*100</f>
        <v>179.27014132428553</v>
      </c>
      <c r="T1063">
        <v>11242.09</v>
      </c>
      <c r="U1063" s="139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9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8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7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8">
        <f t="shared" ref="S1064" si="11694">R1064/R$2*100</f>
        <v>179.24020376547961</v>
      </c>
      <c r="T1064">
        <v>11218.42</v>
      </c>
      <c r="U1064" s="139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9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8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7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8">
        <f t="shared" ref="S1065" si="11705">R1065/R$2*100</f>
        <v>178.73768045695169</v>
      </c>
      <c r="T1065">
        <v>11190.72</v>
      </c>
      <c r="U1065" s="139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9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8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7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8">
        <f t="shared" ref="S1066" si="11716">R1066/R$2*100</f>
        <v>177.56797726646326</v>
      </c>
      <c r="T1066">
        <v>11117.69</v>
      </c>
      <c r="U1066" s="139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9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8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7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8">
        <f t="shared" ref="S1067" si="11727">R1067/R$2*100</f>
        <v>179.33548123437782</v>
      </c>
      <c r="T1067">
        <v>11237.08</v>
      </c>
      <c r="U1067" s="139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9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8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7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8">
        <f t="shared" ref="S1068" si="11738">R1068/R$2*100</f>
        <v>178.45850084110285</v>
      </c>
      <c r="T1068">
        <v>11215.91</v>
      </c>
      <c r="U1068" s="139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9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8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7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8">
        <f t="shared" ref="S1069" si="11749">R1069/R$2*100</f>
        <v>178.59939744722911</v>
      </c>
      <c r="T1069">
        <v>11235.54</v>
      </c>
      <c r="U1069" s="139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9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8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7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8">
        <f t="shared" ref="S1070" si="11760">R1070/R$2*100</f>
        <v>178.47394481985194</v>
      </c>
      <c r="T1070">
        <v>11215.72</v>
      </c>
      <c r="U1070" s="139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9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8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7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8">
        <f t="shared" ref="S1071" si="11771">R1071/R$2*100</f>
        <v>179.3540140088767</v>
      </c>
      <c r="T1071">
        <v>11286.41</v>
      </c>
      <c r="U1071" s="139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9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8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7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8">
        <f t="shared" ref="S1072" si="11782">R1072/R$2*100</f>
        <v>180.60806508330242</v>
      </c>
      <c r="T1072">
        <v>11320.99</v>
      </c>
      <c r="U1072" s="139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9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8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7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8">
        <f t="shared" ref="S1073" si="11793">R1073/R$2*100</f>
        <v>183.26062783337608</v>
      </c>
      <c r="T1073">
        <v>11493.53</v>
      </c>
      <c r="U1073" s="139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9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8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7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8">
        <f t="shared" ref="S1074" si="11804">R1074/R$2*100</f>
        <v>182.1567397523261</v>
      </c>
      <c r="T1074">
        <v>11406.25</v>
      </c>
      <c r="U1074" s="139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9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8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7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8">
        <f t="shared" ref="S1075" si="11815">R1075/R$2*100</f>
        <v>180.7617920717741</v>
      </c>
      <c r="T1075">
        <v>11299.49</v>
      </c>
      <c r="U1075" s="139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9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8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7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8">
        <f t="shared" ref="S1076" si="11826">R1076/R$2*100</f>
        <v>180.72852811754532</v>
      </c>
      <c r="T1076">
        <v>11319.06</v>
      </c>
      <c r="U1076" s="139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9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8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7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8">
        <f t="shared" ref="S1077" si="11837">R1077/R$2*100</f>
        <v>182.89234834012868</v>
      </c>
      <c r="T1077">
        <v>11416.4</v>
      </c>
      <c r="U1077" s="139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9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8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7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8">
        <f t="shared" ref="S1078" si="11848">R1078/R$2*100</f>
        <v>183.21738469287868</v>
      </c>
      <c r="T1078">
        <v>11457.6</v>
      </c>
      <c r="U1078" s="139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9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8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7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8">
        <f t="shared" ref="S1079" si="11859">R1079/R$2*100</f>
        <v>182.70321900037067</v>
      </c>
      <c r="T1079">
        <v>11401.42</v>
      </c>
      <c r="U1079" s="139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9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8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7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8">
        <f t="shared" ref="S1080" si="11870">R1080/R$2*100</f>
        <v>182.66544065235365</v>
      </c>
      <c r="T1080">
        <v>11410.84</v>
      </c>
      <c r="U1080" s="139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9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8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7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8">
        <f t="shared" ref="S1081" si="11881">R1081/R$2*100</f>
        <v>180.93191343768709</v>
      </c>
      <c r="T1081">
        <v>11311.72</v>
      </c>
      <c r="U1081" s="139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9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8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7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8">
        <f t="shared" ref="S1082" si="11892">R1082/R$2*100</f>
        <v>179.3131468651099</v>
      </c>
      <c r="T1082">
        <v>11221.51</v>
      </c>
      <c r="U1082" s="139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9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8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7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8">
        <f t="shared" ref="S1083" si="11903">R1083/R$2*100</f>
        <v>179.32716524582062</v>
      </c>
      <c r="T1083">
        <v>11235.62</v>
      </c>
      <c r="U1083" s="139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9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8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7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8">
        <f t="shared" ref="S1084" si="11914">R1084/R$2*100</f>
        <v>179.15799427859986</v>
      </c>
      <c r="T1084">
        <v>11242.24</v>
      </c>
      <c r="U1084" s="139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9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8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7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8">
        <f t="shared" ref="S1085" si="11925">R1085/R$2*100</f>
        <v>180.56006994934376</v>
      </c>
      <c r="T1085">
        <v>11337.89</v>
      </c>
      <c r="U1085" s="139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9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8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7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8">
        <f t="shared" ref="S1086" si="11936">R1086/R$2*100</f>
        <v>179.39511875231659</v>
      </c>
      <c r="T1086">
        <v>11228.35</v>
      </c>
      <c r="U1086" s="139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9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8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7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8">
        <f t="shared" ref="S1087" si="11947">R1087/R$2*100</f>
        <v>178.90708902384551</v>
      </c>
      <c r="T1087">
        <v>11169.59</v>
      </c>
      <c r="U1087" s="139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9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8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7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8">
        <f t="shared" ref="S1088" si="11958">R1088/R$2*100</f>
        <v>179.93019321605414</v>
      </c>
      <c r="T1088">
        <v>11251.56</v>
      </c>
      <c r="U1088" s="139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9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8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7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8">
        <f t="shared" ref="S1089" si="11969">R1089/R$2*100</f>
        <v>179.78169342038984</v>
      </c>
      <c r="T1089">
        <v>11275.16</v>
      </c>
      <c r="U1089" s="139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9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8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7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8">
        <f t="shared" ref="S1090" si="11980">R1090/R$2*100</f>
        <v>179.89526606411388</v>
      </c>
      <c r="T1090">
        <v>11259.5</v>
      </c>
      <c r="U1090" s="139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9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8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7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8">
        <f t="shared" ref="S1091" si="11992">R1091/R$2*100</f>
        <v>179.76815023902526</v>
      </c>
      <c r="T1091">
        <v>11231.11</v>
      </c>
      <c r="U1091" s="139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9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8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7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8">
        <f t="shared" ref="S1092" si="12003">R1092/R$2*100</f>
        <v>180.46645567815699</v>
      </c>
      <c r="T1092">
        <v>11286.12</v>
      </c>
      <c r="U1092" s="139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9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8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7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8">
        <f t="shared" ref="S1093" si="12014">R1093/R$2*100</f>
        <v>181.29757933453084</v>
      </c>
      <c r="T1093">
        <v>11344.71</v>
      </c>
      <c r="U1093" s="139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9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8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7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8">
        <f t="shared" ref="S1094" si="12025">R1094/R$2*100</f>
        <v>181.17711630028796</v>
      </c>
      <c r="T1094">
        <v>11335.22</v>
      </c>
      <c r="U1094" s="139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9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8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7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8">
        <f t="shared" ref="S1095" si="12036">R1095/R$2*100</f>
        <v>181.88373772797689</v>
      </c>
      <c r="T1095">
        <v>11397.54</v>
      </c>
      <c r="U1095" s="139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9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8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7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8">
        <f t="shared" ref="S1096" si="12047">R1096/R$2*100</f>
        <v>179.082912781912</v>
      </c>
      <c r="T1096">
        <v>11231.39</v>
      </c>
      <c r="U1096" s="139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9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8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7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8">
        <f t="shared" ref="S1097" si="12058">R1097/R$2*100</f>
        <v>175.22524449006357</v>
      </c>
      <c r="T1097">
        <v>10956.02</v>
      </c>
      <c r="U1097" s="139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9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8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7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8">
        <f t="shared" ref="S1098" si="12069">R1098/R$2*100</f>
        <v>174.92325530560069</v>
      </c>
      <c r="T1098">
        <v>10926.02</v>
      </c>
      <c r="U1098" s="139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9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8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7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8">
        <f t="shared" ref="S1099" si="12080">R1099/R$2*100</f>
        <v>172.90460848325873</v>
      </c>
      <c r="T1099">
        <v>10815.5</v>
      </c>
      <c r="U1099" s="139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9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8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7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8">
        <f t="shared" ref="S1100" si="12091">R1100/R$2*100</f>
        <v>173.22299204516293</v>
      </c>
      <c r="T1100">
        <v>10851.18</v>
      </c>
      <c r="U1100" s="139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9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8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7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8">
        <f t="shared" ref="S1101" si="12102">R1101/R$2*100</f>
        <v>172.93620923977608</v>
      </c>
      <c r="T1101">
        <v>10820.29</v>
      </c>
      <c r="U1101" s="139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9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8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7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8">
        <f t="shared" ref="S1102" si="12113">R1102/R$2*100</f>
        <v>173.28714395688991</v>
      </c>
      <c r="T1102">
        <v>10866.16</v>
      </c>
      <c r="U1102" s="139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9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8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7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8">
        <f t="shared" ref="S1103" si="12124">R1103/R$2*100</f>
        <v>174.83272983016374</v>
      </c>
      <c r="T1103">
        <v>10946.7</v>
      </c>
      <c r="U1103" s="139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9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8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7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8">
        <f t="shared" ref="S1104" si="12135">R1104/R$2*100</f>
        <v>175.4048698428991</v>
      </c>
      <c r="T1104">
        <v>10989.2</v>
      </c>
      <c r="U1104" s="139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9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8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7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8">
        <f t="shared" ref="S1105" si="12146">R1105/R$2*100</f>
        <v>173.83671200068426</v>
      </c>
      <c r="T1105">
        <v>10920.26</v>
      </c>
      <c r="U1105" s="139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9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8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7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8">
        <f t="shared" ref="S1106" si="12157">R1106/R$2*100</f>
        <v>170.50699018238149</v>
      </c>
      <c r="T1106">
        <v>10706.74</v>
      </c>
      <c r="U1106" s="139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9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8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7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8">
        <f t="shared" ref="S1107" si="12168">R1107/R$2*100</f>
        <v>169.90776380691699</v>
      </c>
      <c r="T1107">
        <v>10606.89</v>
      </c>
      <c r="U1107" s="139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9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8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7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8">
        <f t="shared" ref="S1108" si="12179">R1108/R$2*100</f>
        <v>169.64355297047112</v>
      </c>
      <c r="T1108">
        <v>10589.81</v>
      </c>
      <c r="U1108" s="139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9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8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7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8">
        <f t="shared" ref="S1109" si="12190">R1109/R$2*100</f>
        <v>168.04046797631605</v>
      </c>
      <c r="T1109">
        <v>10491.05</v>
      </c>
      <c r="U1109" s="139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9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8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7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8">
        <f t="shared" ref="S1110" si="12201">R1110/R$2*100</f>
        <v>167.90860015776616</v>
      </c>
      <c r="T1110">
        <v>10469.950000000001</v>
      </c>
      <c r="U1110" s="139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9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8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7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8">
        <f t="shared" ref="S1111" si="12212">R1111/R$2*100</f>
        <v>169.65234415837443</v>
      </c>
      <c r="T1111">
        <v>10560.9</v>
      </c>
      <c r="U1111" s="139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9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8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7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8">
        <f t="shared" ref="S1112" si="12223">R1112/R$2*100</f>
        <v>168.41825145648599</v>
      </c>
      <c r="T1112">
        <v>10485.87</v>
      </c>
      <c r="U1112" s="139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9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8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7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8">
        <f t="shared" ref="S1113" si="12234">R1113/R$2*100</f>
        <v>165.90777331090391</v>
      </c>
      <c r="T1113">
        <v>10351.6</v>
      </c>
      <c r="U1113" s="139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9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8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7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8">
        <f t="shared" ref="S1114" si="12245">R1114/R$2*100</f>
        <v>166.25894562769079</v>
      </c>
      <c r="T1114">
        <v>10361.86</v>
      </c>
      <c r="U1114" s="139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9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8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7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8">
        <f t="shared" ref="S1115" si="12256">R1115/R$2*100</f>
        <v>164.65110864007451</v>
      </c>
      <c r="T1115">
        <v>10233.620000000001</v>
      </c>
      <c r="U1115" s="139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9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8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7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8">
        <f t="shared" ref="S1116" si="12267">R1116/R$2*100</f>
        <v>164.45746490652829</v>
      </c>
      <c r="T1116">
        <v>10239.43</v>
      </c>
      <c r="U1116" s="139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9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8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7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8">
        <f t="shared" ref="S1117" si="12278">R1117/R$2*100</f>
        <v>161.95411475113809</v>
      </c>
      <c r="T1117">
        <v>10085.9</v>
      </c>
      <c r="U1117" s="139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9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8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7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8">
        <f t="shared" ref="S1118" si="12289">R1118/R$2*100</f>
        <v>164.30753951282563</v>
      </c>
      <c r="T1118">
        <v>10220.9</v>
      </c>
      <c r="U1118" s="139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9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8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7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8">
        <f t="shared" ref="S1119" si="12300">R1119/R$2*100</f>
        <v>162.96106216557845</v>
      </c>
      <c r="T1119">
        <v>10128.02</v>
      </c>
      <c r="U1119" s="139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9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8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7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8">
        <f t="shared" ref="S1120" si="12311">R1120/R$2*100</f>
        <v>165.36081886351323</v>
      </c>
      <c r="T1120">
        <v>10278.08</v>
      </c>
      <c r="U1120" s="139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9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8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7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8">
        <f t="shared" ref="S1121" si="12322">R1121/R$2*100</f>
        <v>166.7087218087988</v>
      </c>
      <c r="T1121">
        <v>10380.58</v>
      </c>
      <c r="U1121" s="139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9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8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7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8">
        <f t="shared" ref="S1122" si="12333">R1122/R$2*100</f>
        <v>163.07534760832166</v>
      </c>
      <c r="T1122">
        <v>10128.58</v>
      </c>
      <c r="U1122" s="139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9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8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7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8">
        <f t="shared" ref="S1123" si="12344">R1123/R$2*100</f>
        <v>165.45395793535388</v>
      </c>
      <c r="T1123">
        <v>10267.370000000001</v>
      </c>
      <c r="U1123" s="139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9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8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7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8">
        <f t="shared" ref="S1124" si="12355">R1124/R$2*100</f>
        <v>166.23637365874984</v>
      </c>
      <c r="T1124">
        <v>10295.370000000001</v>
      </c>
      <c r="U1124" s="139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9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8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7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8">
        <f t="shared" ref="S1125" si="12366">R1125/R$2*100</f>
        <v>166.77311132019881</v>
      </c>
      <c r="T1125">
        <v>10320.43</v>
      </c>
      <c r="U1125" s="139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9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8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7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8">
        <f t="shared" ref="S1126" si="12377">R1126/R$2*100</f>
        <v>166.33782871914769</v>
      </c>
      <c r="T1126">
        <v>10282.969999999999</v>
      </c>
      <c r="U1126" s="139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9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8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7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8">
        <f t="shared" ref="S1127" si="12388">R1127/R$2*100</f>
        <v>164.54252558948477</v>
      </c>
      <c r="T1127">
        <v>10189.57</v>
      </c>
      <c r="U1127" s="139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9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8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7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8">
        <f t="shared" ref="S1128" si="12399">R1128/R$2*100</f>
        <v>162.62794742394433</v>
      </c>
      <c r="T1128">
        <v>10021.280000000001</v>
      </c>
      <c r="U1128" s="139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9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8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7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8">
        <f t="shared" ref="S1129" si="12410">R1129/R$2*100</f>
        <v>163.94852640682765</v>
      </c>
      <c r="T1129">
        <v>10115.39</v>
      </c>
      <c r="U1129" s="139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9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8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7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8">
        <f t="shared" ref="S1130" si="12421">R1130/R$2*100</f>
        <v>167.12499643600492</v>
      </c>
      <c r="T1130">
        <v>10349.030000000001</v>
      </c>
      <c r="U1130" s="139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9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8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7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8">
        <f t="shared" ref="S1131" si="12432">R1131/R$2*100</f>
        <v>167.12024444254362</v>
      </c>
      <c r="T1131">
        <v>10360.26</v>
      </c>
      <c r="U1131" s="139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9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8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7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8">
        <f t="shared" ref="S1132" si="12443">R1132/R$2*100</f>
        <v>166.09856584837337</v>
      </c>
      <c r="T1132">
        <v>10295.280000000001</v>
      </c>
      <c r="U1132" s="139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9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8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7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8">
        <f t="shared" ref="S1133" si="12454">R1133/R$2*100</f>
        <v>165.07664965453009</v>
      </c>
      <c r="T1133">
        <v>10192.19</v>
      </c>
      <c r="U1133" s="139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9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8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7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8">
        <f t="shared" ref="S1134" si="12465">R1134/R$2*100</f>
        <v>166.76004333818037</v>
      </c>
      <c r="T1134">
        <v>10283.030000000001</v>
      </c>
      <c r="U1134" s="139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9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8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7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8">
        <f t="shared" ref="S1135" si="12476">R1135/R$2*100</f>
        <v>163.50611581558462</v>
      </c>
      <c r="T1135">
        <v>10073.31</v>
      </c>
      <c r="U1135" s="139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9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8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7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8">
        <f t="shared" ref="S1136" si="12487">R1136/R$2*100</f>
        <v>164.28924433799978</v>
      </c>
      <c r="T1136">
        <v>10127.83</v>
      </c>
      <c r="U1136" s="139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9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8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7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8">
        <f t="shared" ref="S1137" si="12498">R1137/R$2*100</f>
        <v>164.46031610260502</v>
      </c>
      <c r="T1137">
        <v>10115.58</v>
      </c>
      <c r="U1137" s="139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9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8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7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8">
        <f t="shared" ref="S1138" si="12509">R1138/R$2*100</f>
        <v>166.10878263431508</v>
      </c>
      <c r="T1138">
        <v>10221.51</v>
      </c>
      <c r="U1138" s="139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9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8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7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8">
        <f t="shared" ref="S1139" si="12520">R1139/R$2*100</f>
        <v>167.67100048470331</v>
      </c>
      <c r="T1139">
        <v>10340.51</v>
      </c>
      <c r="U1139" s="139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9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8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7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8">
        <f t="shared" ref="S1140" si="12531">R1140/R$2*100</f>
        <v>167.93806251722597</v>
      </c>
      <c r="T1140">
        <v>10362.43</v>
      </c>
      <c r="U1140" s="139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9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8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7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8">
        <f t="shared" ref="S1141" si="12542">R1141/R$2*100</f>
        <v>166.88454556686528</v>
      </c>
      <c r="T1141">
        <v>10313.42</v>
      </c>
      <c r="U1141" s="139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9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8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7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8">
        <f t="shared" ref="S1142" si="12553">R1142/R$2*100</f>
        <v>168.41254906433247</v>
      </c>
      <c r="T1142">
        <v>10420.049999999999</v>
      </c>
      <c r="U1142" s="139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9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8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7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8">
        <f t="shared" ref="S1143" si="12564">R1143/R$2*100</f>
        <v>167.72232201408491</v>
      </c>
      <c r="T1143">
        <v>10364.14</v>
      </c>
      <c r="U1143" s="139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9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8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7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8">
        <f t="shared" ref="S1144" si="12575">R1144/R$2*100</f>
        <v>165.11514080156627</v>
      </c>
      <c r="T1144">
        <v>10198.549999999999</v>
      </c>
      <c r="U1144" s="139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9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8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7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8">
        <f t="shared" ref="S1145" si="12586">R1145/R$2*100</f>
        <v>165.59984413461447</v>
      </c>
      <c r="T1145">
        <v>10228.93</v>
      </c>
      <c r="U1145" s="139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9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8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7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8">
        <f t="shared" ref="S1146" si="12597">R1146/R$2*100</f>
        <v>163.28348492192475</v>
      </c>
      <c r="T1146">
        <v>10092.14</v>
      </c>
      <c r="U1146" s="139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9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8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7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8">
        <f t="shared" ref="S1147" si="12608">R1147/R$2*100</f>
        <v>172.12718235299707</v>
      </c>
      <c r="T1147">
        <v>10650.24</v>
      </c>
      <c r="U1147" s="139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9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8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7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8">
        <f t="shared" ref="S1148" si="12619">R1148/R$2*100</f>
        <v>176.52063790760221</v>
      </c>
      <c r="T1148">
        <v>10984.64</v>
      </c>
      <c r="U1148" s="139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9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8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7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8">
        <f t="shared" ref="S1149" si="12630">R1149/R$2*100</f>
        <v>176.72996321957061</v>
      </c>
      <c r="T1149">
        <v>10974.57</v>
      </c>
      <c r="U1149" s="139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9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8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7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8">
        <f t="shared" ref="S1150" si="12641">R1150/R$2*100</f>
        <v>174.55259981562264</v>
      </c>
      <c r="T1150">
        <v>10828.81</v>
      </c>
      <c r="U1150" s="139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9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8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7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8">
        <f t="shared" ref="S1151" si="12652">R1151/R$2*100</f>
        <v>176.04615136049571</v>
      </c>
      <c r="T1151">
        <v>10932.7</v>
      </c>
      <c r="U1151" s="139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9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8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7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8">
        <f t="shared" ref="S1152" si="12663">R1152/R$2*100</f>
        <v>176.1768311806803</v>
      </c>
      <c r="T1152">
        <v>10921.68</v>
      </c>
      <c r="U1152" s="139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9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8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7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8">
        <f t="shared" ref="S1153" si="12674">R1153/R$2*100</f>
        <v>175.86913960406389</v>
      </c>
      <c r="T1153">
        <v>10866.71</v>
      </c>
      <c r="U1153" s="139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9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8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7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8">
        <f t="shared" ref="S1154" si="12685">R1154/R$2*100</f>
        <v>174.2734201997738</v>
      </c>
      <c r="T1154">
        <v>10727.43</v>
      </c>
      <c r="U1154" s="139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9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8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7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8">
        <f t="shared" ref="S1155" si="12697">R1155/R$2*100</f>
        <v>173.4674821087446</v>
      </c>
      <c r="T1155">
        <v>10666.11</v>
      </c>
      <c r="U1155" s="139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9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8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7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8">
        <f t="shared" ref="S1156" si="12708">R1156/R$2*100</f>
        <v>171.52938157557094</v>
      </c>
      <c r="T1156">
        <v>10528.37</v>
      </c>
      <c r="U1156" s="139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9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8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7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8">
        <f t="shared" ref="S1157" si="12719">R1157/R$2*100</f>
        <v>171.3276594531406</v>
      </c>
      <c r="T1157">
        <v>10505.75</v>
      </c>
      <c r="U1157" s="139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9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8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7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8">
        <f t="shared" ref="S1158" si="12730">R1158/R$2*100</f>
        <v>173.41188378524791</v>
      </c>
      <c r="T1158">
        <v>10675.83</v>
      </c>
      <c r="U1158" s="139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9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8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7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8">
        <f t="shared" ref="S1159" si="12741">R1159/R$2*100</f>
        <v>172.77250306503578</v>
      </c>
      <c r="T1159">
        <v>10586.47</v>
      </c>
      <c r="U1159" s="139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9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8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7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8">
        <f t="shared" ref="S1160" si="12752">R1160/R$2*100</f>
        <v>173.61835790113952</v>
      </c>
      <c r="T1160">
        <v>10615.71</v>
      </c>
      <c r="U1160" s="139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9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8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7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8">
        <f t="shared" ref="S1161" si="12763">R1161/R$2*100</f>
        <v>173.82269361997356</v>
      </c>
      <c r="T1161">
        <v>10606.59</v>
      </c>
      <c r="U1161" s="139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9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8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7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8">
        <f t="shared" ref="S1162" si="12774">R1162/R$2*100</f>
        <v>174.31547534190594</v>
      </c>
      <c r="T1162">
        <v>10643.86</v>
      </c>
      <c r="U1162" s="139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9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8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7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8">
        <f t="shared" ref="S1163" si="12785">R1163/R$2*100</f>
        <v>175.35188511580608</v>
      </c>
      <c r="T1163">
        <v>10705.69</v>
      </c>
      <c r="U1163" s="139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9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8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7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8">
        <f t="shared" ref="S1164" si="12796">R1164/R$2*100</f>
        <v>176.83474467539133</v>
      </c>
      <c r="T1164">
        <v>10821.33</v>
      </c>
      <c r="U1164" s="139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9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8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7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8">
        <f t="shared" ref="S1165" si="12807">R1165/R$2*100</f>
        <v>178.406228913029</v>
      </c>
      <c r="T1165">
        <v>10914.46</v>
      </c>
      <c r="U1165" s="139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9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8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7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8">
        <f t="shared" ref="S1166" si="12818">R1166/R$2*100</f>
        <v>177.62310039061384</v>
      </c>
      <c r="T1166">
        <v>10858.36</v>
      </c>
      <c r="U1166" s="139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9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8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7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8">
        <f t="shared" ref="S1167" si="12829">R1167/R$2*100</f>
        <v>178.1933396059647</v>
      </c>
      <c r="T1167">
        <v>10877.21</v>
      </c>
      <c r="U1167" s="139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9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8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7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8">
        <f t="shared" ref="S1168" si="12840">R1168/R$2*100</f>
        <v>178.99999049601308</v>
      </c>
      <c r="T1168">
        <v>10884.44</v>
      </c>
      <c r="U1168" s="139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9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8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7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8">
        <f t="shared" ref="S1169" si="12851">R1169/R$2*100</f>
        <v>177.99256788222658</v>
      </c>
      <c r="T1169">
        <v>10850.67</v>
      </c>
      <c r="U1169" s="139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9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8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7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8">
        <f t="shared" ref="S1170" si="12862">R1170/R$2*100</f>
        <v>178.1384540814872</v>
      </c>
      <c r="T1170">
        <v>10864.71</v>
      </c>
      <c r="U1170" s="139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9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8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7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8">
        <f t="shared" ref="S1171" si="12873">R1171/R$2*100</f>
        <v>179.67905036162671</v>
      </c>
      <c r="T1171">
        <v>10978.93</v>
      </c>
      <c r="U1171" s="139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9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8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7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8">
        <f t="shared" ref="S1172" si="12884">R1172/R$2*100</f>
        <v>180.11504576169702</v>
      </c>
      <c r="T1172">
        <v>11016.39</v>
      </c>
      <c r="U1172" s="139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9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8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7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8">
        <f t="shared" ref="S1173" si="12895">R1173/R$2*100</f>
        <v>181.62974367747267</v>
      </c>
      <c r="T1173">
        <v>11114.52</v>
      </c>
      <c r="U1173" s="139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9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8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7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8">
        <f t="shared" ref="S1174" si="12906">R1174/R$2*100</f>
        <v>181.04025888860374</v>
      </c>
      <c r="T1174">
        <v>11111.76</v>
      </c>
      <c r="U1174" s="139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9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8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7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8">
        <f t="shared" ref="S1175" si="12917">R1175/R$2*100</f>
        <v>181.94361284558872</v>
      </c>
      <c r="T1175">
        <v>11183.69</v>
      </c>
      <c r="U1175" s="139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9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8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7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8">
        <f t="shared" ref="S1176" si="12928">R1176/R$2*100</f>
        <v>181.63924766439521</v>
      </c>
      <c r="T1176">
        <v>11173.09</v>
      </c>
      <c r="U1176" s="139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9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8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7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8">
        <f t="shared" ref="S1177" si="12939">R1177/R$2*100</f>
        <v>181.38477841454491</v>
      </c>
      <c r="T1177">
        <v>11170.55</v>
      </c>
      <c r="U1177" s="139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9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8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7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8">
        <f t="shared" ref="S1178" si="12950">R1178/R$2*100</f>
        <v>182.1693325349984</v>
      </c>
      <c r="T1178">
        <v>11214.02</v>
      </c>
      <c r="U1178" s="139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9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8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7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8">
        <f t="shared" ref="S1179" si="12961">R1179/R$2*100</f>
        <v>180.67411779241391</v>
      </c>
      <c r="T1179">
        <v>11143.44</v>
      </c>
      <c r="U1179" s="139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9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8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7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8">
        <f t="shared" ref="S1180" si="12972">R1180/R$2*100</f>
        <v>180.69882815841245</v>
      </c>
      <c r="T1180">
        <v>11157.56</v>
      </c>
      <c r="U1180" s="139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9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8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7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8">
        <f t="shared" ref="S1181" si="12983">R1181/R$2*100</f>
        <v>179.44263868692914</v>
      </c>
      <c r="T1181">
        <v>11061.42</v>
      </c>
      <c r="U1181" s="139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9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8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7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8">
        <f t="shared" ref="S1182" si="12994">R1182/R$2*100</f>
        <v>180.56886113724707</v>
      </c>
      <c r="T1182">
        <v>11119.3</v>
      </c>
      <c r="U1182" s="139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9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8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7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8">
        <f t="shared" ref="S1183" si="13005">R1183/R$2*100</f>
        <v>180.1965424495576</v>
      </c>
      <c r="T1183">
        <v>11135.46</v>
      </c>
      <c r="U1183" s="139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9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8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7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8">
        <f t="shared" ref="S1184" si="13016">R1184/R$2*100</f>
        <v>180.60141229245667</v>
      </c>
      <c r="T1184">
        <v>11149.86</v>
      </c>
      <c r="U1184" s="139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9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8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7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8">
        <f t="shared" ref="S1185" si="13027">R1185/R$2*100</f>
        <v>180.60782748362939</v>
      </c>
      <c r="T1185">
        <v>11192.29</v>
      </c>
      <c r="U1185" s="139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9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8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7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8">
        <f t="shared" ref="S1186" si="13038">R1186/R$2*100</f>
        <v>180.84447675799998</v>
      </c>
      <c r="T1186">
        <v>11228.06</v>
      </c>
      <c r="U1186" s="139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9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8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7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8">
        <f t="shared" ref="S1187" si="13049">R1187/R$2*100</f>
        <v>179.6322432260333</v>
      </c>
      <c r="T1187">
        <v>11171.13</v>
      </c>
      <c r="U1187" s="139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9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8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7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8">
        <f t="shared" ref="S1188" si="13060">R1188/R$2*100</f>
        <v>178.0705005749912</v>
      </c>
      <c r="T1188">
        <v>11090.18</v>
      </c>
      <c r="U1188" s="139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9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8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7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8">
        <f t="shared" ref="S1189" si="13071">R1189/R$2*100</f>
        <v>180.35264543475986</v>
      </c>
      <c r="T1189">
        <v>11243.79</v>
      </c>
      <c r="U1189" s="139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9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8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7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8">
        <f t="shared" ref="S1190" si="13082">R1190/R$2*100</f>
        <v>179.77931742365919</v>
      </c>
      <c r="T1190">
        <v>11217.13</v>
      </c>
      <c r="U1190" s="139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9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8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7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8">
        <f t="shared" ref="S1191" si="13093">R1191/R$2*100</f>
        <v>180.95519820564726</v>
      </c>
      <c r="T1191">
        <v>11306.7</v>
      </c>
      <c r="U1191" s="139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9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8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7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8">
        <f t="shared" ref="S1192" si="13104">R1192/R$2*100</f>
        <v>181.91700168220569</v>
      </c>
      <c r="T1192">
        <v>11368.26</v>
      </c>
      <c r="U1192" s="139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9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8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7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8">
        <f t="shared" ref="S1193" si="13115">R1193/R$2*100</f>
        <v>180.52371719936514</v>
      </c>
      <c r="T1193">
        <v>11261.47</v>
      </c>
      <c r="U1193" s="139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9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8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7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8">
        <f t="shared" ref="S1194" si="13126">R1194/R$2*100</f>
        <v>180.35240783508681</v>
      </c>
      <c r="T1194">
        <v>11234.5</v>
      </c>
      <c r="U1194" s="139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9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8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7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8">
        <f t="shared" ref="S1195" si="13137">R1195/R$2*100</f>
        <v>180.17515847898193</v>
      </c>
      <c r="T1195">
        <v>11219.38</v>
      </c>
      <c r="U1195" s="139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9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8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7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8">
        <f t="shared" ref="S1196" si="13148">R1196/R$2*100</f>
        <v>181.28664974956993</v>
      </c>
      <c r="T1196">
        <v>11293.06</v>
      </c>
      <c r="U1196" s="139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9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8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7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8">
        <f t="shared" ref="S1197" si="13159">R1197/R$2*100</f>
        <v>181.02600290821997</v>
      </c>
      <c r="T1197">
        <v>11272.24</v>
      </c>
      <c r="U1197" s="139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9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8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7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8">
        <f t="shared" ref="S1198" si="13170">R1198/R$2*100</f>
        <v>179.69425674070268</v>
      </c>
      <c r="T1198">
        <v>11165.96</v>
      </c>
      <c r="U1198" s="139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9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8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7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8">
        <f t="shared" ref="S1199" si="13181">R1199/R$2*100</f>
        <v>180.04542905748963</v>
      </c>
      <c r="T1199">
        <v>11188.05</v>
      </c>
      <c r="U1199" s="139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9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8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7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8">
        <f t="shared" ref="S1200" si="13192">R1200/R$2*100</f>
        <v>179.30126688145677</v>
      </c>
      <c r="T1200">
        <v>11131.52</v>
      </c>
      <c r="U1200" s="139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9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8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7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8">
        <f t="shared" ref="S1201" si="13203">R1201/R$2*100</f>
        <v>181.04596128075727</v>
      </c>
      <c r="T1201">
        <v>11215.76</v>
      </c>
      <c r="U1201" s="139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9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8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7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8">
        <f t="shared" ref="S1202" si="13214">R1202/R$2*100</f>
        <v>181.77705547477169</v>
      </c>
      <c r="T1202">
        <v>11282.68</v>
      </c>
      <c r="U1202" s="139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9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8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7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8">
        <f t="shared" ref="S1203" si="13225">R1203/R$2*100</f>
        <v>182.6172079187219</v>
      </c>
      <c r="T1203">
        <v>11361.96</v>
      </c>
      <c r="U1203" s="139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9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8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7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8">
        <f t="shared" ref="S1204" si="13236">R1204/R$2*100</f>
        <v>182.56992558378241</v>
      </c>
      <c r="T1204">
        <v>11351.37</v>
      </c>
      <c r="U1204" s="139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9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8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7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8">
        <f t="shared" ref="S1205" si="13247">R1205/R$2*100</f>
        <v>183.74485596707819</v>
      </c>
      <c r="T1205">
        <v>11430.83</v>
      </c>
      <c r="U1205" s="139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9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8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7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8">
        <f t="shared" ref="S1206" si="13258">R1206/R$2*100</f>
        <v>184.02213478554253</v>
      </c>
      <c r="T1206">
        <v>11454.68</v>
      </c>
      <c r="U1206" s="139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9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8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7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8">
        <f t="shared" ref="S1207" si="13269">R1207/R$2*100</f>
        <v>184.52251969701288</v>
      </c>
      <c r="T1207">
        <v>11470.42</v>
      </c>
      <c r="U1207" s="139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9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8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7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8">
        <f t="shared" ref="S1208" si="13280">R1208/R$2*100</f>
        <v>185.08634372119104</v>
      </c>
      <c r="T1208">
        <v>11524.66</v>
      </c>
      <c r="U1208" s="139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9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8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7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8">
        <f t="shared" ref="S1209" si="13291">R1209/R$2*100</f>
        <v>185.33511057888785</v>
      </c>
      <c r="T1209">
        <v>11524.68</v>
      </c>
      <c r="U1209" s="139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9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8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7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8">
        <f t="shared" ref="S1210" si="13302">R1210/R$2*100</f>
        <v>184.73517140440413</v>
      </c>
      <c r="T1210">
        <v>11480.31</v>
      </c>
      <c r="U1210" s="139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9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8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7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8">
        <f t="shared" ref="S1211" si="13313">R1211/R$2*100</f>
        <v>184.48521654834201</v>
      </c>
      <c r="T1211">
        <v>11437.9</v>
      </c>
      <c r="U1211" s="139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9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8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7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8">
        <f t="shared" ref="S1212" si="13324">R1212/R$2*100</f>
        <v>186.49911137722276</v>
      </c>
      <c r="T1212">
        <v>11526.89</v>
      </c>
      <c r="U1212" s="139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9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8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7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8">
        <f t="shared" ref="S1213" si="13335">R1213/R$2*100</f>
        <v>186.89043803875728</v>
      </c>
      <c r="T1213">
        <v>11556.31</v>
      </c>
      <c r="U1213" s="139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9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8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7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8">
        <f t="shared" ref="S1214" si="13346">R1214/R$2*100</f>
        <v>186.26745169598647</v>
      </c>
      <c r="T1214">
        <v>11490.82</v>
      </c>
      <c r="U1214" s="139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9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8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7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8">
        <f t="shared" ref="S1215" si="13357">R1215/R$2*100</f>
        <v>185.83739628774271</v>
      </c>
      <c r="T1215">
        <v>11483.49</v>
      </c>
      <c r="U1215" s="139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9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8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7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8">
        <f t="shared" ref="S1216" si="13368">R1216/R$2*100</f>
        <v>187.12352331803191</v>
      </c>
      <c r="T1216">
        <v>11546.18</v>
      </c>
      <c r="U1216" s="139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9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8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7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8">
        <f t="shared" ref="S1217" si="13379">R1217/R$2*100</f>
        <v>186.02628802782766</v>
      </c>
      <c r="T1217">
        <v>11477.31</v>
      </c>
      <c r="U1217" s="139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9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8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7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8">
        <f t="shared" ref="S1218" si="13390">R1218/R$2*100</f>
        <v>182.39647782244651</v>
      </c>
      <c r="T1218">
        <v>11258.12</v>
      </c>
      <c r="U1218" s="139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9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8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7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8">
        <f t="shared" ref="S1219" si="13402">R1219/R$2*100</f>
        <v>183.61370094754747</v>
      </c>
      <c r="T1219">
        <v>11325.67</v>
      </c>
      <c r="U1219" s="139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9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8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7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8">
        <f t="shared" ref="S1220" si="13413">R1220/R$2*100</f>
        <v>184.23692488999134</v>
      </c>
      <c r="T1220">
        <v>11373.32</v>
      </c>
      <c r="U1220" s="139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9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8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7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8">
        <f t="shared" ref="S1221" si="13424">R1221/R$2*100</f>
        <v>187.27558710879211</v>
      </c>
      <c r="T1221">
        <v>11552.28</v>
      </c>
      <c r="U1221" s="139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9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8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7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8">
        <f t="shared" ref="S1222" si="13435">R1222/R$2*100</f>
        <v>187.99313812144194</v>
      </c>
      <c r="T1222">
        <v>11600.7</v>
      </c>
      <c r="U1222" s="139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9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8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7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8">
        <f t="shared" ref="S1223" si="13446">R1223/R$2*100</f>
        <v>189.38475940657105</v>
      </c>
      <c r="T1223">
        <v>11689.57</v>
      </c>
      <c r="U1223" s="139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9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8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7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8">
        <f t="shared" ref="S1224" si="13457">R1224/R$2*100</f>
        <v>190.43851395660479</v>
      </c>
      <c r="T1224">
        <v>11760.27</v>
      </c>
      <c r="U1224" s="139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9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8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7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8">
        <f t="shared" ref="S1225" si="13468">R1225/R$2*100</f>
        <v>191.41172221747021</v>
      </c>
      <c r="T1225">
        <v>11798.42</v>
      </c>
      <c r="U1225" s="139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9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8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7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8">
        <f t="shared" ref="S1226" si="13479">R1226/R$2*100</f>
        <v>192.647002917724</v>
      </c>
      <c r="T1226">
        <v>11871.61</v>
      </c>
      <c r="U1226" s="139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9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8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7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8">
        <f t="shared" ref="S1227" si="13490">R1227/R$2*100</f>
        <v>193.79579733698284</v>
      </c>
      <c r="T1227">
        <v>11942.17</v>
      </c>
      <c r="U1227" s="139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9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8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7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8">
        <f t="shared" ref="S1228" si="13501">R1228/R$2*100</f>
        <v>192.37257529533639</v>
      </c>
      <c r="T1228">
        <v>11887.53</v>
      </c>
      <c r="U1228" s="139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9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8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7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8">
        <f t="shared" ref="S1229" si="13512">R1229/R$2*100</f>
        <v>191.17127134833061</v>
      </c>
      <c r="T1229">
        <v>11854</v>
      </c>
      <c r="U1229" s="139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9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8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7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8">
        <f t="shared" ref="S1230" si="13523">R1230/R$2*100</f>
        <v>191.02609794808922</v>
      </c>
      <c r="T1230">
        <v>11808.5</v>
      </c>
      <c r="U1230" s="139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9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8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7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8">
        <f t="shared" ref="S1231" si="13534">R1231/R$2*100</f>
        <v>193.24527889449624</v>
      </c>
      <c r="T1231">
        <v>11919.28</v>
      </c>
      <c r="U1231" s="139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9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8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7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8">
        <f t="shared" ref="S1232" si="13545">R1232/R$2*100</f>
        <v>195.19264581491936</v>
      </c>
      <c r="T1232">
        <v>12015.11</v>
      </c>
      <c r="U1232" s="139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9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8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7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8">
        <f t="shared" ref="S1233" si="13556">R1233/R$2*100</f>
        <v>194.70556648514054</v>
      </c>
      <c r="T1233">
        <v>11967.34</v>
      </c>
      <c r="U1233" s="139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9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8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7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8">
        <f t="shared" ref="S1234" si="13567">R1234/R$2*100</f>
        <v>193.9547515182619</v>
      </c>
      <c r="T1234">
        <v>11956.93</v>
      </c>
      <c r="U1234" s="139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9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8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7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8">
        <f t="shared" ref="S1235" si="13578">R1235/R$2*100</f>
        <v>195.71512749598458</v>
      </c>
      <c r="T1235">
        <v>12028.67</v>
      </c>
      <c r="U1235" s="139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9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8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7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8">
        <f t="shared" ref="S1236" si="13589">R1236/R$2*100</f>
        <v>194.55255229568803</v>
      </c>
      <c r="T1236">
        <v>11928.94</v>
      </c>
      <c r="U1236" s="139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9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8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7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8">
        <f t="shared" ref="S1237" si="13600">R1237/R$2*100</f>
        <v>192.44528079529363</v>
      </c>
      <c r="T1237">
        <v>11817.43</v>
      </c>
      <c r="U1237" s="139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9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8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7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8">
        <f t="shared" ref="S1238" si="13611">R1238/R$2*100</f>
        <v>187.76836883072448</v>
      </c>
      <c r="T1238">
        <v>11558.2</v>
      </c>
      <c r="U1238" s="139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9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8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7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8">
        <f t="shared" ref="S1239" si="13622">R1239/R$2*100</f>
        <v>191.51959246904076</v>
      </c>
      <c r="T1239">
        <v>11796.19</v>
      </c>
      <c r="U1239" s="139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9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8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7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8">
        <f t="shared" ref="S1240" si="13633">R1240/R$2*100</f>
        <v>195.50984137845828</v>
      </c>
      <c r="T1240">
        <v>12043.18</v>
      </c>
      <c r="U1240" s="139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9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8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7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8">
        <f t="shared" ref="S1241" si="13644">R1241/R$2*100</f>
        <v>198.35723586044344</v>
      </c>
      <c r="T1241">
        <v>12142.04</v>
      </c>
      <c r="U1241" s="139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9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8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7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8">
        <f t="shared" ref="S1242" si="13655">R1242/R$2*100</f>
        <v>199.07051007897812</v>
      </c>
      <c r="T1242">
        <v>12197.42</v>
      </c>
      <c r="U1242" s="139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9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8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7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8">
        <f t="shared" ref="S1243" si="13666">R1243/R$2*100</f>
        <v>199.17719233218332</v>
      </c>
      <c r="T1243">
        <v>12176.63</v>
      </c>
      <c r="U1243" s="139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9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8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7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8">
        <f t="shared" ref="S1244" si="13677">R1244/R$2*100</f>
        <v>199.00659576692419</v>
      </c>
      <c r="T1244">
        <v>12154.74</v>
      </c>
      <c r="U1244" s="139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9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8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7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8">
        <f t="shared" ref="S1245" si="13688">R1245/R$2*100</f>
        <v>199.24467063933318</v>
      </c>
      <c r="T1245">
        <v>12166.76</v>
      </c>
      <c r="U1245" s="139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9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8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7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8">
        <f t="shared" ref="S1246" si="13699">R1246/R$2*100</f>
        <v>200.36186430207471</v>
      </c>
      <c r="T1246">
        <v>12249.83</v>
      </c>
      <c r="U1246" s="139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9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8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7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8">
        <f t="shared" ref="S1247" si="13710">R1247/R$2*100</f>
        <v>199.83985782035566</v>
      </c>
      <c r="T1247">
        <v>12228.25</v>
      </c>
      <c r="U1247" s="139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9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8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7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8">
        <f t="shared" ref="S1248" si="13721">R1248/R$2*100</f>
        <v>200.18651574335436</v>
      </c>
      <c r="T1248">
        <v>12228.36</v>
      </c>
      <c r="U1248" s="139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9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8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7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8">
        <f t="shared" ref="S1249" si="13732">R1249/R$2*100</f>
        <v>199.76430112432163</v>
      </c>
      <c r="T1249">
        <v>12173.99</v>
      </c>
      <c r="U1249" s="139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9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8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7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8">
        <f t="shared" ref="S1250" si="13743">R1250/R$2*100</f>
        <v>199.47347912449274</v>
      </c>
      <c r="T1250">
        <v>12126.88</v>
      </c>
      <c r="U1250" s="139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9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8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7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8">
        <f t="shared" ref="S1251" si="13754">R1251/R$2*100</f>
        <v>202.00201484522759</v>
      </c>
      <c r="T1251">
        <v>12317.64</v>
      </c>
      <c r="U1251" s="139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9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8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7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8">
        <f t="shared" ref="S1252" si="13765">R1252/R$2*100</f>
        <v>201.50424353016086</v>
      </c>
      <c r="T1252">
        <v>12243.34</v>
      </c>
      <c r="U1252" s="139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9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8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7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8">
        <f t="shared" ref="S1253" si="13776">R1253/R$2*100</f>
        <v>197.97660118419677</v>
      </c>
      <c r="T1253">
        <v>12035.17</v>
      </c>
      <c r="U1253" s="139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9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8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7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8">
        <f t="shared" ref="S1254" si="13787">R1254/R$2*100</f>
        <v>197.1214799608436</v>
      </c>
      <c r="T1254">
        <v>12003.8</v>
      </c>
      <c r="U1254" s="139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9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8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7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8">
        <f t="shared" ref="S1255" si="13798">R1255/R$2*100</f>
        <v>195.63838280158527</v>
      </c>
      <c r="T1255">
        <v>11915.86</v>
      </c>
      <c r="U1255" s="139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9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8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7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8">
        <f t="shared" ref="S1256" si="13809">R1256/R$2*100</f>
        <v>195.18029063192009</v>
      </c>
      <c r="T1256">
        <v>11898.33</v>
      </c>
      <c r="U1256" s="139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9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8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7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8">
        <f t="shared" ref="S1257" si="13820">R1257/R$2*100</f>
        <v>187.52245316910444</v>
      </c>
      <c r="T1257">
        <v>11475.15</v>
      </c>
      <c r="U1257" s="139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9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8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7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8">
        <f t="shared" ref="S1258" si="13831">R1258/R$2*100</f>
        <v>186.01369524515533</v>
      </c>
      <c r="T1258">
        <v>11393.86</v>
      </c>
      <c r="U1258" s="139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9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8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7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8">
        <f t="shared" ref="S1259" si="13842">R1259/R$2*100</f>
        <v>188.67980117659357</v>
      </c>
      <c r="T1259">
        <v>11587.62</v>
      </c>
      <c r="U1259" s="139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9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8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7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8">
        <f t="shared" ref="S1260" si="13853">R1260/R$2*100</f>
        <v>186.93439397827387</v>
      </c>
      <c r="T1260">
        <v>11506.41</v>
      </c>
      <c r="U1260" s="139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9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8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7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8">
        <f t="shared" ref="S1261" si="13864">R1261/R$2*100</f>
        <v>187.66762656934583</v>
      </c>
      <c r="T1261">
        <v>11563.33</v>
      </c>
      <c r="U1261" s="139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9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8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7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8">
        <f t="shared" ref="S1262" si="13875">R1262/R$2*100</f>
        <v>184.31295678537145</v>
      </c>
      <c r="T1262">
        <v>11362.55</v>
      </c>
      <c r="U1262" s="139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9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8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7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8">
        <f t="shared" ref="S1263" si="13886">R1263/R$2*100</f>
        <v>177.46533420770012</v>
      </c>
      <c r="T1263">
        <v>10944.24</v>
      </c>
      <c r="U1263" s="139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9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8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7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8">
        <f t="shared" ref="S1264" si="13897">R1264/R$2*100</f>
        <v>176.87442382079283</v>
      </c>
      <c r="T1264">
        <v>10936.92</v>
      </c>
      <c r="U1264" s="139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9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8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7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8">
        <f t="shared" ref="S1265" si="13908">R1265/R$2*100</f>
        <v>162.2202263849685</v>
      </c>
      <c r="T1265">
        <v>10151.76</v>
      </c>
      <c r="U1265" s="139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9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8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7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8">
        <f t="shared" ref="S1266" si="13919">R1266/R$2*100</f>
        <v>167.25448825782414</v>
      </c>
      <c r="T1266">
        <v>10469.450000000001</v>
      </c>
      <c r="U1266" s="139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9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8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7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8">
        <f t="shared" ref="S1267" si="13930">R1267/R$2*100</f>
        <v>156.83336659728755</v>
      </c>
      <c r="T1267">
        <v>9838.83</v>
      </c>
      <c r="U1267" s="139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9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8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7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8">
        <f t="shared" ref="S1268" si="13941">R1268/R$2*100</f>
        <v>152.73192104087661</v>
      </c>
      <c r="T1268">
        <v>9613.58</v>
      </c>
      <c r="U1268" s="139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9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8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7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8">
        <f t="shared" ref="S1269" si="13952">R1269/R$2*100</f>
        <v>143.2954124255125</v>
      </c>
      <c r="T1269">
        <v>8982.77</v>
      </c>
      <c r="U1269" s="139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9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8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7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8">
        <f t="shared" ref="S1270" si="13963">R1270/R$2*100</f>
        <v>137.33451182771174</v>
      </c>
      <c r="T1270">
        <v>8709.34</v>
      </c>
      <c r="U1270" s="139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9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8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7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8">
        <f t="shared" ref="S1271" si="13974">R1271/R$2*100</f>
        <v>146.16989327022685</v>
      </c>
      <c r="T1271">
        <v>9316.67</v>
      </c>
      <c r="U1271" s="139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9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8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7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8">
        <f t="shared" ref="S1272" si="13985">R1272/R$2*100</f>
        <v>126.24668548456077</v>
      </c>
      <c r="T1272">
        <v>8103.24</v>
      </c>
      <c r="U1272" s="139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9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8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7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8">
        <f t="shared" ref="S1273" si="13996">R1273/R$2*100</f>
        <v>130.05255704768152</v>
      </c>
      <c r="T1273">
        <v>8333.67</v>
      </c>
      <c r="U1273" s="139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9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8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7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8">
        <f t="shared" ref="S1274" si="14007">R1274/R$2*100</f>
        <v>139.46530569573937</v>
      </c>
      <c r="T1274">
        <v>8871.4599999999991</v>
      </c>
      <c r="U1274" s="139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9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8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7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8">
        <f t="shared" ref="S1275" si="14018">R1275/R$2*100</f>
        <v>144.38338132846729</v>
      </c>
      <c r="T1275">
        <v>9206.66</v>
      </c>
      <c r="U1275" s="139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9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8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7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8">
        <f t="shared" ref="S1276" si="14029">R1276/R$2*100</f>
        <v>142.79550271338826</v>
      </c>
      <c r="T1276">
        <v>9100.32</v>
      </c>
      <c r="U1276" s="139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9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8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7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8">
        <f t="shared" ref="S1277" si="14040">R1277/R$2*100</f>
        <v>140.27884697630654</v>
      </c>
      <c r="T1277">
        <v>8896.85</v>
      </c>
      <c r="U1277" s="139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9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8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7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8">
        <f t="shared" ref="S1278" si="14051">R1278/R$2*100</f>
        <v>145.64099639798894</v>
      </c>
      <c r="T1278">
        <v>9252.3799999999992</v>
      </c>
      <c r="U1278" s="139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9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8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7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8">
        <f t="shared" ref="S1279" si="14062">R1279/R$2*100</f>
        <v>140.16717512996701</v>
      </c>
      <c r="T1279">
        <v>8928.01</v>
      </c>
      <c r="U1279" s="139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9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8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7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8">
        <f t="shared" ref="S1280" si="14073">R1280/R$2*100</f>
        <v>137.63531301380928</v>
      </c>
      <c r="T1280">
        <v>8797.16</v>
      </c>
      <c r="U1280" s="139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9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8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7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8">
        <f t="shared" ref="S1281" si="14084">R1281/R$2*100</f>
        <v>148.81960482422377</v>
      </c>
      <c r="T1281">
        <v>9549.69</v>
      </c>
      <c r="U1281" s="139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9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8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7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8">
        <f t="shared" ref="S1282" si="14095">R1282/R$2*100</f>
        <v>148.52331803191436</v>
      </c>
      <c r="T1282">
        <v>9541.0300000000007</v>
      </c>
      <c r="U1282" s="139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9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8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7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8">
        <f t="shared" ref="S1283" si="14107">R1283/R$2*100</f>
        <v>154.14159990115851</v>
      </c>
      <c r="T1283">
        <v>9859.89</v>
      </c>
      <c r="U1283" s="139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9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8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7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8">
        <f t="shared" ref="S1284" si="14118">R1284/R$2*100</f>
        <v>153.30810024805405</v>
      </c>
      <c r="T1284">
        <v>9824</v>
      </c>
      <c r="U1284" s="139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9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8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7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8">
        <f t="shared" ref="S1285" si="14129">R1285/R$2*100</f>
        <v>154.03206645187655</v>
      </c>
      <c r="T1285">
        <v>9870.65</v>
      </c>
      <c r="U1285" s="139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9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8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7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8">
        <f t="shared" ref="S1286" si="14140">R1286/R$2*100</f>
        <v>155.96850378733876</v>
      </c>
      <c r="T1286">
        <v>9976.61</v>
      </c>
      <c r="U1286" s="139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9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8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7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8">
        <f t="shared" ref="S1287" si="14151">R1287/R$2*100</f>
        <v>158.49109951624706</v>
      </c>
      <c r="T1287">
        <v>10110.879999999999</v>
      </c>
      <c r="U1287" s="139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9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8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7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8">
        <f t="shared" ref="S1288" si="14162">R1288/R$2*100</f>
        <v>157.46062973417349</v>
      </c>
      <c r="T1288">
        <v>10074.24</v>
      </c>
      <c r="U1288" s="139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9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8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7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8">
        <f t="shared" ref="S1289" si="14173">R1289/R$2*100</f>
        <v>154.166072667484</v>
      </c>
      <c r="T1289">
        <v>9943.2199999999993</v>
      </c>
      <c r="U1289" s="139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9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8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7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8">
        <f t="shared" ref="S1290" si="14184">R1290/R$2*100</f>
        <v>156.8939545139186</v>
      </c>
      <c r="T1290">
        <v>10162.6</v>
      </c>
      <c r="U1290" s="139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9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8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7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8">
        <f t="shared" ref="S1291" si="14195">R1291/R$2*100</f>
        <v>158.29579258498941</v>
      </c>
      <c r="T1291">
        <v>10220.24</v>
      </c>
      <c r="U1291" s="139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9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8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7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8">
        <f t="shared" ref="S1292" si="14206">R1292/R$2*100</f>
        <v>155.34052785143365</v>
      </c>
      <c r="T1292">
        <v>10046.879999999999</v>
      </c>
      <c r="U1292" s="139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9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8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7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8">
        <f t="shared" ref="S1293" si="14217">R1293/R$2*100</f>
        <v>159.39896786702022</v>
      </c>
      <c r="T1293">
        <v>10260.120000000001</v>
      </c>
      <c r="U1293" s="139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9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8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7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8">
        <f t="shared" ref="S1294" si="14228">R1294/R$2*100</f>
        <v>160.71051806232714</v>
      </c>
      <c r="T1294">
        <v>10324.629999999999</v>
      </c>
      <c r="U1294" s="139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9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8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7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8">
        <f t="shared" ref="S1295" si="14239">R1295/R$2*100</f>
        <v>161.92013799789012</v>
      </c>
      <c r="T1295">
        <v>10382.07</v>
      </c>
      <c r="U1295" s="139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9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8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7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8">
        <f t="shared" ref="S1296" si="14250">R1296/R$2*100</f>
        <v>165.3905188226461</v>
      </c>
      <c r="T1296">
        <v>10540.04</v>
      </c>
      <c r="U1296" s="139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9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8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7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8">
        <f t="shared" ref="S1297" si="14261">R1297/R$2*100</f>
        <v>157.78352768986588</v>
      </c>
      <c r="T1297">
        <v>10060.67</v>
      </c>
      <c r="U1297" s="139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9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8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7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8">
        <f t="shared" ref="S1298" si="14272">R1298/R$2*100</f>
        <v>155.96565259126203</v>
      </c>
      <c r="T1298">
        <v>9892.18</v>
      </c>
      <c r="U1298" s="139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9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8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7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8">
        <f t="shared" ref="S1299" si="14283">R1299/R$2*100</f>
        <v>157.171470932056</v>
      </c>
      <c r="T1299">
        <v>10007.52</v>
      </c>
      <c r="U1299" s="139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9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8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7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8">
        <f t="shared" ref="S1300" si="14294">R1300/R$2*100</f>
        <v>155.34456704587575</v>
      </c>
      <c r="T1300">
        <v>9883.0499999999993</v>
      </c>
      <c r="U1300" s="139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9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8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7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8">
        <f t="shared" ref="S1301" si="14305">R1301/R$2*100</f>
        <v>156.28855054695444</v>
      </c>
      <c r="T1301">
        <v>10012.36</v>
      </c>
      <c r="U1301" s="139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9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8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7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8">
        <f t="shared" ref="S1302" si="14316">R1302/R$2*100</f>
        <v>156.36339444396924</v>
      </c>
      <c r="T1302">
        <v>9964.99</v>
      </c>
      <c r="U1302" s="139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9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8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7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8">
        <f t="shared" ref="S1303" si="14327">R1303/R$2*100</f>
        <v>156.26455297997509</v>
      </c>
      <c r="T1303">
        <v>9905.82</v>
      </c>
      <c r="U1303" s="139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9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8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7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8">
        <f t="shared" ref="S1304" si="14338">R1304/R$2*100</f>
        <v>158.16131117003582</v>
      </c>
      <c r="T1304">
        <v>9985.7099999999991</v>
      </c>
      <c r="U1304" s="139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9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8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7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8">
        <f t="shared" ref="S1305" si="14349">R1305/R$2*100</f>
        <v>155.90007508149668</v>
      </c>
      <c r="T1305">
        <v>9838.6</v>
      </c>
      <c r="U1305" s="139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9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8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7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8">
        <f t="shared" ref="S1306" si="14360">R1306/R$2*100</f>
        <v>156.11724118267614</v>
      </c>
      <c r="T1306">
        <v>9876</v>
      </c>
      <c r="U1306" s="139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9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8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7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8">
        <f t="shared" ref="S1307" si="14371">R1307/R$2*100</f>
        <v>149.97125043955938</v>
      </c>
      <c r="T1307">
        <v>9524.08</v>
      </c>
      <c r="U1307" s="139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9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8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7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8">
        <f t="shared" ref="S1308" si="14382">R1308/R$2*100</f>
        <v>151.06420893564851</v>
      </c>
      <c r="T1308">
        <v>9606.09</v>
      </c>
      <c r="U1308" s="139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9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8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7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8">
        <f t="shared" ref="S1309" si="14393">R1309/R$2*100</f>
        <v>153.65404537203358</v>
      </c>
      <c r="T1309">
        <v>9814.6200000000008</v>
      </c>
      <c r="U1309" s="139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9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8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7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8">
        <f t="shared" ref="S1310" si="14404">R1310/R$2*100</f>
        <v>153.9664889421112</v>
      </c>
      <c r="T1310">
        <v>9799.5400000000009</v>
      </c>
      <c r="U1310" s="139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9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8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7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8">
        <f t="shared" ref="S1311" si="14415">R1311/R$2*100</f>
        <v>152.42304146589493</v>
      </c>
      <c r="T1311">
        <v>9716.32</v>
      </c>
      <c r="U1311" s="139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9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8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7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8">
        <f t="shared" ref="S1312" si="14426">R1312/R$2*100</f>
        <v>152.47222459821893</v>
      </c>
      <c r="T1312">
        <v>9706.34</v>
      </c>
      <c r="U1312" s="139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9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8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7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8">
        <f t="shared" ref="S1313" si="14437">R1313/R$2*100</f>
        <v>154.98579153955083</v>
      </c>
      <c r="T1313">
        <v>9868.2000000000007</v>
      </c>
      <c r="U1313" s="139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9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8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7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8">
        <f t="shared" ref="S1314" si="14448">R1314/R$2*100</f>
        <v>156.85356256949788</v>
      </c>
      <c r="T1314">
        <v>10001.27</v>
      </c>
      <c r="U1314" s="139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9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8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7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8">
        <f t="shared" ref="S1315" si="14459">R1315/R$2*100</f>
        <v>159.27826723310429</v>
      </c>
      <c r="T1315">
        <v>10210.700000000001</v>
      </c>
      <c r="U1315" s="139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9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8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7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8">
        <f t="shared" ref="S1316" si="14470">R1316/R$2*100</f>
        <v>162.89833585188987</v>
      </c>
      <c r="T1316">
        <v>10410.49</v>
      </c>
      <c r="U1316" s="139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9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8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7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8">
        <f t="shared" ref="S1317" si="14481">R1317/R$2*100</f>
        <v>164.66037502732397</v>
      </c>
      <c r="T1317">
        <v>10531.54</v>
      </c>
      <c r="U1317" s="139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9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8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7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8">
        <f t="shared" ref="S1318" si="14492">R1318/R$2*100</f>
        <v>166.50153489388796</v>
      </c>
      <c r="T1318">
        <v>10653.01</v>
      </c>
      <c r="U1318" s="139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9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8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7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8">
        <f t="shared" ref="S1319" si="14503">R1319/R$2*100</f>
        <v>166.81088966821579</v>
      </c>
      <c r="T1319">
        <v>10612.32</v>
      </c>
      <c r="U1319" s="139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9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8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7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8">
        <f t="shared" ref="S1320" si="14514">R1320/R$2*100</f>
        <v>169.0692745606782</v>
      </c>
      <c r="T1320">
        <v>10710.57</v>
      </c>
      <c r="U1320" s="139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9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8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7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8">
        <f t="shared" ref="S1321" si="14525">R1321/R$2*100</f>
        <v>169.2771742746082</v>
      </c>
      <c r="T1321">
        <v>10690.89</v>
      </c>
      <c r="U1321" s="139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9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8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7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8">
        <f t="shared" ref="S1322" si="14536">R1322/R$2*100</f>
        <v>166.84035202767561</v>
      </c>
      <c r="T1322">
        <v>10601.94</v>
      </c>
      <c r="U1322" s="139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9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8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7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8">
        <f t="shared" ref="S1323" si="14547">R1323/R$2*100</f>
        <v>167.44884479038959</v>
      </c>
      <c r="T1323">
        <v>10642.61</v>
      </c>
      <c r="U1323" s="139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9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8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7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8">
        <f t="shared" ref="S1324" si="14558">R1324/R$2*100</f>
        <v>164.86708674288863</v>
      </c>
      <c r="T1324">
        <v>10491.21</v>
      </c>
      <c r="U1324" s="139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9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8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7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8">
        <f t="shared" ref="S1325" si="14569">R1325/R$2*100</f>
        <v>167.14044041475398</v>
      </c>
      <c r="T1325">
        <v>10610.33</v>
      </c>
      <c r="U1325" s="139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9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8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7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8">
        <f t="shared" ref="S1326" si="14580">R1326/R$2*100</f>
        <v>164.4253889506648</v>
      </c>
      <c r="T1326">
        <v>10433.290000000001</v>
      </c>
      <c r="U1326" s="139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9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8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7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8">
        <f t="shared" ref="S1327" si="14591">R1327/R$2*100</f>
        <v>164.9343274503654</v>
      </c>
      <c r="T1327">
        <v>10485.379999999999</v>
      </c>
      <c r="U1327" s="139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9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8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7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8">
        <f t="shared" ref="S1328" si="14602">R1328/R$2*100</f>
        <v>164.76967087693285</v>
      </c>
      <c r="T1328">
        <v>10459.09</v>
      </c>
      <c r="U1328" s="139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9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8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7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8">
        <f t="shared" ref="S1329" si="14613">R1329/R$2*100</f>
        <v>167.39538486395043</v>
      </c>
      <c r="T1329">
        <v>10625.3</v>
      </c>
      <c r="U1329" s="139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9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8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7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8">
        <f t="shared" ref="S1330" si="14624">R1330/R$2*100</f>
        <v>170.03844362710157</v>
      </c>
      <c r="T1330">
        <v>10791.71</v>
      </c>
      <c r="U1330" s="139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9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8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7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8">
        <f t="shared" ref="S1331" si="14635">R1331/R$2*100</f>
        <v>172.90627168097018</v>
      </c>
      <c r="T1331">
        <v>10913.79</v>
      </c>
      <c r="U1331" s="139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9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8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7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8">
        <f t="shared" ref="S1332" si="14646">R1332/R$2*100</f>
        <v>175.65625029699959</v>
      </c>
      <c r="T1332">
        <v>11093.47</v>
      </c>
      <c r="U1332" s="139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9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8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7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8">
        <f t="shared" ref="S1333" si="14657">R1333/R$2*100</f>
        <v>172.89985648979746</v>
      </c>
      <c r="T1333">
        <v>10923.61</v>
      </c>
      <c r="U1333" s="139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9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8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7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8">
        <f t="shared" ref="S1334" si="14668">R1334/R$2*100</f>
        <v>172.75872228399814</v>
      </c>
      <c r="T1334">
        <v>10917.8</v>
      </c>
      <c r="U1334" s="139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9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8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7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8">
        <f t="shared" ref="S1335" si="14679">R1335/R$2*100</f>
        <v>172.17256389055206</v>
      </c>
      <c r="T1335">
        <v>10904.99</v>
      </c>
      <c r="U1335" s="139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9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8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7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8">
        <f t="shared" ref="S1336" si="14690">R1336/R$2*100</f>
        <v>171.36139860671551</v>
      </c>
      <c r="T1336">
        <v>10914.42</v>
      </c>
      <c r="U1336" s="139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9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8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7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8">
        <f t="shared" ref="S1337" si="14701">R1337/R$2*100</f>
        <v>171.13045172449844</v>
      </c>
      <c r="T1337">
        <v>10878.78</v>
      </c>
      <c r="U1337" s="139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9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8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7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8">
        <f t="shared" ref="S1338" si="14712">R1338/R$2*100</f>
        <v>170.36870717265893</v>
      </c>
      <c r="T1338">
        <v>10813.12</v>
      </c>
      <c r="U1338" s="139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9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8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7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8">
        <f t="shared" ref="S1339" si="14723">R1339/R$2*100</f>
        <v>171.71803571598284</v>
      </c>
      <c r="T1339">
        <v>10867.41</v>
      </c>
      <c r="U1339" s="139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9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8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7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8">
        <f t="shared" ref="S1340" si="14734">R1340/R$2*100</f>
        <v>173.98996378980979</v>
      </c>
      <c r="T1340">
        <v>10949.59</v>
      </c>
      <c r="U1340" s="139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9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8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7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8">
        <f t="shared" ref="S1341" si="14745">R1341/R$2*100</f>
        <v>174.85625219779698</v>
      </c>
      <c r="T1341">
        <v>10973.53</v>
      </c>
      <c r="U1341" s="139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9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8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7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8">
        <f t="shared" ref="S1342" si="14756">R1342/R$2*100</f>
        <v>174.72224598218952</v>
      </c>
      <c r="T1342">
        <v>10988.13</v>
      </c>
      <c r="U1342" s="139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9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8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7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8">
        <f t="shared" ref="S1343" si="14767">R1343/R$2*100</f>
        <v>173.30425113335045</v>
      </c>
      <c r="T1343">
        <v>10950.57</v>
      </c>
      <c r="U1343" s="139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9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8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7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8">
        <f t="shared" ref="S1344" si="14778">R1344/R$2*100</f>
        <v>174.39245763597827</v>
      </c>
      <c r="T1344">
        <v>11003.81</v>
      </c>
      <c r="U1344" s="139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9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8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7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8">
        <f t="shared" ref="S1345" si="14789">R1345/R$2*100</f>
        <v>174.2586890200439</v>
      </c>
      <c r="T1345">
        <v>11036.17</v>
      </c>
      <c r="U1345" s="139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9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8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7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8">
        <f t="shared" ref="S1346" si="14800">R1346/R$2*100</f>
        <v>175.07888309145685</v>
      </c>
      <c r="T1346">
        <v>11113</v>
      </c>
      <c r="U1346" s="139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9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8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7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8">
        <f t="shared" ref="S1347" si="14812">R1347/R$2*100</f>
        <v>175.02613596403691</v>
      </c>
      <c r="T1347">
        <v>11092.67</v>
      </c>
      <c r="U1347" s="139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9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8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7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8">
        <f t="shared" ref="S1348" si="14823">R1348/R$2*100</f>
        <v>174.67900284169207</v>
      </c>
      <c r="T1348">
        <v>11059.5</v>
      </c>
      <c r="U1348" s="139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9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8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7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8">
        <f t="shared" ref="S1349" si="14834">R1349/R$2*100</f>
        <v>176.41181725733946</v>
      </c>
      <c r="T1349">
        <v>11177.65</v>
      </c>
      <c r="U1349" s="139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9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8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7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8">
        <f t="shared" ref="S1350" si="14845">R1350/R$2*100</f>
        <v>179.19553502694379</v>
      </c>
      <c r="T1350">
        <v>11329.2</v>
      </c>
      <c r="U1350" s="139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9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8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7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8">
        <f t="shared" ref="S1351" si="14856">R1351/R$2*100</f>
        <v>180.44364610954293</v>
      </c>
      <c r="T1351">
        <v>11404.83</v>
      </c>
      <c r="U1351" s="139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9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8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7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8">
        <f t="shared" ref="S1352" si="14867">R1352/R$2*100</f>
        <v>179.53791615582736</v>
      </c>
      <c r="T1352">
        <v>11280.6</v>
      </c>
      <c r="U1352" s="139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9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8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7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8">
        <f t="shared" ref="S1353" si="14878">R1353/R$2*100</f>
        <v>179.72680789591234</v>
      </c>
      <c r="T1353">
        <v>11257.5</v>
      </c>
      <c r="U1353" s="139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9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8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7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8">
        <f t="shared" ref="S1354" si="14889">R1354/R$2*100</f>
        <v>181.89205371653406</v>
      </c>
      <c r="T1354">
        <v>11346.29</v>
      </c>
      <c r="U1354" s="139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9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8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7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8">
        <f t="shared" ref="S1355" si="14900">R1355/R$2*100</f>
        <v>180.4495861013695</v>
      </c>
      <c r="T1355">
        <v>11264.61</v>
      </c>
      <c r="U1355" s="139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9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8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7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8">
        <f t="shared" ref="S1356" si="14911">R1356/R$2*100</f>
        <v>180.46455488077245</v>
      </c>
      <c r="T1356">
        <v>11203.87</v>
      </c>
      <c r="U1356" s="139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9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8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7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8">
        <f t="shared" ref="S1357" si="14922">R1357/R$2*100</f>
        <v>181.24958420057214</v>
      </c>
      <c r="T1357">
        <v>11251.01</v>
      </c>
      <c r="U1357" s="139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9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8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7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8">
        <f t="shared" ref="S1358" si="14933">R1358/R$2*100</f>
        <v>182.29430996302949</v>
      </c>
      <c r="T1358">
        <v>11358.83</v>
      </c>
      <c r="U1358" s="139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9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8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7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8">
        <f t="shared" ref="S1359" si="14944">R1359/R$2*100</f>
        <v>183.11070243967342</v>
      </c>
      <c r="T1359">
        <v>11426.71</v>
      </c>
      <c r="U1359" s="139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9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8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7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8">
        <f t="shared" ref="S1360" si="14955">R1360/R$2*100</f>
        <v>184.02165958619639</v>
      </c>
      <c r="T1360">
        <v>11586.35</v>
      </c>
      <c r="U1360" s="139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9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8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7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8">
        <f t="shared" ref="S1361" si="14966">R1361/R$2*100</f>
        <v>183.00615858352577</v>
      </c>
      <c r="T1361">
        <v>11543.03</v>
      </c>
      <c r="U1361" s="139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9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8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7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8">
        <f t="shared" ref="S1362" si="14977">R1362/R$2*100</f>
        <v>185.63709976335073</v>
      </c>
      <c r="T1362">
        <v>11687.91</v>
      </c>
      <c r="U1362" s="139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9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8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7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8">
        <f t="shared" ref="S1363" si="14988">R1363/R$2*100</f>
        <v>186.35821477109647</v>
      </c>
      <c r="T1363">
        <v>11698.98</v>
      </c>
      <c r="U1363" s="139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9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8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7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8">
        <f t="shared" ref="S1364" si="14999">R1364/R$2*100</f>
        <v>187.26346952546592</v>
      </c>
      <c r="T1364">
        <v>11810.52</v>
      </c>
      <c r="U1364" s="139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9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8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7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8">
        <f t="shared" ref="S1365" si="15010">R1365/R$2*100</f>
        <v>189.56390956006044</v>
      </c>
      <c r="T1365">
        <v>11929.72</v>
      </c>
      <c r="U1365" s="139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9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8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7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8">
        <f t="shared" ref="S1366" si="15021">R1366/R$2*100</f>
        <v>192.18487155361674</v>
      </c>
      <c r="T1366">
        <v>12184.38</v>
      </c>
      <c r="U1366" s="139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9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8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7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8">
        <f t="shared" ref="S1367" si="15032">R1367/R$2*100</f>
        <v>190.33539569849552</v>
      </c>
      <c r="T1367">
        <v>12074.27</v>
      </c>
      <c r="U1367" s="139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9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8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7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8">
        <f t="shared" ref="S1368" si="15043">R1368/R$2*100</f>
        <v>189.23887320731046</v>
      </c>
      <c r="T1368">
        <v>11961.26</v>
      </c>
      <c r="U1368" s="139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9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8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7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8">
        <f t="shared" ref="S1369" si="15054">R1369/R$2*100</f>
        <v>189.77109647497124</v>
      </c>
      <c r="T1369">
        <v>11943.14</v>
      </c>
      <c r="U1369" s="139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9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8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7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8">
        <f t="shared" ref="S1370" si="15065">R1370/R$2*100</f>
        <v>188.6092340736939</v>
      </c>
      <c r="T1370">
        <v>11948.09</v>
      </c>
      <c r="U1370" s="139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9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8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7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8">
        <f t="shared" ref="S1371" si="15076">R1371/R$2*100</f>
        <v>189.13860614527792</v>
      </c>
      <c r="T1371">
        <v>11974.77</v>
      </c>
      <c r="U1371" s="139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9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8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7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8">
        <f t="shared" ref="S1372" si="15087">R1372/R$2*100</f>
        <v>191.12256341535274</v>
      </c>
      <c r="T1372">
        <v>12068.39</v>
      </c>
      <c r="U1372" s="139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9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8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7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8">
        <f t="shared" ref="S1373" si="15098">R1373/R$2*100</f>
        <v>191.73818416825858</v>
      </c>
      <c r="T1373">
        <v>12078.62</v>
      </c>
      <c r="U1373" s="139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9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8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7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8">
        <f t="shared" ref="S1374" si="15109">R1374/R$2*100</f>
        <v>191.30503996426501</v>
      </c>
      <c r="T1374">
        <v>12061.68</v>
      </c>
      <c r="U1374" s="139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9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8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7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8">
        <f t="shared" ref="S1375" si="15120">R1375/R$2*100</f>
        <v>192.5650310305173</v>
      </c>
      <c r="T1375">
        <v>12117.02</v>
      </c>
      <c r="U1375" s="139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9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8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7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8">
        <f t="shared" ref="S1376" si="15131">R1376/R$2*100</f>
        <v>193.54679287961298</v>
      </c>
      <c r="T1376">
        <v>12148.44</v>
      </c>
      <c r="U1376" s="139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9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8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7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8">
        <f t="shared" ref="S1377" si="15142">R1377/R$2*100</f>
        <v>193.49927294500043</v>
      </c>
      <c r="T1377">
        <v>12114.53</v>
      </c>
      <c r="U1377" s="139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9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8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7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8">
        <f t="shared" ref="S1378" si="15153">R1378/R$2*100</f>
        <v>193.04973436356551</v>
      </c>
      <c r="T1378">
        <v>12085.56</v>
      </c>
      <c r="U1378" s="139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9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8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7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8">
        <f t="shared" ref="S1379" si="15164">R1379/R$2*100</f>
        <v>193.10319429000464</v>
      </c>
      <c r="T1379">
        <v>12092.02</v>
      </c>
      <c r="U1379" s="139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9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8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7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8">
        <f t="shared" ref="S1380" si="15175">R1380/R$2*100</f>
        <v>193.39021469506457</v>
      </c>
      <c r="T1380">
        <v>12065.67</v>
      </c>
      <c r="U1380" s="139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9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8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7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8">
        <f t="shared" ref="S1381" si="15186">R1381/R$2*100</f>
        <v>186.83864131002954</v>
      </c>
      <c r="T1381">
        <v>11659.47</v>
      </c>
      <c r="U1381" s="139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9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8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7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8">
        <f t="shared" ref="S1382" si="15197">R1382/R$2*100</f>
        <v>190.95434284682423</v>
      </c>
      <c r="T1382">
        <v>11933.25</v>
      </c>
      <c r="U1382" s="139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9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8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7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8">
        <f t="shared" ref="S1383" si="15208">R1383/R$2*100</f>
        <v>193.54346648419011</v>
      </c>
      <c r="T1383">
        <v>12040.66</v>
      </c>
      <c r="U1383" s="139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9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8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7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8">
        <f t="shared" ref="S1384" si="15219">R1384/R$2*100</f>
        <v>195.31976164000798</v>
      </c>
      <c r="T1384">
        <v>12124.93</v>
      </c>
      <c r="U1384" s="139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9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8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7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8">
        <f t="shared" ref="S1385" si="15230">R1385/R$2*100</f>
        <v>191.58754597553673</v>
      </c>
      <c r="T1385">
        <v>11916.62</v>
      </c>
      <c r="U1385" s="139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9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8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7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8">
        <f t="shared" ref="S1386" si="15241">R1386/R$2*100</f>
        <v>190.61505051369048</v>
      </c>
      <c r="T1386">
        <v>11865.42</v>
      </c>
      <c r="U1386" s="139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9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8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7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8">
        <f t="shared" ref="S1387" si="15252">R1387/R$2*100</f>
        <v>188.78078103764528</v>
      </c>
      <c r="T1387">
        <v>11744.71</v>
      </c>
      <c r="U1387" s="139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9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8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7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8">
        <f t="shared" ref="S1388" si="15263">R1388/R$2*100</f>
        <v>190.07855045191457</v>
      </c>
      <c r="T1388">
        <v>11877.69</v>
      </c>
      <c r="U1388" s="139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9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8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7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8">
        <f t="shared" ref="S1389" si="15274">R1389/R$2*100</f>
        <v>191.81635446069626</v>
      </c>
      <c r="T1389">
        <v>11999.55</v>
      </c>
      <c r="U1389" s="139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9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8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7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8">
        <f t="shared" ref="S1390" si="15285">R1390/R$2*100</f>
        <v>193.54441688288236</v>
      </c>
      <c r="T1390">
        <v>12070.75</v>
      </c>
      <c r="U1390" s="139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9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8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7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8">
        <f t="shared" ref="S1391" si="15296">R1391/R$2*100</f>
        <v>194.6587593495471</v>
      </c>
      <c r="T1391">
        <v>12041.8</v>
      </c>
      <c r="U1391" s="139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9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8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7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8">
        <f t="shared" ref="S1392" si="15307">R1392/R$2*100</f>
        <v>196.17013086989991</v>
      </c>
      <c r="T1392">
        <v>12170.41</v>
      </c>
      <c r="U1392" s="139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9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8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7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8">
        <f t="shared" ref="S1393" si="15318">R1393/R$2*100</f>
        <v>197.38877959303929</v>
      </c>
      <c r="T1393">
        <v>12277.94</v>
      </c>
      <c r="U1393" s="139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9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8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7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8">
        <f t="shared" ref="S1394" si="15329">R1394/R$2*100</f>
        <v>197.99228276261891</v>
      </c>
      <c r="T1394">
        <v>12255.11</v>
      </c>
      <c r="U1394" s="139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9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8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7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8">
        <f t="shared" ref="S1395" si="15340">R1395/R$2*100</f>
        <v>199.46967752972373</v>
      </c>
      <c r="T1395">
        <v>12437.02</v>
      </c>
      <c r="U1395" s="139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9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8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7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8">
        <f t="shared" ref="S1396" si="15351">R1396/R$2*100</f>
        <v>192.86440661857648</v>
      </c>
      <c r="T1396">
        <v>11975.54</v>
      </c>
      <c r="U1396" s="139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9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8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7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8">
        <f t="shared" ref="S1397" si="15362">R1397/R$2*100</f>
        <v>191.38083425997206</v>
      </c>
      <c r="T1397">
        <v>11917.06</v>
      </c>
      <c r="U1397" s="139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9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8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7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8">
        <f t="shared" ref="S1398" si="15373">R1398/R$2*100</f>
        <v>190.72505916231859</v>
      </c>
      <c r="T1398">
        <v>11835</v>
      </c>
      <c r="U1398" s="139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9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8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7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8">
        <f t="shared" ref="S1399" si="15384">R1399/R$2*100</f>
        <v>187.32453264144306</v>
      </c>
      <c r="T1399">
        <v>11592.13</v>
      </c>
      <c r="U1399" s="139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9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8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7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8">
        <f t="shared" ref="S1400" si="15395">R1400/R$2*100</f>
        <v>194.12249688744427</v>
      </c>
      <c r="T1400">
        <v>11892.57</v>
      </c>
      <c r="U1400" s="139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9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8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7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8">
        <f t="shared" ref="S1401" si="15406">R1401/R$2*100</f>
        <v>198.33276309411798</v>
      </c>
      <c r="T1401">
        <v>12081.67</v>
      </c>
      <c r="U1401" s="139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9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8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7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8">
        <f t="shared" ref="S1402" si="15417">R1402/R$2*100</f>
        <v>197.66724640986894</v>
      </c>
      <c r="T1402">
        <v>12022.85</v>
      </c>
      <c r="U1402" s="139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9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8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7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8">
        <f t="shared" ref="S1403" si="15428">R1403/R$2*100</f>
        <v>197.73995190982617</v>
      </c>
      <c r="T1403">
        <v>12090.36</v>
      </c>
      <c r="U1403" s="139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9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8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7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8">
        <f t="shared" ref="S1404" si="15439">R1404/R$2*100</f>
        <v>198.97879660517589</v>
      </c>
      <c r="T1404">
        <v>12194.04</v>
      </c>
      <c r="U1404" s="139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9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8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7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8">
        <f t="shared" ref="S1405" si="15450">R1405/R$2*100</f>
        <v>199.22138587137303</v>
      </c>
      <c r="T1405">
        <v>12207.11</v>
      </c>
      <c r="U1405" s="139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9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8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7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8">
        <f t="shared" ref="S1406" si="15461">R1406/R$2*100</f>
        <v>199.61413813094592</v>
      </c>
      <c r="T1406">
        <v>12231.6</v>
      </c>
      <c r="U1406" s="139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9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8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7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8">
        <f t="shared" ref="S1407" si="15472">R1407/R$2*100</f>
        <v>199.29694256740703</v>
      </c>
      <c r="T1407">
        <v>12249.08</v>
      </c>
      <c r="U1407" s="139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9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8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7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8">
        <f t="shared" ref="S1408" si="15483">R1408/R$2*100</f>
        <v>201.03759777226546</v>
      </c>
      <c r="T1408">
        <v>12346.36</v>
      </c>
      <c r="U1408" s="139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9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8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7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8">
        <f t="shared" ref="S1409" si="15494">R1409/R$2*100</f>
        <v>198.91440709377582</v>
      </c>
      <c r="T1409">
        <v>12206</v>
      </c>
      <c r="U1409" s="139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9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8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7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8">
        <f t="shared" ref="S1410" si="15505">R1410/R$2*100</f>
        <v>199.9833680228856</v>
      </c>
      <c r="T1410">
        <v>12246.7</v>
      </c>
      <c r="U1410" s="139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9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8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7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8">
        <f t="shared" ref="S1411" si="15517">R1411/R$2*100</f>
        <v>199.0410477195183</v>
      </c>
      <c r="T1411">
        <v>12166.1</v>
      </c>
      <c r="U1411" s="139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9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8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7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8">
        <f t="shared" ref="S1412" si="15528">R1412/R$2*100</f>
        <v>199.45684714737831</v>
      </c>
      <c r="T1412">
        <v>12207.7</v>
      </c>
      <c r="U1412" s="139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9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8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7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8">
        <f t="shared" ref="S1413" si="15539">R1413/R$2*100</f>
        <v>195.04652201598572</v>
      </c>
      <c r="T1413">
        <v>12016.05</v>
      </c>
      <c r="U1413" s="139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9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8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7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8">
        <f t="shared" ref="S1414" si="15550">R1414/R$2*100</f>
        <v>196.85227953126338</v>
      </c>
      <c r="T1414">
        <v>12121.95</v>
      </c>
      <c r="U1414" s="139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9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8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7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8">
        <f t="shared" ref="S1415" si="15561">R1415/R$2*100</f>
        <v>196.04230224579211</v>
      </c>
      <c r="T1415">
        <v>12082.2</v>
      </c>
      <c r="U1415" s="139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9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8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7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8">
        <f t="shared" ref="S1416" si="15572">R1416/R$2*100</f>
        <v>197.3700092188673</v>
      </c>
      <c r="T1416">
        <v>12095.3</v>
      </c>
      <c r="U1416" s="139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9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8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7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8">
        <f t="shared" ref="S1417" si="15583">R1417/R$2*100</f>
        <v>196.3005730904114</v>
      </c>
      <c r="T1417">
        <v>12010.65</v>
      </c>
      <c r="U1417" s="139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9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8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7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8">
        <f t="shared" ref="S1418" si="15594">R1418/R$2*100</f>
        <v>195.56163810718596</v>
      </c>
      <c r="T1418">
        <v>11951.6</v>
      </c>
      <c r="U1418" s="139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9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8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7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8">
        <f t="shared" ref="S1419" si="15605">R1419/R$2*100</f>
        <v>196.70140373886846</v>
      </c>
      <c r="T1419">
        <v>12003.5</v>
      </c>
      <c r="U1419" s="139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9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8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7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8">
        <f t="shared" ref="S1420" si="15616">R1420/R$2*100</f>
        <v>193.12053906613821</v>
      </c>
      <c r="T1420">
        <v>11871.15</v>
      </c>
      <c r="U1420" s="139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9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8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7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8">
        <f t="shared" ref="S1421" si="15627">R1421/R$2*100</f>
        <v>196.41414573413547</v>
      </c>
      <c r="T1421">
        <v>12172.95</v>
      </c>
      <c r="U1421" s="139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9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8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7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8">
        <f t="shared" ref="S1422" si="15638">R1422/R$2*100</f>
        <v>194.74334483315752</v>
      </c>
      <c r="T1422">
        <v>12048.85</v>
      </c>
      <c r="U1422" s="139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9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8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7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8">
        <f t="shared" ref="S1423" si="15649">R1423/R$2*100</f>
        <v>195.23422575770536</v>
      </c>
      <c r="T1423">
        <v>12071.25</v>
      </c>
      <c r="U1423" s="139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9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8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7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8">
        <f t="shared" ref="S1424" si="15660">R1424/R$2*100</f>
        <v>195.24254174626256</v>
      </c>
      <c r="T1424">
        <v>12018.25</v>
      </c>
      <c r="U1424" s="139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9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8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7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8">
        <f t="shared" ref="S1425" si="15671">R1425/R$2*100</f>
        <v>194.30996302949086</v>
      </c>
      <c r="T1425">
        <v>11917.4</v>
      </c>
      <c r="U1425" s="139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9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8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7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8">
        <f t="shared" ref="S1426" si="15682">R1426/R$2*100</f>
        <v>194.8514526844011</v>
      </c>
      <c r="T1426">
        <v>11946.45</v>
      </c>
      <c r="U1426" s="139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9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8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7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8">
        <f t="shared" ref="S1427" si="15693">R1427/R$2*100</f>
        <v>196.87532669955047</v>
      </c>
      <c r="T1427">
        <v>12068.6</v>
      </c>
      <c r="U1427" s="139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9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8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7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8">
        <f t="shared" ref="S1428" si="15704">R1428/R$2*100</f>
        <v>200.70472063030439</v>
      </c>
      <c r="T1428">
        <v>12265.25</v>
      </c>
      <c r="U1428" s="139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9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8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7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8">
        <f t="shared" ref="S1429" si="15715">R1429/R$2*100</f>
        <v>201.52919149583246</v>
      </c>
      <c r="T1429">
        <v>12270.6</v>
      </c>
      <c r="U1429" s="139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9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8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7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8">
        <f t="shared" ref="S1430" si="15726">R1430/R$2*100</f>
        <v>204.05416322147141</v>
      </c>
      <c r="T1430">
        <v>12414.2</v>
      </c>
      <c r="U1430" s="139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9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8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7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8">
        <f t="shared" ref="S1431" si="15737">R1431/R$2*100</f>
        <v>198.77992567882225</v>
      </c>
      <c r="T1431">
        <v>12098.3</v>
      </c>
      <c r="U1431" s="139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9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8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7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8">
        <f t="shared" ref="S1432" si="15748">R1432/R$2*100</f>
        <v>201.65939611667096</v>
      </c>
      <c r="T1432">
        <v>12280.9</v>
      </c>
      <c r="U1432" s="139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9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8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7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8">
        <f t="shared" ref="S1433" si="15759">R1433/R$2*100</f>
        <v>203.22589076117433</v>
      </c>
      <c r="T1433">
        <v>12376.05</v>
      </c>
      <c r="U1433" s="139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9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8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7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8">
        <f t="shared" ref="S1434" si="15770">R1434/R$2*100</f>
        <v>205.72258812571874</v>
      </c>
      <c r="T1434">
        <v>12487.2</v>
      </c>
      <c r="U1434" s="139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9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8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7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8">
        <f t="shared" ref="S1435" si="15781">R1435/R$2*100</f>
        <v>206.49597506153833</v>
      </c>
      <c r="T1435">
        <v>12517</v>
      </c>
      <c r="U1435" s="139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9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8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7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8">
        <f t="shared" ref="S1436" si="15792">R1436/R$2*100</f>
        <v>206.96832321158723</v>
      </c>
      <c r="T1436">
        <v>12497.9</v>
      </c>
      <c r="U1436" s="139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9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8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7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8">
        <f t="shared" ref="S1437" si="15803">R1437/R$2*100</f>
        <v>207.54402721941852</v>
      </c>
      <c r="T1437">
        <v>12480.95</v>
      </c>
      <c r="U1437" s="139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9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8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7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8">
        <f t="shared" ref="S1438" si="15814">R1438/R$2*100</f>
        <v>205.52918199184558</v>
      </c>
      <c r="T1438">
        <v>12388.7</v>
      </c>
      <c r="U1438" s="139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9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8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7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8">
        <f t="shared" ref="S1439" si="15825">R1439/R$2*100</f>
        <v>207.58774555926212</v>
      </c>
      <c r="T1439">
        <v>12453.3</v>
      </c>
      <c r="U1439" s="139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9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8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7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8">
        <f t="shared" ref="S1440" si="15836">R1440/R$2*100</f>
        <v>210.44583202653513</v>
      </c>
      <c r="T1440">
        <v>12596.75</v>
      </c>
      <c r="U1440" s="139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9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8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7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8">
        <f t="shared" ref="S1441" si="15847">R1441/R$2*100</f>
        <v>210.70243967344297</v>
      </c>
      <c r="T1441">
        <v>12649.6</v>
      </c>
      <c r="U1441" s="139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9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8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7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8">
        <f t="shared" ref="S1442" si="15858">R1442/R$2*100</f>
        <v>206.62689248139597</v>
      </c>
      <c r="T1442">
        <v>12416.4</v>
      </c>
      <c r="U1442" s="139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9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8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7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8">
        <f t="shared" ref="S1443" si="15869">R1443/R$2*100</f>
        <v>209.28943441773825</v>
      </c>
      <c r="T1443">
        <v>12540.25</v>
      </c>
      <c r="U1443" s="139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9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8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7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8">
        <f t="shared" ref="S1444" si="15880">R1444/R$2*100</f>
        <v>212.07030099126584</v>
      </c>
      <c r="T1444">
        <v>12700.75</v>
      </c>
      <c r="U1444" s="139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9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8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7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8">
        <f t="shared" ref="S1445" si="15891">R1445/R$2*100</f>
        <v>212.71086970984325</v>
      </c>
      <c r="T1445">
        <v>12739.2</v>
      </c>
      <c r="U1445" s="139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9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8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7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8">
        <f t="shared" ref="S1446" si="15902">R1446/R$2*100</f>
        <v>214.57721514175199</v>
      </c>
      <c r="T1446">
        <v>12813.15</v>
      </c>
      <c r="U1446" s="139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9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8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7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8">
        <f t="shared" ref="S1447" si="15913">R1447/R$2*100</f>
        <v>216.03275073893496</v>
      </c>
      <c r="T1447">
        <v>12925</v>
      </c>
      <c r="U1447" s="139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9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8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7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8">
        <f t="shared" ref="S1448" si="15924">R1448/R$2*100</f>
        <v>217.30676018589796</v>
      </c>
      <c r="T1448">
        <v>13026.7</v>
      </c>
      <c r="U1448" s="139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9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8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7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8">
        <f t="shared" ref="S1449" si="15935">R1449/R$2*100</f>
        <v>218.82027010330836</v>
      </c>
      <c r="T1449">
        <v>13138.1</v>
      </c>
      <c r="U1449" s="139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9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8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7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8">
        <f t="shared" ref="S1450" si="15946">R1450/R$2*100</f>
        <v>217.98534485216544</v>
      </c>
      <c r="T1450">
        <v>13088.4</v>
      </c>
      <c r="U1450" s="139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9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8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7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8">
        <f t="shared" ref="S1451" si="15957">R1451/R$2*100</f>
        <v>219.12012089071365</v>
      </c>
      <c r="T1451">
        <v>13161.4</v>
      </c>
      <c r="U1451" s="139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9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8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7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8">
        <f t="shared" ref="S1452" si="15968">R1452/R$2*100</f>
        <v>220.03250363527496</v>
      </c>
      <c r="T1452">
        <v>13272.8</v>
      </c>
      <c r="U1452" s="139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9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8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7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8">
        <f t="shared" ref="S1453" si="15979">R1453/R$2*100</f>
        <v>219.46606601469313</v>
      </c>
      <c r="T1453">
        <v>13226.6</v>
      </c>
      <c r="U1453" s="139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9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8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7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8">
        <f t="shared" ref="S1454" si="15990">R1454/R$2*100</f>
        <v>221.0627358176755</v>
      </c>
      <c r="T1454">
        <v>13306.05</v>
      </c>
      <c r="U1454" s="139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9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8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7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8">
        <f t="shared" ref="S1455" si="16001">R1455/R$2*100</f>
        <v>221.07651659871314</v>
      </c>
      <c r="T1455">
        <v>13240.4</v>
      </c>
      <c r="U1455" s="139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9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8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7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8">
        <f t="shared" ref="S1456" si="16012">R1456/R$2*100</f>
        <v>223.27407597487144</v>
      </c>
      <c r="T1456">
        <v>13364.35</v>
      </c>
      <c r="U1456" s="139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9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8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7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8">
        <f t="shared" ref="S1457" si="16023">R1457/R$2*100</f>
        <v>224.15794675866528</v>
      </c>
      <c r="T1457">
        <v>13394.5</v>
      </c>
      <c r="U1457" s="139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9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8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7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8">
        <f t="shared" ref="S1458" si="16034">R1458/R$2*100</f>
        <v>224.50175348558719</v>
      </c>
      <c r="T1458">
        <v>13481.8</v>
      </c>
      <c r="U1458" s="139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9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8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7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8">
        <f t="shared" ref="S1459" si="16045">R1459/R$2*100</f>
        <v>215.72387116395328</v>
      </c>
      <c r="T1459">
        <v>13055.05</v>
      </c>
      <c r="U1459" s="139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9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8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7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8">
        <f t="shared" ref="S1460" si="16056">R1460/R$2*100</f>
        <v>220.69564432279338</v>
      </c>
      <c r="T1460">
        <v>13285.45</v>
      </c>
      <c r="U1460" s="139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9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8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7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8">
        <f t="shared" ref="S1461" si="16067">R1461/R$2*100</f>
        <v>225.54552884935228</v>
      </c>
      <c r="T1461">
        <v>13505.35</v>
      </c>
      <c r="U1461" s="139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9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8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7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8">
        <f t="shared" ref="S1462" si="16078">R1462/R$2*100</f>
        <v>225.43409460268583</v>
      </c>
      <c r="T1462">
        <v>13553.7</v>
      </c>
      <c r="U1462" s="139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9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8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7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8">
        <f t="shared" ref="S1463" si="16089">R1463/R$2*100</f>
        <v>226.70952964768719</v>
      </c>
      <c r="T1463">
        <v>13589.95</v>
      </c>
      <c r="U1463" s="139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9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8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7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8">
        <f t="shared" ref="S1464" si="16100">R1464/R$2*100</f>
        <v>226.07038652714814</v>
      </c>
      <c r="T1464">
        <v>13577.4</v>
      </c>
      <c r="U1464" s="139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9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8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7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8">
        <f t="shared" ref="S1465" si="16111">R1465/R$2*100</f>
        <v>226.90222298254116</v>
      </c>
      <c r="T1465">
        <v>13636.05</v>
      </c>
      <c r="U1465" s="139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9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8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7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8">
        <f t="shared" ref="S1466" si="16122">R1466/R$2*100</f>
        <v>227.70269628108989</v>
      </c>
      <c r="T1466">
        <v>13654.7</v>
      </c>
      <c r="U1466" s="139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9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8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7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8">
        <f t="shared" ref="S1467" si="16133">R1467/R$2*100</f>
        <v>229.41460192550775</v>
      </c>
      <c r="T1467">
        <v>13751.8</v>
      </c>
      <c r="U1467" s="139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9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8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7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8">
        <f t="shared" ref="S1468" si="16144">R1468/R$2*100</f>
        <v>232.49056729297939</v>
      </c>
      <c r="T1468">
        <v>13994.85</v>
      </c>
      <c r="U1468" s="139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9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8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7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8">
        <f t="shared" ref="S1469" si="16155">R1469/R$2*100</f>
        <v>235.97211530236933</v>
      </c>
      <c r="T1469">
        <v>14120.9</v>
      </c>
      <c r="U1469" s="139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9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8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7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8">
        <f t="shared" ref="S1470" si="16166">R1470/R$2*100</f>
        <v>234.42035183759589</v>
      </c>
      <c r="T1470">
        <v>14065.9</v>
      </c>
      <c r="U1470" s="139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9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8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7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8">
        <f t="shared" ref="S1471" si="16177">R1471/R$2*100</f>
        <v>234.74847698609565</v>
      </c>
      <c r="T1471">
        <v>14148.95</v>
      </c>
      <c r="U1471" s="139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9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8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7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8">
        <f t="shared" ref="S1472" si="16188">R1472/R$2*100</f>
        <v>238.87534570752427</v>
      </c>
      <c r="T1472">
        <v>14396.4</v>
      </c>
      <c r="U1472" s="139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9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8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7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8">
        <f t="shared" ref="S1473" si="16199">R1473/R$2*100</f>
        <v>241.46803333998611</v>
      </c>
      <c r="T1473">
        <v>14554.8</v>
      </c>
      <c r="U1473" s="139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9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8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7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8">
        <f t="shared" ref="S1474" si="16210">R1474/R$2*100</f>
        <v>240.5824993584809</v>
      </c>
      <c r="T1474">
        <v>14490.35</v>
      </c>
      <c r="U1474" s="139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9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8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7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8">
        <f t="shared" ref="S1475" si="16222">R1475/R$2*100</f>
        <v>239.17947328904475</v>
      </c>
      <c r="T1475">
        <v>14468.6</v>
      </c>
      <c r="U1475" s="139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9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8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7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8">
        <f t="shared" ref="S1476" si="16233">R1476/R$2*100</f>
        <v>238.79741301475968</v>
      </c>
      <c r="T1476">
        <v>14395.1</v>
      </c>
      <c r="U1476" s="139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9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8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7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8">
        <f t="shared" ref="S1477" si="16244">R1477/R$2*100</f>
        <v>234.74776418707646</v>
      </c>
      <c r="T1477">
        <v>14142</v>
      </c>
      <c r="U1477" s="139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9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8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7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8">
        <f t="shared" ref="S1478" si="16255">R1478/R$2*100</f>
        <v>230.08534580256415</v>
      </c>
      <c r="T1478">
        <v>13851.15</v>
      </c>
      <c r="U1478" s="139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9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8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7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8">
        <f t="shared" ref="S1479" si="16266">R1479/R$2*100</f>
        <v>233.41839401628982</v>
      </c>
      <c r="T1479">
        <v>14080.75</v>
      </c>
      <c r="U1479" s="139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9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8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7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8">
        <f t="shared" ref="S1480" si="16277">R1480/R$2*100</f>
        <v>236.8735684619698</v>
      </c>
      <c r="T1480">
        <v>14324.7</v>
      </c>
      <c r="U1480" s="139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9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8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7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8">
        <f t="shared" ref="S1481" si="16288">R1481/R$2*100</f>
        <v>234.0416179587337</v>
      </c>
      <c r="T1481">
        <v>14255.75</v>
      </c>
      <c r="U1481" s="139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9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8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7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8">
        <f t="shared" ref="S1482" si="16299">R1482/R$2*100</f>
        <v>230.74991208812094</v>
      </c>
      <c r="T1482">
        <v>14036.95</v>
      </c>
      <c r="U1482" s="139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9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8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7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8">
        <f t="shared" ref="S1483" si="16310">R1483/R$2*100</f>
        <v>228.78044839810298</v>
      </c>
      <c r="T1483">
        <v>13932.3</v>
      </c>
      <c r="U1483" s="139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9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8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7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8">
        <f t="shared" ref="S1484" si="16321">R1484/R$2*100</f>
        <v>225.16917096722074</v>
      </c>
      <c r="T1484">
        <v>13679.2</v>
      </c>
      <c r="U1484" s="139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9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8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7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8">
        <f t="shared" ref="S1485" si="16332">R1485/R$2*100</f>
        <v>223.3800454290575</v>
      </c>
      <c r="T1485">
        <v>13597.5</v>
      </c>
      <c r="U1485" s="139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9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8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7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8">
        <f t="shared" ref="S1486" si="16343">R1486/R$2*100</f>
        <v>217.71044203043175</v>
      </c>
      <c r="T1486">
        <v>13206.2</v>
      </c>
      <c r="U1486" s="139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9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8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7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8">
        <f t="shared" ref="S1487" si="16354">R1487/R$2*100</f>
        <v>222.39163078911602</v>
      </c>
      <c r="T1487">
        <v>13609.3</v>
      </c>
      <c r="U1487" s="139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9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8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7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8">
        <f t="shared" ref="S1488" si="16365">R1488/R$2*100</f>
        <v>226.19987834896739</v>
      </c>
      <c r="T1488">
        <v>13899.55</v>
      </c>
      <c r="U1488" s="139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9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8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7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8">
        <f t="shared" ref="S1489" si="16376">R1489/R$2*100</f>
        <v>229.53316416236609</v>
      </c>
      <c r="T1489">
        <v>14083.6</v>
      </c>
      <c r="U1489" s="139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9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8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7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8">
        <f t="shared" ref="S1490" si="16387">R1490/R$2*100</f>
        <v>231.69722198462256</v>
      </c>
      <c r="T1490">
        <v>14249.25</v>
      </c>
      <c r="U1490" s="139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9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8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7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8">
        <f t="shared" ref="S1491" si="16398">R1491/R$2*100</f>
        <v>231.91462568547502</v>
      </c>
      <c r="T1491">
        <v>14284.05</v>
      </c>
      <c r="U1491" s="139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9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8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7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8">
        <f t="shared" ref="S1492" si="16409">R1492/R$2*100</f>
        <v>235.40045048898014</v>
      </c>
      <c r="T1492">
        <v>14590.2</v>
      </c>
      <c r="U1492" s="139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9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8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7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8">
        <f t="shared" ref="S1493" si="16420">R1493/R$2*100</f>
        <v>234.10315627405697</v>
      </c>
      <c r="T1493">
        <v>14512.5</v>
      </c>
      <c r="U1493" s="139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9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8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7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8">
        <f t="shared" ref="S1494" si="16431">R1494/R$2*100</f>
        <v>236.05194879251849</v>
      </c>
      <c r="T1494">
        <v>14626.1</v>
      </c>
      <c r="U1494" s="139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9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8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7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8">
        <f t="shared" ref="S1495" si="16442">R1495/R$2*100</f>
        <v>238.23026259515868</v>
      </c>
      <c r="T1495">
        <v>14715.4</v>
      </c>
      <c r="U1495" s="139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9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8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7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8">
        <f t="shared" ref="S1496" si="16453">R1496/R$2*100</f>
        <v>238.21410581739036</v>
      </c>
      <c r="T1496">
        <v>14693.2</v>
      </c>
      <c r="U1496" s="139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9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8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7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8">
        <f t="shared" ref="S1497" si="16464">R1497/R$2*100</f>
        <v>240.63690968361223</v>
      </c>
      <c r="T1497">
        <v>14895</v>
      </c>
      <c r="U1497" s="139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9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8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7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8">
        <f t="shared" ref="S1498" si="16475">R1498/R$2*100</f>
        <v>241.10331784183461</v>
      </c>
      <c r="T1498">
        <v>14922.65</v>
      </c>
      <c r="U1498" s="139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9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8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7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8">
        <f t="shared" ref="S1499" si="16486">R1499/R$2*100</f>
        <v>239.17020690179532</v>
      </c>
      <c r="T1499">
        <v>14801.95</v>
      </c>
      <c r="U1499" s="139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9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8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7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8">
        <f t="shared" ref="S1500" si="16497">R1500/R$2*100</f>
        <v>239.70147977076383</v>
      </c>
      <c r="T1500">
        <v>14805.95</v>
      </c>
      <c r="U1500" s="139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9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8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7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8">
        <f t="shared" ref="S1501" si="16508">R1501/R$2*100</f>
        <v>235.06994934374973</v>
      </c>
      <c r="T1501">
        <v>14542</v>
      </c>
      <c r="U1501" s="139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9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8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7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8">
        <f t="shared" ref="S1502" si="16519">R1502/R$2*100</f>
        <v>231.79392505155909</v>
      </c>
      <c r="T1502">
        <v>14364.9</v>
      </c>
      <c r="U1502" s="139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9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8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7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8">
        <f t="shared" ref="S1503" si="16530">R1503/R$2*100</f>
        <v>232.80443646109541</v>
      </c>
      <c r="T1503">
        <v>14456.05</v>
      </c>
      <c r="U1503" s="139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9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8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7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8">
        <f t="shared" ref="S1504" si="16541">R1504/R$2*100</f>
        <v>233.60324656193271</v>
      </c>
      <c r="T1504">
        <v>14491.6</v>
      </c>
      <c r="U1504" s="139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9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8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7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8">
        <f t="shared" ref="S1505" si="16552">R1505/R$2*100</f>
        <v>236.07784715688234</v>
      </c>
      <c r="T1505">
        <v>14671.35</v>
      </c>
      <c r="U1505" s="139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9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8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7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8">
        <f t="shared" ref="S1506" si="16563">R1506/R$2*100</f>
        <v>231.60360771343576</v>
      </c>
      <c r="T1506">
        <v>14255.15</v>
      </c>
      <c r="U1506" s="139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9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8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7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8">
        <f t="shared" ref="S1507" si="16574">R1507/R$2*100</f>
        <v>234.29442401087255</v>
      </c>
      <c r="T1507">
        <v>14476.1</v>
      </c>
      <c r="U1507" s="139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9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8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7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8">
        <f t="shared" ref="S1508" si="16585">R1508/R$2*100</f>
        <v>238.3143728794229</v>
      </c>
      <c r="T1508">
        <v>14749.2</v>
      </c>
      <c r="U1508" s="139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9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8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7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8">
        <f t="shared" ref="S1509" si="16596">R1509/R$2*100</f>
        <v>241.71751299670211</v>
      </c>
      <c r="T1509">
        <v>15009.35</v>
      </c>
      <c r="U1509" s="139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9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8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7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8">
        <f t="shared" ref="S1510" si="16607">R1510/R$2*100</f>
        <v>240.94460126022867</v>
      </c>
      <c r="T1510">
        <v>14925.05</v>
      </c>
      <c r="U1510" s="139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9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8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7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8">
        <f t="shared" ref="S1511" si="16618">R1511/R$2*100</f>
        <v>236.73053345878597</v>
      </c>
      <c r="T1511">
        <v>14633.85</v>
      </c>
      <c r="U1511" s="139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9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8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7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8">
        <f t="shared" ref="S1512" si="16629">R1512/R$2*100</f>
        <v>236.55684809777702</v>
      </c>
      <c r="T1512">
        <v>14639.45</v>
      </c>
      <c r="U1512" s="139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9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8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7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8">
        <f t="shared" ref="S1513" si="16640">R1513/R$2*100</f>
        <v>235.63828776171601</v>
      </c>
      <c r="T1513">
        <v>14597.2</v>
      </c>
      <c r="U1513" s="139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9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8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7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8">
        <f t="shared" ref="S1514" si="16651">R1514/R$2*100</f>
        <v>238.5918892975603</v>
      </c>
      <c r="T1514">
        <v>14802.6</v>
      </c>
      <c r="U1514" s="139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9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8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7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8">
        <f t="shared" ref="S1515" si="16662">R1515/R$2*100</f>
        <v>236.94556116290778</v>
      </c>
      <c r="T1515">
        <v>14724.7</v>
      </c>
      <c r="U1515" s="139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9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8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7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8">
        <f t="shared" ref="S1516" si="16673">R1516/R$2*100</f>
        <v>236.08069835295905</v>
      </c>
      <c r="T1516">
        <v>14696.35</v>
      </c>
      <c r="U1516" s="139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9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8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7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8">
        <f t="shared" ref="S1517" si="16684">R1517/R$2*100</f>
        <v>237.44380767732065</v>
      </c>
      <c r="T1517">
        <v>14750.6</v>
      </c>
      <c r="U1517" s="139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9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8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7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8">
        <f t="shared" ref="S1518" si="16695">R1518/R$2*100</f>
        <v>233.5312538609947</v>
      </c>
      <c r="T1518">
        <v>14502</v>
      </c>
      <c r="U1518" s="139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9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8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7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8">
        <f t="shared" ref="S1519" si="16706">R1519/R$2*100</f>
        <v>228.38341934441496</v>
      </c>
      <c r="T1519">
        <v>14245.6</v>
      </c>
      <c r="U1519" s="139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9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8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7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8">
        <f t="shared" ref="S1520" si="16717">R1520/R$2*100</f>
        <v>231.35959284920028</v>
      </c>
      <c r="T1520">
        <v>14476.55</v>
      </c>
      <c r="U1520" s="139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9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8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7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8">
        <f t="shared" ref="S1521" si="16728">R1521/R$2*100</f>
        <v>235.29258023740957</v>
      </c>
      <c r="T1521">
        <v>14720.55</v>
      </c>
      <c r="U1521" s="139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9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8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7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8">
        <f t="shared" ref="S1522" si="16739">R1522/R$2*100</f>
        <v>238.11930354783834</v>
      </c>
      <c r="T1522">
        <v>14834.6</v>
      </c>
      <c r="U1522" s="139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9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8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7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8">
        <f t="shared" ref="S1523" si="16750">R1523/R$2*100</f>
        <v>235.60241021108354</v>
      </c>
      <c r="T1523">
        <v>14626.7</v>
      </c>
      <c r="U1523" s="139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9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8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7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8">
        <f t="shared" ref="S1524" si="16761">R1524/R$2*100</f>
        <v>230.61471787414823</v>
      </c>
      <c r="T1524">
        <v>14371.5</v>
      </c>
      <c r="U1524" s="139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9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8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7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8">
        <f t="shared" ref="S1525" si="16772">R1525/R$2*100</f>
        <v>233.56784421064637</v>
      </c>
      <c r="T1525">
        <v>14608.6</v>
      </c>
      <c r="U1525" s="139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9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8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7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8">
        <f t="shared" ref="S1526" si="16783">R1526/R$2*100</f>
        <v>238.57692051815732</v>
      </c>
      <c r="T1526">
        <v>14914.4</v>
      </c>
      <c r="U1526" s="139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9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8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7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8">
        <f t="shared" ref="S1527" si="16794">R1527/R$2*100</f>
        <v>239.12387496554803</v>
      </c>
      <c r="T1527">
        <v>14935.1</v>
      </c>
      <c r="U1527" s="139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9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8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7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8">
        <f t="shared" ref="S1528" si="16805">R1528/R$2*100</f>
        <v>244.10990410477194</v>
      </c>
      <c r="T1528">
        <v>15265.7</v>
      </c>
      <c r="U1528" s="139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9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8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7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8">
        <f t="shared" ref="S1529" si="16816">R1529/R$2*100</f>
        <v>245.59347646337639</v>
      </c>
      <c r="T1529">
        <v>15225.1</v>
      </c>
      <c r="U1529" s="139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9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8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7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8">
        <f t="shared" ref="S1530" si="16827">R1530/R$2*100</f>
        <v>250.28607000636768</v>
      </c>
      <c r="T1530">
        <v>15512.2</v>
      </c>
      <c r="U1530" s="139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9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8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7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8">
        <f t="shared" ref="S1531" si="16838">R1531/R$2*100</f>
        <v>251.80100552181642</v>
      </c>
      <c r="T1531">
        <v>15718.2</v>
      </c>
      <c r="U1531" s="139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9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8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7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8">
        <f t="shared" ref="S1532" si="16849">R1532/R$2*100</f>
        <v>255.21056083026829</v>
      </c>
      <c r="T1532">
        <v>15930.8</v>
      </c>
      <c r="U1532" s="139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9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8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7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8">
        <f t="shared" ref="S1533" si="16860">R1533/R$2*100</f>
        <v>257.75192693334856</v>
      </c>
      <c r="T1533">
        <v>16033.1</v>
      </c>
      <c r="U1533" s="139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9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8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7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8">
        <f t="shared" ref="S1534" si="16871">R1534/R$2*100</f>
        <v>244.64284017145189</v>
      </c>
      <c r="T1534">
        <v>15449.5</v>
      </c>
      <c r="U1534" s="139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9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8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7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8">
        <f t="shared" ref="S1535" si="16882">R1535/R$2*100</f>
        <v>245.81373136030561</v>
      </c>
      <c r="T1535">
        <v>15552.7</v>
      </c>
      <c r="U1535" s="139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9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8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7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8">
        <f t="shared" ref="S1536" si="16893">R1536/R$2*100</f>
        <v>247.86041494406902</v>
      </c>
      <c r="T1536">
        <v>15627.65</v>
      </c>
      <c r="U1536" s="139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9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8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7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8">
        <f t="shared" ref="S1537" si="16904">R1537/R$2*100</f>
        <v>252.56322527300205</v>
      </c>
      <c r="T1537">
        <v>15869.9</v>
      </c>
      <c r="U1537" s="139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9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8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7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8">
        <f t="shared" ref="S1538" si="16915">R1538/R$2*100</f>
        <v>249.52361265550897</v>
      </c>
      <c r="T1538">
        <v>15773.4</v>
      </c>
      <c r="U1538" s="139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9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8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7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8">
        <f t="shared" ref="S1539" si="16927">R1539/R$2*100</f>
        <v>250.45642897195376</v>
      </c>
      <c r="T1539">
        <v>15887.2</v>
      </c>
      <c r="U1539" s="139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9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8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7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8">
        <f t="shared" ref="S1540" si="16938">R1540/R$2*100</f>
        <v>252.40237029433845</v>
      </c>
      <c r="T1540">
        <v>15978.05</v>
      </c>
      <c r="U1540" s="139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9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8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7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8">
        <f t="shared" ref="S1541" si="16949">R1541/R$2*100</f>
        <v>252.22678413594502</v>
      </c>
      <c r="T1541">
        <v>15907.95</v>
      </c>
      <c r="U1541" s="139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9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8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7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8">
        <f t="shared" ref="S1542" si="16960">R1542/R$2*100</f>
        <v>253.62268221518929</v>
      </c>
      <c r="T1542">
        <v>15977.7</v>
      </c>
      <c r="U1542" s="139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9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8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7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8">
        <f t="shared" ref="S1543" si="16971">R1543/R$2*100</f>
        <v>257.66520305268057</v>
      </c>
      <c r="T1543">
        <v>16184.8</v>
      </c>
      <c r="U1543" s="139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9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8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7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8">
        <f t="shared" ref="S1544" si="16982">R1544/R$2*100</f>
        <v>258.11379123542321</v>
      </c>
      <c r="T1544">
        <v>16259.55</v>
      </c>
      <c r="U1544" s="139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9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8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7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8">
        <f t="shared" ref="S1545" si="16993">R1545/R$2*100</f>
        <v>259.1492506106311</v>
      </c>
      <c r="T1545">
        <v>16466.650000000001</v>
      </c>
      <c r="U1545" s="139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9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8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7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8">
        <f t="shared" ref="S1546" si="17004">R1546/R$2*100</f>
        <v>259.41488704511539</v>
      </c>
      <c r="T1546">
        <v>16351.85</v>
      </c>
      <c r="U1546" s="139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9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8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7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8">
        <f t="shared" ref="S1547" si="17015">R1547/R$2*100</f>
        <v>263.09435558216671</v>
      </c>
      <c r="T1547">
        <v>16528.25</v>
      </c>
      <c r="U1547" s="139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9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8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7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8">
        <f t="shared" ref="S1548" si="17026">R1548/R$2*100</f>
        <v>259.7822161396706</v>
      </c>
      <c r="T1548">
        <v>16345.1</v>
      </c>
      <c r="U1548" s="139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9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8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7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8">
        <f t="shared" ref="S1549" si="17037">R1549/R$2*100</f>
        <v>263.62610365048135</v>
      </c>
      <c r="T1549">
        <v>16524</v>
      </c>
      <c r="U1549" s="139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9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8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7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8">
        <f t="shared" ref="S1550" si="17048">R1550/R$2*100</f>
        <v>267.61231336545677</v>
      </c>
      <c r="T1550">
        <v>16707.900000000001</v>
      </c>
      <c r="U1550" s="139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9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8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7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8">
        <f t="shared" ref="S1551" si="17059">R1551/R$2*100</f>
        <v>267.86345621988426</v>
      </c>
      <c r="T1551">
        <v>16785.599999999999</v>
      </c>
      <c r="U1551" s="139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9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8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7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8">
        <f t="shared" ref="S1552" si="17070">R1552/R$2*100</f>
        <v>271.67170377973559</v>
      </c>
      <c r="T1552">
        <v>16947.75</v>
      </c>
      <c r="U1552" s="139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9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8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7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8">
        <f t="shared" ref="S1553" si="17081">R1553/R$2*100</f>
        <v>269.50455716172928</v>
      </c>
      <c r="T1553">
        <v>16863.75</v>
      </c>
      <c r="U1553" s="139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9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8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7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8">
        <f t="shared" ref="S1554" si="17092">R1554/R$2*100</f>
        <v>267.13093642783144</v>
      </c>
      <c r="T1554">
        <v>16598.3</v>
      </c>
      <c r="U1554" s="139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9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8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7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8">
        <f t="shared" ref="S1555" si="17103">R1555/R$2*100</f>
        <v>260.32489379294617</v>
      </c>
      <c r="T1555">
        <v>16418.7</v>
      </c>
      <c r="U1555" s="139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9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8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7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8">
        <f t="shared" ref="S1556" si="17114">R1556/R$2*100</f>
        <v>263.72565791349467</v>
      </c>
      <c r="T1556">
        <v>16636.2</v>
      </c>
      <c r="U1556" s="139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9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8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7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8">
        <f t="shared" ref="S1557" si="17125">R1557/R$2*100</f>
        <v>268.00482802535663</v>
      </c>
      <c r="T1557">
        <v>16921.349999999999</v>
      </c>
      <c r="U1557" s="139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9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8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7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8">
        <f t="shared" ref="S1558" si="17136">R1558/R$2*100</f>
        <v>266.80494967638924</v>
      </c>
      <c r="T1558">
        <v>16880.2</v>
      </c>
      <c r="U1558" s="139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9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8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7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8">
        <f t="shared" ref="S1559" si="17147">R1559/R$2*100</f>
        <v>264.22651802431119</v>
      </c>
      <c r="T1559">
        <v>16804.349999999999</v>
      </c>
      <c r="U1559" s="139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9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8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7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8">
        <f t="shared" ref="S1560" si="17158">R1560/R$2*100</f>
        <v>265.44659234548891</v>
      </c>
      <c r="T1560">
        <v>16877.349999999999</v>
      </c>
      <c r="U1560" s="139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9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8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7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8">
        <f t="shared" ref="S1561" si="17169">R1561/R$2*100</f>
        <v>266.37037987435724</v>
      </c>
      <c r="T1561">
        <v>16808.900000000001</v>
      </c>
      <c r="U1561" s="139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9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8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7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8">
        <f t="shared" ref="S1562" si="17180">R1562/R$2*100</f>
        <v>266.77905131202539</v>
      </c>
      <c r="T1562">
        <v>16887.25</v>
      </c>
      <c r="U1562" s="139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9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8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7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8">
        <f t="shared" ref="S1563" si="17191">R1563/R$2*100</f>
        <v>266.58612037749833</v>
      </c>
      <c r="T1563">
        <v>16956.95</v>
      </c>
      <c r="U1563" s="139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9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8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7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8">
        <f t="shared" ref="S1564" si="17202">R1564/R$2*100</f>
        <v>268.23054771476637</v>
      </c>
      <c r="T1564">
        <v>17008.150000000001</v>
      </c>
      <c r="U1564" s="139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9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8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7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8">
        <f t="shared" ref="S1565" si="17213">R1565/R$2*100</f>
        <v>267.93497372147613</v>
      </c>
      <c r="T1565">
        <v>17014.099999999999</v>
      </c>
      <c r="U1565" s="139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9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8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7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8">
        <f t="shared" ref="S1566" si="17224">R1566/R$2*100</f>
        <v>270.20832739334151</v>
      </c>
      <c r="T1566">
        <v>17124.400000000001</v>
      </c>
      <c r="U1566" s="139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9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8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7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8">
        <f t="shared" ref="S1567" si="17235">R1567/R$2*100</f>
        <v>270.5024757885933</v>
      </c>
      <c r="T1567">
        <v>17178.25</v>
      </c>
      <c r="U1567" s="139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9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8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7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8">
        <f t="shared" ref="S1568" si="17246">R1568/R$2*100</f>
        <v>275.15443978749084</v>
      </c>
      <c r="T1568">
        <v>17418</v>
      </c>
      <c r="U1568" s="139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9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8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7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8">
        <f t="shared" ref="S1569" si="17257">R1569/R$2*100</f>
        <v>276.81835029794996</v>
      </c>
      <c r="T1569">
        <v>17612.2</v>
      </c>
      <c r="U1569" s="139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9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8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7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8">
        <f t="shared" ref="S1570" si="17268">R1570/R$2*100</f>
        <v>278.94391697317025</v>
      </c>
      <c r="T1570">
        <v>17731.599999999999</v>
      </c>
      <c r="U1570" s="139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9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8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7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8">
        <f t="shared" ref="S1571" si="17279">R1571/R$2*100</f>
        <v>281.0877788232163</v>
      </c>
      <c r="T1571">
        <v>17674.400000000001</v>
      </c>
      <c r="U1571" s="139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9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8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7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8">
        <f t="shared" ref="S1572" si="17290">R1572/R$2*100</f>
        <v>282.84577880420835</v>
      </c>
      <c r="T1572">
        <v>17715</v>
      </c>
      <c r="U1572" s="139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9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8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7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8">
        <f t="shared" ref="S1573" si="17301">R1573/R$2*100</f>
        <v>280.99962934451003</v>
      </c>
      <c r="T1573">
        <v>17589.8</v>
      </c>
      <c r="U1573" s="139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9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8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7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8">
        <f t="shared" ref="S1574" si="17312">R1574/R$2*100</f>
        <v>284.69097786521445</v>
      </c>
      <c r="T1574">
        <v>17822.95</v>
      </c>
      <c r="U1574" s="139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9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8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7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8">
        <f t="shared" ref="S1575" si="17323">R1575/R$2*100</f>
        <v>287.04131383115214</v>
      </c>
      <c r="T1575">
        <v>17974.2</v>
      </c>
      <c r="U1575" s="139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9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8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7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8">
        <f t="shared" ref="S1576" si="17334">R1576/R$2*100</f>
        <v>285.12578526691948</v>
      </c>
      <c r="T1576">
        <v>17930.599999999999</v>
      </c>
      <c r="U1576" s="139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9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8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7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8">
        <f t="shared" ref="S1577" si="17345">R1577/R$2*100</f>
        <v>285.91699217821878</v>
      </c>
      <c r="T1577">
        <v>17998.599999999999</v>
      </c>
      <c r="U1577" s="139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9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8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7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8">
        <f t="shared" ref="S1578" si="17356">R1578/R$2*100</f>
        <v>282.52858324066949</v>
      </c>
      <c r="T1578">
        <v>17774.349999999999</v>
      </c>
      <c r="U1578" s="139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9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8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7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8">
        <f t="shared" ref="S1579" si="17367">R1579/R$2*100</f>
        <v>278.66758855339816</v>
      </c>
      <c r="T1579">
        <v>17617.150000000001</v>
      </c>
      <c r="U1579" s="139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9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8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7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8">
        <f t="shared" ref="S1580" si="17378">R1580/R$2*100</f>
        <v>279.26942852526639</v>
      </c>
      <c r="T1580">
        <v>17595.650000000001</v>
      </c>
      <c r="U1580" s="139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9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8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7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8">
        <f t="shared" ref="S1581" si="17389">R1581/R$2*100</f>
        <v>280.7185489312767</v>
      </c>
      <c r="T1581">
        <v>17649.45</v>
      </c>
      <c r="U1581" s="139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9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8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7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8">
        <f t="shared" ref="S1582" si="17400">R1582/R$2*100</f>
        <v>281.71908115454431</v>
      </c>
      <c r="T1582">
        <v>17674.849999999999</v>
      </c>
      <c r="U1582" s="139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9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8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7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8">
        <f t="shared" ref="S1583" si="17411">R1583/R$2*100</f>
        <v>280.0397266653361</v>
      </c>
      <c r="T1583">
        <v>17522.2</v>
      </c>
      <c r="U1583" s="139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9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8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7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8">
        <f t="shared" ref="S1584" si="17422">R1584/R$2*100</f>
        <v>280.35715982854805</v>
      </c>
      <c r="T1584">
        <v>17626.599999999999</v>
      </c>
      <c r="U1584" s="139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9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8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7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8">
        <f t="shared" ref="S1585" si="17433">R1585/R$2*100</f>
        <v>285.43038804778604</v>
      </c>
      <c r="T1585">
        <v>17829.650000000001</v>
      </c>
      <c r="U1585" s="139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9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8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7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8">
        <f t="shared" ref="S1586" si="17444">R1586/R$2*100</f>
        <v>287.34662941103795</v>
      </c>
      <c r="T1586">
        <v>17926.2</v>
      </c>
      <c r="U1586" s="139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9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8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7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8">
        <f t="shared" ref="S1587" si="17455">R1587/R$2*100</f>
        <v>286.60270483467809</v>
      </c>
      <c r="T1587">
        <v>17887.099999999999</v>
      </c>
      <c r="U1587" s="139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9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8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7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8">
        <f t="shared" ref="S1588" si="17466">R1588/R$2*100</f>
        <v>287.00210988509679</v>
      </c>
      <c r="T1588">
        <v>17842.650000000001</v>
      </c>
      <c r="U1588" s="139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9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8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7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8">
        <f t="shared" ref="S1589" si="17477">R1589/R$2*100</f>
        <v>287.46970604168445</v>
      </c>
      <c r="T1589">
        <v>17834.25</v>
      </c>
      <c r="U1589" s="139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9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8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7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8">
        <f t="shared" ref="S1590" si="17488">R1590/R$2*100</f>
        <v>286.95910434427242</v>
      </c>
      <c r="T1590">
        <v>17789.2</v>
      </c>
      <c r="U1590" s="139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9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8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7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8">
        <f t="shared" ref="S1591" si="17499">R1591/R$2*100</f>
        <v>288.82188578108514</v>
      </c>
      <c r="T1591">
        <v>17933.849999999999</v>
      </c>
      <c r="U1591" s="139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9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8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7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8">
        <f t="shared" ref="S1592" si="17510">R1592/R$2*100</f>
        <v>287.39890133911172</v>
      </c>
      <c r="T1592">
        <v>17800.5</v>
      </c>
      <c r="U1592" s="139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9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8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7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8">
        <f t="shared" ref="S1593" si="17521">R1593/R$2*100</f>
        <v>290.21873425902169</v>
      </c>
      <c r="T1593">
        <v>17992.05</v>
      </c>
      <c r="U1593" s="139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9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8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7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8">
        <f t="shared" ref="S1594" si="17532">R1594/R$2*100</f>
        <v>287.88004067706402</v>
      </c>
      <c r="T1594">
        <v>17743.25</v>
      </c>
      <c r="U1594" s="139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9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8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7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8">
        <f t="shared" ref="S1595" si="17543">R1595/R$2*100</f>
        <v>290.65995685189938</v>
      </c>
      <c r="T1595">
        <v>17905.75</v>
      </c>
      <c r="U1595" s="139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9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8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7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8">
        <f t="shared" ref="S1596" si="17554">R1596/R$2*100</f>
        <v>290.20685427536847</v>
      </c>
      <c r="T1596">
        <v>17921.599999999999</v>
      </c>
      <c r="U1596" s="139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9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8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7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8">
        <f t="shared" ref="S1597" si="17565">R1597/R$2*100</f>
        <v>289.44035773006777</v>
      </c>
      <c r="T1597">
        <v>17982</v>
      </c>
      <c r="U1597" s="139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9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8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7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8">
        <f t="shared" ref="S1598" si="17576">R1598/R$2*100</f>
        <v>293.67177030764407</v>
      </c>
      <c r="T1598">
        <v>18063.599999999999</v>
      </c>
      <c r="U1598" s="139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9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8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7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8">
        <f t="shared" ref="S1599" si="17587">R1599/R$2*100</f>
        <v>296.46356646613253</v>
      </c>
      <c r="T1599">
        <v>18173.150000000001</v>
      </c>
      <c r="U1599" s="139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9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8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7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8">
        <f t="shared" ref="S1600" si="17598">R1600/R$2*100</f>
        <v>296.97155456714086</v>
      </c>
      <c r="T1600">
        <v>18246.150000000001</v>
      </c>
      <c r="U1600" s="139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9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8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7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8">
        <f t="shared" ref="S1601" si="17609">R1601/R$2*100</f>
        <v>295.2769936988567</v>
      </c>
      <c r="T1601">
        <v>18087.849999999999</v>
      </c>
      <c r="U1601" s="139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9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8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7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8">
        <f t="shared" ref="S1602" si="17620">R1602/R$2*100</f>
        <v>292.12143244090896</v>
      </c>
      <c r="T1602">
        <v>17883.400000000001</v>
      </c>
      <c r="U1602" s="139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9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8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7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8">
        <f t="shared" ref="S1603" si="17632">R1603/R$2*100</f>
        <v>297.77179026601658</v>
      </c>
      <c r="T1603">
        <v>18256.45</v>
      </c>
      <c r="U1603" s="139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9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8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7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8">
        <f t="shared" ref="S1604" si="17643">R1604/R$2*100</f>
        <v>299.25797622102471</v>
      </c>
      <c r="T1604">
        <v>18215.2</v>
      </c>
      <c r="U1604" s="139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9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8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7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8">
        <f t="shared" ref="S1605" si="17654">R1605/R$2*100</f>
        <v>299.79376348378145</v>
      </c>
      <c r="T1605">
        <v>18246.95</v>
      </c>
      <c r="U1605" s="139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9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8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7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8">
        <f t="shared" ref="S1606" si="17665">R1606/R$2*100</f>
        <v>299.66023246752013</v>
      </c>
      <c r="T1606">
        <v>18229.150000000001</v>
      </c>
      <c r="U1606" s="139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9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8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7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8">
        <f t="shared" ref="S1607" si="17676">R1607/R$2*100</f>
        <v>299.59109096265882</v>
      </c>
      <c r="T1607">
        <v>18269.55</v>
      </c>
      <c r="U1607" s="139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9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8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7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8">
        <f t="shared" ref="S1608" si="17687">R1608/R$2*100</f>
        <v>307.77188530588575</v>
      </c>
      <c r="T1608">
        <v>18741.05</v>
      </c>
      <c r="U1608" s="139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9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8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7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8">
        <f t="shared" ref="S1609" si="17698">R1609/R$2*100</f>
        <v>308.8978701565307</v>
      </c>
      <c r="T1609">
        <v>18737.05</v>
      </c>
      <c r="U1609" s="139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9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8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7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8">
        <f t="shared" ref="S1610" si="17709">R1610/R$2*100</f>
        <v>313.22717379940883</v>
      </c>
      <c r="T1610">
        <v>18936.45</v>
      </c>
      <c r="U1610" s="139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9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8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7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8">
        <f t="shared" ref="S1611" si="17720">R1611/R$2*100</f>
        <v>314.49429285585302</v>
      </c>
      <c r="T1611">
        <v>19063.650000000001</v>
      </c>
      <c r="U1611" s="139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9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8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7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8">
        <f t="shared" ref="S1612" si="17731">R1612/R$2*100</f>
        <v>311.91467320540966</v>
      </c>
      <c r="T1612">
        <v>18963.95</v>
      </c>
      <c r="U1612" s="139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9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8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7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8">
        <f t="shared" ref="S1613" si="17742">R1613/R$2*100</f>
        <v>315.54282021307938</v>
      </c>
      <c r="T1613">
        <v>19025.599999999999</v>
      </c>
      <c r="U1613" s="139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9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8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7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8">
        <f t="shared" ref="S1614" si="17753">R1614/R$2*100</f>
        <v>315.78612227829575</v>
      </c>
      <c r="T1614">
        <v>19054.3</v>
      </c>
      <c r="U1614" s="139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9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8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7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8">
        <f t="shared" ref="S1615" si="17764">R1615/R$2*100</f>
        <v>312.71847289938125</v>
      </c>
      <c r="T1615">
        <v>18857.849999999999</v>
      </c>
      <c r="U1615" s="139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9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8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7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8">
        <f t="shared" ref="S1616" si="17775">R1616/R$2*100</f>
        <v>309.74467539132667</v>
      </c>
      <c r="T1616">
        <v>18589.349999999999</v>
      </c>
      <c r="U1616" s="139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9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8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7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8">
        <f t="shared" ref="S1617" si="17786">R1617/R$2*100</f>
        <v>310.89632100666222</v>
      </c>
      <c r="T1617">
        <v>18811.400000000001</v>
      </c>
      <c r="U1617" s="139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9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8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7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8">
        <f t="shared" ref="S1618" si="17797">R1618/R$2*100</f>
        <v>314.74923730504946</v>
      </c>
      <c r="T1618">
        <v>18948.900000000001</v>
      </c>
      <c r="U1618" s="139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9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8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7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8">
        <f t="shared" ref="S1619" si="17808">R1619/R$2*100</f>
        <v>315.81059504462121</v>
      </c>
      <c r="T1619">
        <v>19014.05</v>
      </c>
      <c r="U1619" s="139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9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8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7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8">
        <f t="shared" ref="S1620" si="17819">R1620/R$2*100</f>
        <v>316.72535378591317</v>
      </c>
      <c r="T1620">
        <v>19110.8</v>
      </c>
      <c r="U1620" s="139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9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8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7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8">
        <f t="shared" ref="S1621" si="17830">R1621/R$2*100</f>
        <v>317.98106805805031</v>
      </c>
      <c r="T1621">
        <v>19037.45</v>
      </c>
      <c r="U1621" s="139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9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8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7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8">
        <f t="shared" ref="S1622" si="17841">R1622/R$2*100</f>
        <v>318.26595006605271</v>
      </c>
      <c r="T1622">
        <v>19000.45</v>
      </c>
      <c r="U1622" s="139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9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8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7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8">
        <f t="shared" ref="S1623" si="17852">R1623/R$2*100</f>
        <v>309.69406666096427</v>
      </c>
      <c r="T1623">
        <v>18431.75</v>
      </c>
      <c r="U1623" s="139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9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8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7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8">
        <f t="shared" ref="S1624" si="17863">R1624/R$2*100</f>
        <v>308.17057755728524</v>
      </c>
      <c r="T1624">
        <v>18349.95</v>
      </c>
      <c r="U1624" s="139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9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8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7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8">
        <f t="shared" ref="S1625" si="17874">R1625/R$2*100</f>
        <v>311.55922409450761</v>
      </c>
      <c r="T1625">
        <v>18704.5</v>
      </c>
      <c r="U1625" s="139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9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8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7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8">
        <f t="shared" ref="S1626" si="17885">R1626/R$2*100</f>
        <v>312.28960548950283</v>
      </c>
      <c r="T1626">
        <v>18732.400000000001</v>
      </c>
      <c r="U1626" s="139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9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8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7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8">
        <f t="shared" ref="S1627" si="17896">R1627/R$2*100</f>
        <v>311.75025423165016</v>
      </c>
      <c r="T1627">
        <v>18608.55</v>
      </c>
      <c r="U1627" s="139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9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8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7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8">
        <f t="shared" ref="S1628" si="17907">R1628/R$2*100</f>
        <v>316.77192332183347</v>
      </c>
      <c r="T1628">
        <v>18830.55</v>
      </c>
      <c r="U1628" s="139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9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8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7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8">
        <f t="shared" ref="S1629" si="17918">R1629/R$2*100</f>
        <v>322.95189081819819</v>
      </c>
      <c r="T1629">
        <v>19124.55</v>
      </c>
      <c r="U1629" s="139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9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8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7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8">
        <f t="shared" ref="S1630" si="17929">R1630/R$2*100</f>
        <v>326.99583725372793</v>
      </c>
      <c r="T1630">
        <v>19420.55</v>
      </c>
      <c r="U1630" s="139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9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8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7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8">
        <f t="shared" ref="S1631" si="17940">R1631/R$2*100</f>
        <v>326.10483847974223</v>
      </c>
      <c r="T1631">
        <v>19423.599999999999</v>
      </c>
      <c r="U1631" s="139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9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8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7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8">
        <f t="shared" ref="S1632" si="17951">R1632/R$2*100</f>
        <v>331.41804236877368</v>
      </c>
      <c r="T1632">
        <v>19604.150000000001</v>
      </c>
      <c r="U1632" s="139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9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8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7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8">
        <f t="shared" ref="S1633" si="17962">R1633/R$2*100</f>
        <v>333.99694922019785</v>
      </c>
      <c r="T1633">
        <v>19735.95</v>
      </c>
      <c r="U1633" s="139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9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8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7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8">
        <f t="shared" ref="S1634" si="17973">R1634/R$2*100</f>
        <v>337.25943033102385</v>
      </c>
      <c r="T1634">
        <v>19854.3</v>
      </c>
      <c r="U1634" s="139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9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8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7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8">
        <f t="shared" ref="S1635" si="17984">R1635/R$2*100</f>
        <v>335.40282648571076</v>
      </c>
      <c r="T1635">
        <v>19751.650000000001</v>
      </c>
      <c r="U1635" s="139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9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8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7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8">
        <f t="shared" ref="S1636" si="17995">R1636/R$2*100</f>
        <v>334.87107841739612</v>
      </c>
      <c r="T1636">
        <v>19763.55</v>
      </c>
      <c r="U1636" s="139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9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8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7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8">
        <f t="shared" ref="S1637" si="18006">R1637/R$2*100</f>
        <v>335.27238426519921</v>
      </c>
      <c r="T1637">
        <v>19816.95</v>
      </c>
      <c r="U1637" s="139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9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8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7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8">
        <f t="shared" ref="S1638" si="18017">R1638/R$2*100</f>
        <v>338.35547762286279</v>
      </c>
      <c r="T1638">
        <v>19960.099999999999</v>
      </c>
      <c r="U1638" s="139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9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8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7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8">
        <f t="shared" ref="S1639" si="18028">R1639/R$2*100</f>
        <v>339.47338408462349</v>
      </c>
      <c r="T1639">
        <v>19976.95</v>
      </c>
      <c r="U1639" s="139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9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8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7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8">
        <f t="shared" ref="S1640" si="18039">R1640/R$2*100</f>
        <v>343.10105589294704</v>
      </c>
      <c r="T1640">
        <v>20174.8</v>
      </c>
      <c r="U1640" s="139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9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8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7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8">
        <f t="shared" ref="S1641" si="18050">R1641/R$2*100</f>
        <v>343.01195601554849</v>
      </c>
      <c r="T1641">
        <v>20182.400000000001</v>
      </c>
      <c r="U1641" s="139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9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8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7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8">
        <f t="shared" ref="S1642" si="18061">R1642/R$2*100</f>
        <v>339.57198794894458</v>
      </c>
      <c r="T1642">
        <v>19935.8</v>
      </c>
      <c r="U1642" s="139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9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8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7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8">
        <f t="shared" ref="S1643" si="18072">R1643/R$2*100</f>
        <v>327.65565154582345</v>
      </c>
      <c r="T1643">
        <v>19233.55</v>
      </c>
      <c r="U1643" s="139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9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8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7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8">
        <f t="shared" ref="S1644" si="18083">R1644/R$2*100</f>
        <v>333.72846158963682</v>
      </c>
      <c r="T1644">
        <v>19603.3</v>
      </c>
      <c r="U1644" s="139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9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8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7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8">
        <f t="shared" ref="S1645" si="18094">R1645/R$2*100</f>
        <v>336.94651156160006</v>
      </c>
      <c r="T1645">
        <v>19779.650000000001</v>
      </c>
      <c r="U1645" s="139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9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8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7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8">
        <f t="shared" ref="S1646" si="18105">R1646/R$2*100</f>
        <v>342.95350649597503</v>
      </c>
      <c r="T1646">
        <v>20093</v>
      </c>
      <c r="U1646" s="139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9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8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7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8">
        <f t="shared" ref="S1647" si="18116">R1647/R$2*100</f>
        <v>339.37644341801388</v>
      </c>
      <c r="T1647">
        <v>19900.349999999999</v>
      </c>
      <c r="U1647" s="139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9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8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7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8">
        <f t="shared" ref="S1648" si="18127">R1648/R$2*100</f>
        <v>335.00532223267658</v>
      </c>
      <c r="T1648">
        <v>19832.95</v>
      </c>
      <c r="U1648" s="139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9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8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7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8">
        <f t="shared" ref="S1649" si="18138">R1649/R$2*100</f>
        <v>329.85321092198177</v>
      </c>
      <c r="T1649">
        <v>19624.95</v>
      </c>
      <c r="U1649" s="139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9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8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7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8">
        <f t="shared" ref="S1650" si="18149">R1650/R$2*100</f>
        <v>333.54907383647441</v>
      </c>
      <c r="T1650">
        <v>19857.75</v>
      </c>
      <c r="U1650" s="139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9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8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7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8">
        <f t="shared" ref="S1651" si="18160">R1651/R$2*100</f>
        <v>332.63669109191301</v>
      </c>
      <c r="T1651">
        <v>19793.400000000001</v>
      </c>
      <c r="U1651" s="139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9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8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7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8">
        <f t="shared" ref="S1652" si="18171">R1652/R$2*100</f>
        <v>330.56244594607438</v>
      </c>
      <c r="T1652">
        <v>19753.45</v>
      </c>
      <c r="U1652" s="139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9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8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7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8">
        <f t="shared" ref="S1653" si="18182">R1653/R$2*100</f>
        <v>339.13789334625875</v>
      </c>
      <c r="T1653">
        <v>20153.900000000001</v>
      </c>
      <c r="U1653" s="139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9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8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7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8">
        <f t="shared" ref="S1654" si="18193">R1654/R$2*100</f>
        <v>340.76378790902783</v>
      </c>
      <c r="T1654">
        <v>20247.5</v>
      </c>
      <c r="U1654" s="139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9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8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7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8">
        <f t="shared" ref="S1655" si="18204">R1655/R$2*100</f>
        <v>337.35447020024895</v>
      </c>
      <c r="T1655">
        <v>19914.400000000001</v>
      </c>
      <c r="U1655" s="139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9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8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7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8">
        <f t="shared" ref="S1656" si="18215">R1656/R$2*100</f>
        <v>341.18172573394537</v>
      </c>
      <c r="T1656">
        <v>20203.900000000001</v>
      </c>
      <c r="U1656" s="139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9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8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7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8">
        <f t="shared" ref="S1657" si="18226">R1657/R$2*100</f>
        <v>344.95932293597161</v>
      </c>
      <c r="T1657">
        <v>20353.05</v>
      </c>
      <c r="U1657" s="139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9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8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7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8">
        <f t="shared" ref="S1658" si="18237">R1658/R$2*100</f>
        <v>343.37239471958486</v>
      </c>
      <c r="T1658">
        <v>20575.400000000001</v>
      </c>
      <c r="U1658" s="139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9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8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7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8">
        <f t="shared" ref="S1659" si="18248">R1659/R$2*100</f>
        <v>345.56757809901251</v>
      </c>
      <c r="T1659">
        <v>20746.849999999999</v>
      </c>
      <c r="U1659" s="139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9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8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7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8">
        <f t="shared" ref="S1660" si="18259">R1660/R$2*100</f>
        <v>353.46515363194857</v>
      </c>
      <c r="T1660">
        <v>21412.65</v>
      </c>
      <c r="U1660" s="139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9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8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7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8">
        <f t="shared" ref="S1661" si="18270">R1661/R$2*100</f>
        <v>361.43947385928396</v>
      </c>
      <c r="T1661">
        <v>21793.25</v>
      </c>
      <c r="U1661" s="139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9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8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7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8">
        <f t="shared" ref="S1662" si="18281">R1662/R$2*100</f>
        <v>367.82306427546354</v>
      </c>
      <c r="T1662">
        <v>22290.75</v>
      </c>
      <c r="U1662" s="139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9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8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7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8">
        <f t="shared" ref="S1663" si="18292">R1663/R$2*100</f>
        <v>366.99764301124321</v>
      </c>
      <c r="T1663">
        <v>21829.599999999999</v>
      </c>
      <c r="U1663" s="139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9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8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7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8">
        <f t="shared" ref="S1664" si="18303">R1664/R$2*100</f>
        <v>354.41483952518075</v>
      </c>
      <c r="T1664">
        <v>21507.599999999999</v>
      </c>
      <c r="U1664" s="139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9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8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7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8">
        <f t="shared" ref="S1665" si="18314">R1665/R$2*100</f>
        <v>347.54749617464523</v>
      </c>
      <c r="T1665">
        <v>21213.75</v>
      </c>
      <c r="U1665" s="139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9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8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7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8">
        <f t="shared" ref="S1666" si="18325">R1666/R$2*100</f>
        <v>340.80845664756362</v>
      </c>
      <c r="T1666">
        <v>20775.7</v>
      </c>
      <c r="U1666" s="139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9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8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7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8">
        <f t="shared" ref="S1667" si="18337">R1667/R$2*100</f>
        <v>335.09133331432537</v>
      </c>
      <c r="T1667">
        <v>20594.7</v>
      </c>
      <c r="U1667" s="139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9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8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7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8">
        <f t="shared" ref="S1668" si="18348">R1668/R$2*100</f>
        <v>342.01902698181885</v>
      </c>
      <c r="T1668">
        <v>21080.45</v>
      </c>
      <c r="U1668" s="139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9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8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7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8">
        <f t="shared" ref="S1669" si="18359">R1669/R$2*100</f>
        <v>341.4162366112584</v>
      </c>
      <c r="T1669">
        <v>20979</v>
      </c>
      <c r="U1669" s="139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9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8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7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8">
        <f t="shared" ref="S1670" si="18370">R1670/R$2*100</f>
        <v>333.63674811583456</v>
      </c>
      <c r="T1670">
        <v>20366.5</v>
      </c>
      <c r="U1670" s="139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9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8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7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8">
        <f t="shared" ref="S1671" si="18381">R1671/R$2*100</f>
        <v>332.42427698419488</v>
      </c>
      <c r="T1671">
        <v>20399.3</v>
      </c>
      <c r="U1671" s="139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9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8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7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8">
        <f t="shared" ref="S1672" si="18392">R1672/R$2*100</f>
        <v>340.86215417367583</v>
      </c>
      <c r="T1672">
        <v>20815.400000000001</v>
      </c>
      <c r="U1672" s="139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9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8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7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8">
        <f t="shared" ref="S1673" si="18403">R1673/R$2*100</f>
        <v>339.58576872998225</v>
      </c>
      <c r="T1673">
        <v>20739</v>
      </c>
      <c r="U1673" s="139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9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8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7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8">
        <f t="shared" ref="S1674" si="18414">R1674/R$2*100</f>
        <v>339.45200011404779</v>
      </c>
      <c r="T1674">
        <v>20875.25</v>
      </c>
      <c r="U1674" s="139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9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8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7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8">
        <f t="shared" ref="S1675" si="18425">R1675/R$2*100</f>
        <v>341.0729050836826</v>
      </c>
      <c r="T1675">
        <v>20938.95</v>
      </c>
      <c r="U1675" s="139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9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8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7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8">
        <f t="shared" ref="S1676" si="18436">R1676/R$2*100</f>
        <v>346.85631872570542</v>
      </c>
      <c r="T1676">
        <v>21257.4</v>
      </c>
      <c r="U1676" s="139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9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8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7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8">
        <f t="shared" ref="S1677" si="18447">R1677/R$2*100</f>
        <v>350.08102148851441</v>
      </c>
      <c r="T1677">
        <v>21361.9</v>
      </c>
      <c r="U1677" s="139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9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8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7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8">
        <f t="shared" ref="S1678" si="18458">R1678/R$2*100</f>
        <v>348.49718206787747</v>
      </c>
      <c r="T1678">
        <v>21255.3</v>
      </c>
      <c r="U1678" s="139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9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8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7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8">
        <f t="shared" ref="S1679" si="18469">R1679/R$2*100</f>
        <v>348.11726019064997</v>
      </c>
      <c r="T1679">
        <v>21132.65</v>
      </c>
      <c r="U1679" s="139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9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8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7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8">
        <f t="shared" ref="S1680" si="18480">R1680/R$2*100</f>
        <v>353.06503578251073</v>
      </c>
      <c r="T1680">
        <v>21404.5</v>
      </c>
      <c r="U1680" s="139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9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8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7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8">
        <f t="shared" ref="S1681" si="18491">R1681/R$2*100</f>
        <v>355.17753447571249</v>
      </c>
      <c r="T1681">
        <v>21401.55</v>
      </c>
      <c r="U1681" s="139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9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8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7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8">
        <f t="shared" ref="S1682" si="18502">R1682/R$2*100</f>
        <v>355.63420104733939</v>
      </c>
      <c r="T1682">
        <v>21349.25</v>
      </c>
      <c r="U1682" s="139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9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8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7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8">
        <f t="shared" ref="S1683" si="18513">R1683/R$2*100</f>
        <v>357.99570419791104</v>
      </c>
      <c r="T1683">
        <v>21449.05</v>
      </c>
      <c r="U1683" s="139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9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8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7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8">
        <f t="shared" ref="S1684" si="18524">R1684/R$2*100</f>
        <v>350.2801300145411</v>
      </c>
      <c r="T1684">
        <v>21011.05</v>
      </c>
      <c r="U1684" s="139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9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8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7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8">
        <f t="shared" ref="S1685" si="18535">R1685/R$2*100</f>
        <v>341.72654178427854</v>
      </c>
      <c r="T1685">
        <v>20646.650000000001</v>
      </c>
      <c r="U1685" s="139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9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8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7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8">
        <f t="shared" ref="S1686" si="18546">R1686/R$2*100</f>
        <v>348.45061253195718</v>
      </c>
      <c r="T1686">
        <v>21021.9</v>
      </c>
      <c r="U1686" s="139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9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8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7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8">
        <f t="shared" ref="S1687" si="18557">R1687/R$2*100</f>
        <v>345.02323724802551</v>
      </c>
      <c r="T1687">
        <v>20915.099999999999</v>
      </c>
      <c r="U1687" s="139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9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8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7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8">
        <f t="shared" ref="S1688" si="18568">R1688/R$2*100</f>
        <v>348.90395270816106</v>
      </c>
      <c r="T1688">
        <v>21078.35</v>
      </c>
      <c r="U1688" s="139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9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8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7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8">
        <f t="shared" ref="S1689" si="18579">R1689/R$2*100</f>
        <v>335.44868322261186</v>
      </c>
      <c r="T1689">
        <v>20162.55</v>
      </c>
      <c r="U1689" s="139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9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8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7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8">
        <f t="shared" ref="S1690" si="18590">R1690/R$2*100</f>
        <v>335.08658132086407</v>
      </c>
      <c r="T1690">
        <v>20084.650000000001</v>
      </c>
      <c r="U1690" s="139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9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8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7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8">
        <f t="shared" ref="S1691" si="18601">R1691/R$2*100</f>
        <v>334.12192664822891</v>
      </c>
      <c r="T1691">
        <v>19942.7</v>
      </c>
      <c r="U1691" s="139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9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8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7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8">
        <f t="shared" ref="S1692" si="18612">R1692/R$2*100</f>
        <v>338.02069968351719</v>
      </c>
      <c r="T1692">
        <v>20261.599999999999</v>
      </c>
      <c r="U1692" s="139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9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8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7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8">
        <f t="shared" ref="S1693" si="18623">R1693/R$2*100</f>
        <v>344.2821638677425</v>
      </c>
      <c r="T1693">
        <v>20575.900000000001</v>
      </c>
      <c r="U1693" s="139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9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8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7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8">
        <f t="shared" ref="S1694" si="18634">R1694/R$2*100</f>
        <v>342.21813550784555</v>
      </c>
      <c r="T1694">
        <v>20478.25</v>
      </c>
      <c r="U1694" s="139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9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8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7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8">
        <f t="shared" ref="S1695" si="18645">R1695/R$2*100</f>
        <v>335.03359659377105</v>
      </c>
      <c r="T1695">
        <v>20118.400000000001</v>
      </c>
      <c r="U1695" s="139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9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8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7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8">
        <f t="shared" ref="S1696" si="18656">R1696/R$2*100</f>
        <v>341.06411389577926</v>
      </c>
      <c r="T1696">
        <v>20544.849999999999</v>
      </c>
      <c r="U1696" s="139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9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8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7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8">
        <f t="shared" ref="S1697" si="18667">R1697/R$2*100</f>
        <v>346.9710793677948</v>
      </c>
      <c r="T1697">
        <v>20949</v>
      </c>
      <c r="U1697" s="139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9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8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7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8">
        <f t="shared" ref="S1698" si="18678">R1698/R$2*100</f>
        <v>347.21628223039562</v>
      </c>
      <c r="T1698">
        <v>21033</v>
      </c>
      <c r="U1698" s="139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9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8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7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8">
        <f t="shared" ref="S1699" si="18689">R1699/R$2*100</f>
        <v>348.35082066927072</v>
      </c>
      <c r="T1699">
        <v>21120.15</v>
      </c>
      <c r="U1699" s="139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9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8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7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8">
        <f t="shared" ref="S1700" si="18700">R1700/R$2*100</f>
        <v>348.84170159381858</v>
      </c>
      <c r="T1700">
        <v>21040.9</v>
      </c>
      <c r="U1700" s="139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9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8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7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8">
        <f t="shared" ref="S1701" si="18711">R1701/R$2*100</f>
        <v>348.38384702382649</v>
      </c>
      <c r="T1701">
        <v>21036.65</v>
      </c>
      <c r="U1701" s="139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9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8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7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8">
        <f t="shared" ref="S1702" si="18722">R1702/R$2*100</f>
        <v>345.06457959113851</v>
      </c>
      <c r="T1702">
        <v>20811.349999999999</v>
      </c>
      <c r="U1702" s="139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9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8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7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8">
        <f t="shared" ref="S1703" si="18733">R1703/R$2*100</f>
        <v>346.64723101341008</v>
      </c>
      <c r="T1703">
        <v>20861.75</v>
      </c>
      <c r="U1703" s="139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9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8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7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8">
        <f t="shared" ref="S1704" si="18744">R1704/R$2*100</f>
        <v>340.10040962183632</v>
      </c>
      <c r="T1704">
        <v>20393.400000000001</v>
      </c>
      <c r="U1704" s="139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9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8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7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8">
        <f t="shared" ref="S1705" si="18755">R1705/R$2*100</f>
        <v>327.46984860148831</v>
      </c>
      <c r="T1705">
        <v>19737.7</v>
      </c>
      <c r="U1705" s="139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9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8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7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8">
        <f t="shared" ref="S1706" si="18766">R1706/R$2*100</f>
        <v>336.22729735123886</v>
      </c>
      <c r="T1706">
        <v>20165.95</v>
      </c>
      <c r="U1706" s="139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9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8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7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8">
        <f t="shared" ref="S1707" si="18777">R1707/R$2*100</f>
        <v>342.02187817789559</v>
      </c>
      <c r="T1707">
        <v>20485.75</v>
      </c>
      <c r="U1707" s="139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9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8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7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8">
        <f t="shared" ref="S1708" si="18788">R1708/R$2*100</f>
        <v>344.07521455250475</v>
      </c>
      <c r="T1708">
        <v>20630.849999999999</v>
      </c>
      <c r="U1708" s="139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9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8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7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8">
        <f t="shared" ref="S1709" si="18799">R1709/R$2*100</f>
        <v>343.18302778015374</v>
      </c>
      <c r="T1709">
        <v>20514.8</v>
      </c>
      <c r="U1709" s="139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9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8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7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8">
        <f t="shared" ref="S1710" si="18810">R1710/R$2*100</f>
        <v>345.36514317756297</v>
      </c>
      <c r="T1710">
        <v>20557.5</v>
      </c>
      <c r="U1710" s="139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9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8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7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8">
        <f t="shared" ref="S1711" si="18821">R1711/R$2*100</f>
        <v>349.55046141856508</v>
      </c>
      <c r="T1711">
        <v>20791.05</v>
      </c>
      <c r="U1711" s="139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9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8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7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8">
        <f t="shared" ref="S1712" si="18832">R1712/R$2*100</f>
        <v>348.76186810366943</v>
      </c>
      <c r="T1712">
        <v>20674.3</v>
      </c>
      <c r="U1712" s="139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9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8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7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8">
        <f t="shared" ref="S1713" si="18843">R1713/R$2*100</f>
        <v>348.05477147663441</v>
      </c>
      <c r="T1713">
        <v>20557.650000000001</v>
      </c>
      <c r="U1713" s="139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9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8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7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8">
        <f t="shared" ref="S1714" si="18854">R1714/R$2*100</f>
        <v>352.03884279455224</v>
      </c>
      <c r="T1714">
        <v>20774.7</v>
      </c>
      <c r="U1714" s="139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9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8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7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8">
        <f t="shared" ref="S1715" si="18865">R1715/R$2*100</f>
        <v>357.25296761991655</v>
      </c>
      <c r="T1715">
        <v>21031.1</v>
      </c>
      <c r="U1715" s="139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9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8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7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8">
        <f t="shared" ref="S1716" si="18876">R1716/R$2*100</f>
        <v>357.74836293825263</v>
      </c>
      <c r="T1716">
        <v>21107.4</v>
      </c>
      <c r="U1716" s="139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9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8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7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8">
        <f t="shared" ref="S1717" si="18887">R1717/R$2*100</f>
        <v>356.33939687698984</v>
      </c>
      <c r="T1717">
        <v>21018.15</v>
      </c>
      <c r="U1717" s="139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9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8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7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8">
        <f t="shared" ref="S1718" si="18898">R1718/R$2*100</f>
        <v>355.5315579885762</v>
      </c>
      <c r="T1718">
        <v>20948.099999999999</v>
      </c>
      <c r="U1718" s="139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9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8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7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8">
        <f t="shared" ref="S1719" si="18909">R1719/R$2*100</f>
        <v>357.52834564099641</v>
      </c>
      <c r="T1719">
        <v>21008.1</v>
      </c>
      <c r="U1719" s="139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9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8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7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8">
        <f t="shared" ref="S1720" si="18920">R1720/R$2*100</f>
        <v>358.57616019920357</v>
      </c>
      <c r="T1720">
        <v>21163.8</v>
      </c>
      <c r="U1720" s="139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9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8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7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8">
        <f t="shared" ref="S1721" si="18931">R1721/R$2*100</f>
        <v>359.00407721038971</v>
      </c>
      <c r="T1721">
        <v>21241.5</v>
      </c>
      <c r="U1721" s="139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9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8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7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8">
        <f t="shared" ref="S1722" si="18942">R1722/R$2*100</f>
        <v>361.53760252425894</v>
      </c>
      <c r="T1722">
        <v>21394.1</v>
      </c>
      <c r="U1722" s="139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9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8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7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8">
        <f t="shared" ref="S1723" si="18953">R1723/R$2*100</f>
        <v>365.86738136648324</v>
      </c>
      <c r="T1723">
        <v>21502.2</v>
      </c>
      <c r="U1723" s="139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9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8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7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8">
        <f t="shared" ref="S1724" si="18964">R1724/R$2*100</f>
        <v>364.71335975441696</v>
      </c>
      <c r="T1724">
        <v>21456.1</v>
      </c>
      <c r="U1724" s="139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9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8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7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8">
        <f t="shared" ref="S1725" si="18975">R1725/R$2*100</f>
        <v>364.64730704530547</v>
      </c>
      <c r="T1725">
        <v>21536.5</v>
      </c>
      <c r="U1725" s="139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9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8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7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8">
        <f t="shared" ref="S1726" si="18986">R1726/R$2*100</f>
        <v>354.50417700225245</v>
      </c>
      <c r="T1726">
        <v>21009.7</v>
      </c>
      <c r="U1726" s="139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9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8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7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8">
        <f t="shared" ref="S1727" si="18997">R1727/R$2*100</f>
        <v>352.47079900018059</v>
      </c>
      <c r="T1727">
        <v>20891.849999999999</v>
      </c>
      <c r="U1727" s="139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9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8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7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8">
        <f t="shared" ref="S1728" si="19008">R1728/R$2*100</f>
        <v>353.4687176270445</v>
      </c>
      <c r="T1728">
        <v>20854.5</v>
      </c>
      <c r="U1728" s="139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9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8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7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8">
        <f t="shared" ref="S1729" si="19019">R1729/R$2*100</f>
        <v>343.24765489122683</v>
      </c>
      <c r="T1729">
        <v>20313.95</v>
      </c>
      <c r="U1729" s="139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9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8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7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8">
        <f t="shared" ref="S1730" si="19030">R1730/R$2*100</f>
        <v>325.70353263193908</v>
      </c>
      <c r="T1730">
        <v>19421.45</v>
      </c>
      <c r="U1730" s="139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9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8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7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8">
        <f t="shared" ref="S1731" si="19042">R1731/R$2*100</f>
        <v>328.32782102091824</v>
      </c>
      <c r="T1731">
        <v>19628.45</v>
      </c>
      <c r="U1731" s="139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9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8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7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8">
        <f t="shared" ref="S1732" si="19053">R1732/R$2*100</f>
        <v>320.51411817257338</v>
      </c>
      <c r="T1732">
        <v>19228.2</v>
      </c>
      <c r="U1732" s="139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9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8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7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8">
        <f t="shared" ref="S1733" si="19064">R1733/R$2*100</f>
        <v>326.68125528659272</v>
      </c>
      <c r="T1733">
        <v>19455.849999999999</v>
      </c>
      <c r="U1733" s="139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9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8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7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8">
        <f t="shared" ref="S1734" si="19075">R1734/R$2*100</f>
        <v>332.08474705138804</v>
      </c>
      <c r="T1734">
        <v>19897.25</v>
      </c>
      <c r="U1734" s="139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9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8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7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8">
        <f t="shared" ref="S1735" si="19086">R1735/R$2*100</f>
        <v>336.41214989688171</v>
      </c>
      <c r="T1735">
        <v>20069.8</v>
      </c>
      <c r="U1735" s="139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9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8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7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8">
        <f t="shared" ref="S1736" si="19097">R1736/R$2*100</f>
        <v>341.81255286592722</v>
      </c>
      <c r="T1736">
        <v>20325.2</v>
      </c>
      <c r="U1736" s="139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9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8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7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8">
        <f t="shared" ref="S1737" si="19108">R1737/R$2*100</f>
        <v>337.34781740940321</v>
      </c>
      <c r="T1737">
        <v>20084.25</v>
      </c>
      <c r="U1737" s="139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9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8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7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8">
        <f t="shared" ref="S1738" si="19119">R1738/R$2*100</f>
        <v>339.45865290489354</v>
      </c>
      <c r="T1738">
        <v>20097.650000000001</v>
      </c>
      <c r="U1738" s="139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9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8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7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8">
        <f t="shared" ref="S1739" si="19130">R1739/R$2*100</f>
        <v>334.32745036542826</v>
      </c>
      <c r="T1739">
        <v>19788.849999999999</v>
      </c>
      <c r="U1739" s="139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9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8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7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8">
        <f t="shared" ref="S1740" si="19141">R1740/R$2*100</f>
        <v>331.47649188834714</v>
      </c>
      <c r="T1740">
        <v>19705.900000000001</v>
      </c>
      <c r="U1740" s="139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9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8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7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8">
        <f t="shared" ref="S1741" si="19152">R1741/R$2*100</f>
        <v>338.32363926667233</v>
      </c>
      <c r="T1741">
        <v>20087.150000000001</v>
      </c>
      <c r="U1741" s="139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9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8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7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8">
        <f t="shared" ref="S1742" si="19163">R1742/R$2*100</f>
        <v>339.66583981980438</v>
      </c>
      <c r="T1742">
        <v>20228.45</v>
      </c>
      <c r="U1742" s="139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9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8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7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8">
        <f t="shared" ref="S1743" si="19174">R1743/R$2*100</f>
        <v>330.68528497704784</v>
      </c>
      <c r="T1743">
        <v>19726.05</v>
      </c>
      <c r="U1743" s="139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9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8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7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8">
        <f t="shared" ref="S1744" si="19185">R1744/R$2*100</f>
        <v>317.98273125576173</v>
      </c>
      <c r="T1744">
        <v>19038.5</v>
      </c>
      <c r="U1744" s="139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9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8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7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8">
        <f t="shared" ref="S1745" si="19196">R1745/R$2*100</f>
        <v>329.01044488162785</v>
      </c>
      <c r="T1745">
        <v>19810.75</v>
      </c>
      <c r="U1745" s="139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9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8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7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8">
        <f t="shared" ref="S1746" si="19207">R1746/R$2*100</f>
        <v>326.55437706117715</v>
      </c>
      <c r="T1746">
        <v>19717.95</v>
      </c>
      <c r="U1746" s="139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9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8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7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8">
        <f t="shared" ref="S1747" si="19218">R1747/R$2*100</f>
        <v>324.36085687946093</v>
      </c>
      <c r="T1747">
        <v>19639.099999999999</v>
      </c>
      <c r="U1747" s="139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9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8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7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8">
        <f t="shared" ref="S1748" si="19229">R1748/R$2*100</f>
        <v>321.46784326024766</v>
      </c>
      <c r="T1748">
        <v>19500.900000000001</v>
      </c>
      <c r="U1748" s="139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9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8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7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8">
        <f t="shared" ref="S1749" si="19240">R1749/R$2*100</f>
        <v>318.8974899970537</v>
      </c>
      <c r="T1749">
        <v>19396</v>
      </c>
      <c r="U1749" s="139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9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8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7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8">
        <f t="shared" ref="S1750" si="19251">R1750/R$2*100</f>
        <v>318.1975213602106</v>
      </c>
      <c r="T1750">
        <v>19317.5</v>
      </c>
      <c r="U1750" s="139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9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8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7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8">
        <f t="shared" ref="S1751" si="19262">R1751/R$2*100</f>
        <v>319.44278124673298</v>
      </c>
      <c r="T1751">
        <v>19384.75</v>
      </c>
      <c r="U1751" s="139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9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8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7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8">
        <f t="shared" ref="S1752" si="19273">R1752/R$2*100</f>
        <v>299.12610840247481</v>
      </c>
      <c r="T1752">
        <v>18266.599999999999</v>
      </c>
      <c r="U1752" s="139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9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8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7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8">
        <f t="shared" ref="S1753" si="19284">R1753/R$2*100</f>
        <v>315.21065587013749</v>
      </c>
      <c r="T1753">
        <v>19071.150000000001</v>
      </c>
      <c r="U1753" s="139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9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8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7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8">
        <f t="shared" ref="S1754" si="19295">R1754/R$2*100</f>
        <v>320.42929508928995</v>
      </c>
      <c r="T1754">
        <v>19335.2</v>
      </c>
      <c r="U1754" s="139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9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8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7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8">
        <f t="shared" ref="S1755" si="19306">R1755/R$2*100</f>
        <v>320.90853362985774</v>
      </c>
      <c r="T1755">
        <v>19285.650000000001</v>
      </c>
      <c r="U1755" s="139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9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8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7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8">
        <f t="shared" ref="S1756" si="19317">R1756/R$2*100</f>
        <v>322.15236791834172</v>
      </c>
      <c r="T1756">
        <v>19285.400000000001</v>
      </c>
      <c r="U1756" s="139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9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8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7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8">
        <f t="shared" ref="S1757" si="19328">R1757/R$2*100</f>
        <v>314.23198281679163</v>
      </c>
      <c r="T1757">
        <v>18866.849999999999</v>
      </c>
      <c r="U1757" s="139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9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8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7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8">
        <f t="shared" ref="S1758" si="19339">R1758/R$2*100</f>
        <v>310.20252996131876</v>
      </c>
      <c r="T1758">
        <v>18531.05</v>
      </c>
      <c r="U1758" s="139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9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8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7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8">
        <f t="shared" ref="S1759" si="19350">R1759/R$2*100</f>
        <v>314.78654045372031</v>
      </c>
      <c r="T1759">
        <v>18803.25</v>
      </c>
      <c r="U1759" s="139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9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8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7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8">
        <f t="shared" ref="S1760" si="19361">R1760/R$2*100</f>
        <v>317.96301048289752</v>
      </c>
      <c r="T1760">
        <v>19112.400000000001</v>
      </c>
      <c r="U1760" s="139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9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8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7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8">
        <f t="shared" ref="S1761" si="19372">R1761/R$2*100</f>
        <v>322.36050523194473</v>
      </c>
      <c r="T1761">
        <v>19404.5</v>
      </c>
      <c r="U1761" s="139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9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8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7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8">
        <f t="shared" ref="S1762" si="19383">R1762/R$2*100</f>
        <v>323.82340641899276</v>
      </c>
      <c r="T1762">
        <v>19436.75</v>
      </c>
      <c r="U1762" s="139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9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8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7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8">
        <f t="shared" ref="S1763" si="19394">R1763/R$2*100</f>
        <v>326.14594322318214</v>
      </c>
      <c r="T1763">
        <v>19642.55</v>
      </c>
      <c r="U1763" s="139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9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8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7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8">
        <f t="shared" ref="S1764" si="19405">R1764/R$2*100</f>
        <v>319.40975489217726</v>
      </c>
      <c r="T1764">
        <v>19356.150000000001</v>
      </c>
      <c r="U1764" s="139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9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8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7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8">
        <f t="shared" ref="S1765" si="19416">R1765/R$2*100</f>
        <v>325.68286146038258</v>
      </c>
      <c r="T1765">
        <v>19732.3</v>
      </c>
      <c r="U1765" s="139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9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8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7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8">
        <f t="shared" ref="S1766" si="19427">R1766/R$2*100</f>
        <v>328.7029909046845</v>
      </c>
      <c r="T1766">
        <v>19978.599999999999</v>
      </c>
      <c r="U1766" s="139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9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8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7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8">
        <f t="shared" ref="S1767" si="19438">R1767/R$2*100</f>
        <v>329.01210807933927</v>
      </c>
      <c r="T1767">
        <v>19863.900000000001</v>
      </c>
      <c r="U1767" s="139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9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8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7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8">
        <f t="shared" ref="S1768" si="19449">R1768/R$2*100</f>
        <v>331.05617806669898</v>
      </c>
      <c r="T1768">
        <v>20083.900000000001</v>
      </c>
      <c r="U1768" s="139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9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8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7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8">
        <f t="shared" ref="S1769" si="19460">R1769/R$2*100</f>
        <v>331.73072353852439</v>
      </c>
      <c r="T1769">
        <v>20027.95</v>
      </c>
      <c r="U1769" s="139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9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8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7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8">
        <f t="shared" ref="S1770" si="19471">R1770/R$2*100</f>
        <v>335.28188825212169</v>
      </c>
      <c r="T1770">
        <v>20157.900000000001</v>
      </c>
      <c r="U1770" s="139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9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8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7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8">
        <f t="shared" ref="S1771" si="19482">R1771/R$2*100</f>
        <v>333.96677406171887</v>
      </c>
      <c r="T1771">
        <v>20077.849999999999</v>
      </c>
      <c r="U1771" s="139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9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8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7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8">
        <f t="shared" ref="S1772" si="19493">R1772/R$2*100</f>
        <v>332.39243862800441</v>
      </c>
      <c r="T1772">
        <v>20086.75</v>
      </c>
      <c r="U1772" s="139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9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8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7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8">
        <f t="shared" ref="S1773" si="19504">R1773/R$2*100</f>
        <v>334.04114275938753</v>
      </c>
      <c r="T1773">
        <v>20158.05</v>
      </c>
      <c r="U1773" s="139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9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8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7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8">
        <f t="shared" ref="S1774" si="19515">R1774/R$2*100</f>
        <v>337.44357007764756</v>
      </c>
      <c r="T1774">
        <v>20392.95</v>
      </c>
      <c r="U1774" s="139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9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8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7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8">
        <f t="shared" ref="S1775" si="19526">R1775/R$2*100</f>
        <v>335.79296514887994</v>
      </c>
      <c r="T1775">
        <v>20314.7</v>
      </c>
      <c r="U1775" s="139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9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8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7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8">
        <f t="shared" ref="S1776" si="19537">R1776/R$2*100</f>
        <v>337.99765251523013</v>
      </c>
      <c r="T1776">
        <v>20451.099999999999</v>
      </c>
      <c r="U1776" s="139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9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8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7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8">
        <f t="shared" ref="S1777" si="19548">R1777/R$2*100</f>
        <v>342.92689533259198</v>
      </c>
      <c r="T1777">
        <v>20692.2</v>
      </c>
      <c r="U1777" s="139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9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8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7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8">
        <f t="shared" ref="S1778" si="19559">R1778/R$2*100</f>
        <v>347.16496070101408</v>
      </c>
      <c r="T1778">
        <v>20947.3</v>
      </c>
      <c r="U1778" s="139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9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8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7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8">
        <f t="shared" ref="S1779" si="19570">R1779/R$2*100</f>
        <v>347.70858875298183</v>
      </c>
      <c r="T1779">
        <v>20955.349999999999</v>
      </c>
      <c r="U1779" s="139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9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8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7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8">
        <f t="shared" ref="S1780" si="19581">R1780/R$2*100</f>
        <v>342.22716429542191</v>
      </c>
      <c r="T1780">
        <v>20660.150000000001</v>
      </c>
      <c r="U1780" s="139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9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8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7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8">
        <f t="shared" ref="S1781" si="19592">R1781/R$2*100</f>
        <v>345.69112992900517</v>
      </c>
      <c r="T1781">
        <v>20867.45</v>
      </c>
      <c r="U1781" s="139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9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8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7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8">
        <f t="shared" ref="S1782" si="19603">R1782/R$2*100</f>
        <v>343.83333808532683</v>
      </c>
      <c r="T1782">
        <v>20829.5</v>
      </c>
      <c r="U1782" s="139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9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8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7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8">
        <f t="shared" ref="S1783" si="19614">R1783/R$2*100</f>
        <v>336.5288113363556</v>
      </c>
      <c r="T1783">
        <v>20410.45</v>
      </c>
      <c r="U1783" s="139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9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8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7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8">
        <f t="shared" ref="S1784" si="19625">R1784/R$2*100</f>
        <v>337.10950493732116</v>
      </c>
      <c r="T1784">
        <v>20448.650000000001</v>
      </c>
      <c r="U1784" s="139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9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8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7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8">
        <f t="shared" ref="S1785" si="19636">R1785/R$2*100</f>
        <v>331.37717522500691</v>
      </c>
      <c r="T1785">
        <v>20066.95</v>
      </c>
      <c r="U1785" s="139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9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8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7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8">
        <f t="shared" ref="S1786" si="19647">R1786/R$2*100</f>
        <v>324.91470171737041</v>
      </c>
      <c r="T1786">
        <v>19695.55</v>
      </c>
      <c r="U1786" s="139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9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8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7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8">
        <f t="shared" ref="S1787" si="19658">R1787/R$2*100</f>
        <v>324.37748885657533</v>
      </c>
      <c r="T1787">
        <v>19778.400000000001</v>
      </c>
      <c r="U1787" s="139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9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8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7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8">
        <f t="shared" ref="S1788" si="19669">R1788/R$2*100</f>
        <v>328.91968180651781</v>
      </c>
      <c r="T1788">
        <v>20092.650000000001</v>
      </c>
      <c r="U1788" s="139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9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8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7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8">
        <f t="shared" ref="S1789" si="19680">R1789/R$2*100</f>
        <v>324.67353804921163</v>
      </c>
      <c r="T1789">
        <v>19856.45</v>
      </c>
      <c r="U1789" s="139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9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8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7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8">
        <f t="shared" ref="S1790" si="19691">R1790/R$2*100</f>
        <v>316.51959246904073</v>
      </c>
      <c r="T1790">
        <v>19483.95</v>
      </c>
      <c r="U1790" s="139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9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8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7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8">
        <f t="shared" ref="S1791" si="19702">R1791/R$2*100</f>
        <v>320.5198205647269</v>
      </c>
      <c r="T1791">
        <v>19789.05</v>
      </c>
      <c r="U1791" s="139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9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8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7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8">
        <f t="shared" ref="S1792" si="19713">R1792/R$2*100</f>
        <v>317.3530921221452</v>
      </c>
      <c r="T1792">
        <v>19505.95</v>
      </c>
      <c r="U1792" s="139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9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8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7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8">
        <f t="shared" ref="S1793" si="19724">R1793/R$2*100</f>
        <v>320.26630171356885</v>
      </c>
      <c r="T1793">
        <v>19672.3</v>
      </c>
      <c r="U1793" s="139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9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8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7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8">
        <f t="shared" ref="S1794" si="19735">R1794/R$2*100</f>
        <v>318.49333295317388</v>
      </c>
      <c r="T1794">
        <v>19443.349999999999</v>
      </c>
      <c r="U1794" s="139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9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8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7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8">
        <f t="shared" ref="S1795" si="19747">R1795/R$2*100</f>
        <v>315.50290346800477</v>
      </c>
      <c r="T1795">
        <v>19239.5</v>
      </c>
      <c r="U1795" s="139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9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8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7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8">
        <f t="shared" ref="S1796" si="19758">R1796/R$2*100</f>
        <v>307.53594883053438</v>
      </c>
      <c r="T1796">
        <v>18760.849999999999</v>
      </c>
      <c r="U1796" s="139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9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8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7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8">
        <f t="shared" ref="S1797" si="19769">R1797/R$2*100</f>
        <v>308.15964797232442</v>
      </c>
      <c r="T1797">
        <v>18844.05</v>
      </c>
      <c r="U1797" s="139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9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8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7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8">
        <f t="shared" ref="S1798" si="19780">R1798/R$2*100</f>
        <v>301.42441004001176</v>
      </c>
      <c r="T1798">
        <v>18454.45</v>
      </c>
      <c r="U1798" s="139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9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8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7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8">
        <f t="shared" ref="S1799" si="19791">R1799/R$2*100</f>
        <v>295.48750700919038</v>
      </c>
      <c r="T1799">
        <v>18139.8</v>
      </c>
      <c r="U1799" s="139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9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8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7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8">
        <f t="shared" ref="S1800" si="19802">R1800/R$2*100</f>
        <v>287.01636586548057</v>
      </c>
      <c r="T1800">
        <v>17784.599999999999</v>
      </c>
      <c r="U1800" s="139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9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8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7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8">
        <f t="shared" ref="S1801" si="19813">R1801/R$2*100</f>
        <v>285.89655860633536</v>
      </c>
      <c r="T1801">
        <v>17726.150000000001</v>
      </c>
      <c r="U1801" s="139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9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8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7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8">
        <f t="shared" ref="S1802" si="19824">R1802/R$2*100</f>
        <v>277.59268763246178</v>
      </c>
      <c r="T1802">
        <v>17254.900000000001</v>
      </c>
      <c r="U1802" s="139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9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8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7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8">
        <f t="shared" ref="S1803" si="19835">R1803/R$2*100</f>
        <v>277.7022210817438</v>
      </c>
      <c r="T1803">
        <v>17258</v>
      </c>
      <c r="U1803" s="139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9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8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7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8">
        <f t="shared" ref="S1804" si="19846">R1804/R$2*100</f>
        <v>279.39654435035493</v>
      </c>
      <c r="T1804">
        <v>17356.05</v>
      </c>
      <c r="U1804" s="139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9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8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7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8">
        <f t="shared" ref="S1805" si="19857">R1805/R$2*100</f>
        <v>291.77810091333311</v>
      </c>
      <c r="T1805">
        <v>17989.7</v>
      </c>
      <c r="U1805" s="139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9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8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7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8">
        <f t="shared" ref="S1806" si="19868">R1806/R$2*100</f>
        <v>291.04605632062646</v>
      </c>
      <c r="T1806">
        <v>17852.599999999999</v>
      </c>
      <c r="U1806" s="139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9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8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7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8">
        <f t="shared" ref="S1807" si="19879">R1807/R$2*100</f>
        <v>279.820184567426</v>
      </c>
      <c r="T1807">
        <v>17196.05</v>
      </c>
      <c r="U1807" s="139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9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8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7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8">
        <f t="shared" ref="S1808" si="19890">R1808/R$2*100</f>
        <v>285.34342656744502</v>
      </c>
      <c r="T1808">
        <v>17567.349999999999</v>
      </c>
      <c r="U1808" s="139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9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8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7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8">
        <f t="shared" ref="S1809" si="19901">R1809/R$2*100</f>
        <v>282.68397342685256</v>
      </c>
      <c r="T1809">
        <v>17535.099999999999</v>
      </c>
      <c r="U1809" s="139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9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8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7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8">
        <f t="shared" ref="S1810" si="19912">R1810/R$2*100</f>
        <v>278.90685142417243</v>
      </c>
      <c r="T1810">
        <v>17332.900000000001</v>
      </c>
      <c r="U1810" s="139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9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8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7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8">
        <f t="shared" ref="S1811" si="19923">R1811/R$2*100</f>
        <v>270.20595139661083</v>
      </c>
      <c r="T1811">
        <v>16913.349999999999</v>
      </c>
      <c r="U1811" s="139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9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8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7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8">
        <f t="shared" ref="S1812" si="19934">R1812/R$2*100</f>
        <v>272.15902070918753</v>
      </c>
      <c r="T1812">
        <v>17067.95</v>
      </c>
      <c r="U1812" s="139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9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8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7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8">
        <f t="shared" ref="S1813" si="19945">R1813/R$2*100</f>
        <v>277.57558045600126</v>
      </c>
      <c r="T1813">
        <v>17379.349999999999</v>
      </c>
      <c r="U1813" s="139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9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8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7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8">
        <f t="shared" ref="S1814" si="19956">R1814/R$2*100</f>
        <v>287.45331166424313</v>
      </c>
      <c r="T1814">
        <v>17941.55</v>
      </c>
      <c r="U1814" s="139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9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8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7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8">
        <f t="shared" ref="S1815" si="19967">R1815/R$2*100</f>
        <v>288.69381955730427</v>
      </c>
      <c r="T1815">
        <v>17969.650000000001</v>
      </c>
      <c r="U1815" s="139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9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8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7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8">
        <f t="shared" ref="S1816" si="19978">R1816/R$2*100</f>
        <v>285.78631235803414</v>
      </c>
      <c r="T1816">
        <v>17798.05</v>
      </c>
      <c r="U1816" s="139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9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8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7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8">
        <f t="shared" ref="S1817" si="19989">R1817/R$2*100</f>
        <v>287.78880240260787</v>
      </c>
      <c r="T1817">
        <v>17913.25</v>
      </c>
      <c r="U1817" s="139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9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8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7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8">
        <f t="shared" ref="S1818" si="20000">R1818/R$2*100</f>
        <v>284.24381528051015</v>
      </c>
      <c r="T1818">
        <v>17669.55</v>
      </c>
      <c r="U1818" s="139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9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8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7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8">
        <f t="shared" ref="S1819" si="20011">R1819/R$2*100</f>
        <v>283.0375217403701</v>
      </c>
      <c r="T1819">
        <v>17650.7</v>
      </c>
      <c r="U1819" s="139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9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8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7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8">
        <f t="shared" ref="S1820" si="20022">R1820/R$2*100</f>
        <v>280.66865299993344</v>
      </c>
      <c r="T1820">
        <v>17502.25</v>
      </c>
      <c r="U1820" s="139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9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8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7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8">
        <f t="shared" ref="S1821" si="20033">R1821/R$2*100</f>
        <v>278.92989859245955</v>
      </c>
      <c r="T1821">
        <v>17401.2</v>
      </c>
      <c r="U1821" s="139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9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8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7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8">
        <f t="shared" ref="S1822" si="20044">R1822/R$2*100</f>
        <v>280.47976125984849</v>
      </c>
      <c r="T1822">
        <v>17490.45</v>
      </c>
      <c r="U1822" s="139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9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8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7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8">
        <f t="shared" ref="S1823" si="20055">R1823/R$2*100</f>
        <v>277.6283275834212</v>
      </c>
      <c r="T1823">
        <v>17357.8</v>
      </c>
      <c r="U1823" s="139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9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8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7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8">
        <f t="shared" ref="S1824" si="20066">R1824/R$2*100</f>
        <v>267.03779735599079</v>
      </c>
      <c r="T1824">
        <v>16711.349999999999</v>
      </c>
      <c r="U1824" s="139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9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8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7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8">
        <f t="shared" ref="S1825" si="20077">R1825/R$2*100</f>
        <v>267.47331755671502</v>
      </c>
      <c r="T1825">
        <v>16834.25</v>
      </c>
      <c r="U1825" s="139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9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8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7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8">
        <f t="shared" ref="S1826" si="20088">R1826/R$2*100</f>
        <v>268.10913428183125</v>
      </c>
      <c r="T1826">
        <v>16894.2</v>
      </c>
      <c r="U1826" s="139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9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8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7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8">
        <f t="shared" ref="S1827" si="20099">R1827/R$2*100</f>
        <v>258.32668054248757</v>
      </c>
      <c r="T1827">
        <v>16311.15</v>
      </c>
      <c r="U1827" s="139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9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8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7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8">
        <f t="shared" ref="S1828" si="20110">R1828/R$2*100</f>
        <v>256.28213535578175</v>
      </c>
      <c r="T1828">
        <v>16159.85</v>
      </c>
      <c r="U1828" s="139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9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8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7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8">
        <f t="shared" ref="S1829" si="20121">R1829/R$2*100</f>
        <v>250.87888119065946</v>
      </c>
      <c r="T1829">
        <v>15962.95</v>
      </c>
      <c r="U1829" s="139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9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8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7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8">
        <f t="shared" ref="S1830" si="20132">R1830/R$2*100</f>
        <v>259.94520951539164</v>
      </c>
      <c r="T1830">
        <v>16456.2</v>
      </c>
      <c r="U1830" s="139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9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8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7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8">
        <f t="shared" ref="S1831" si="20143">R1831/R$2*100</f>
        <v>253.55425350934718</v>
      </c>
      <c r="T1831">
        <v>16141.45</v>
      </c>
      <c r="U1831" s="139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9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8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7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8">
        <f t="shared" ref="S1832" si="20154">R1832/R$2*100</f>
        <v>257.23039565097554</v>
      </c>
      <c r="T1832">
        <v>16352.6</v>
      </c>
      <c r="U1832" s="139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9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8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7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8">
        <f t="shared" ref="S1833" si="20165">R1833/R$2*100</f>
        <v>258.68426805044714</v>
      </c>
      <c r="T1833">
        <v>16454.05</v>
      </c>
      <c r="U1833" s="139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9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8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7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8">
        <f t="shared" ref="S1834" si="20176">R1834/R$2*100</f>
        <v>263.04778604624642</v>
      </c>
      <c r="T1834">
        <v>16700.05</v>
      </c>
      <c r="U1834" s="139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9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8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7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8">
        <f t="shared" ref="S1835" si="20187">R1835/R$2*100</f>
        <v>263.84136895427633</v>
      </c>
      <c r="T1835">
        <v>16739.95</v>
      </c>
      <c r="U1835" s="139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9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8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7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8">
        <f t="shared" ref="S1836" si="20198">R1836/R$2*100</f>
        <v>260.38785770630784</v>
      </c>
      <c r="T1836">
        <v>16538.5</v>
      </c>
      <c r="U1836" s="139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9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8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7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8">
        <f t="shared" ref="S1837" si="20209">R1837/R$2*100</f>
        <v>256.80461703684699</v>
      </c>
      <c r="T1837">
        <v>16361.5</v>
      </c>
      <c r="U1837" s="139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9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8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7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8">
        <f t="shared" ref="S1838" si="20220">R1838/R$2*100</f>
        <v>255.44127011281233</v>
      </c>
      <c r="T1838">
        <v>16182.5</v>
      </c>
      <c r="U1838" s="139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9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8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7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8">
        <f t="shared" ref="S1839" si="20231">R1839/R$2*100</f>
        <v>258.11450403444246</v>
      </c>
      <c r="T1839">
        <v>16310.45</v>
      </c>
      <c r="U1839" s="139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9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8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7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8">
        <f t="shared" ref="S1840" si="20242">R1840/R$2*100</f>
        <v>256.92199127533996</v>
      </c>
      <c r="T1840">
        <v>16278.3</v>
      </c>
      <c r="U1840" s="139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9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8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7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8">
        <f t="shared" ref="S1841" si="20253">R1841/R$2*100</f>
        <v>260.71598285480758</v>
      </c>
      <c r="T1841">
        <v>16397.400000000001</v>
      </c>
      <c r="U1841" s="139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9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8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7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8">
        <f t="shared" ref="S1842" si="20264">R1842/R$2*100</f>
        <v>264.3880858019939</v>
      </c>
      <c r="T1842">
        <v>16619.3</v>
      </c>
      <c r="U1842" s="139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9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8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7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8">
        <f t="shared" ref="S1843" si="20275">R1843/R$2*100</f>
        <v>266.56449880724961</v>
      </c>
      <c r="T1843">
        <v>16783.55</v>
      </c>
      <c r="U1843" s="139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9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8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7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8">
        <f t="shared" ref="S1844" si="20286">R1844/R$2*100</f>
        <v>267.435539208698</v>
      </c>
      <c r="T1844">
        <v>16886.3</v>
      </c>
      <c r="U1844" s="139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9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8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7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8">
        <f t="shared" ref="S1845" si="20297">R1845/R$2*100</f>
        <v>266.03275073893496</v>
      </c>
      <c r="T1845">
        <v>16775.05</v>
      </c>
      <c r="U1845" s="139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9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8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7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8">
        <f t="shared" ref="S1846" si="20308">R1846/R$2*100</f>
        <v>266.13325540064056</v>
      </c>
      <c r="T1846">
        <v>16750.55</v>
      </c>
      <c r="U1846" s="139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9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8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7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8">
        <f t="shared" ref="S1847" si="20319">R1847/R$2*100</f>
        <v>265.30973493380475</v>
      </c>
      <c r="T1847">
        <v>16759.900000000001</v>
      </c>
      <c r="U1847" s="139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9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8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7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8">
        <f t="shared" ref="S1848" si="20330">R1848/R$2*100</f>
        <v>268.58528402664916</v>
      </c>
      <c r="T1848">
        <v>16961.349999999999</v>
      </c>
      <c r="U1848" s="139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9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8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7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8">
        <f t="shared" ref="S1849" si="20341">R1849/R$2*100</f>
        <v>272.77701745882399</v>
      </c>
      <c r="T1849">
        <v>17184.7</v>
      </c>
      <c r="U1849" s="139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9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8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7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8">
        <f t="shared" ref="S1850" si="20352">R1850/R$2*100</f>
        <v>275.06747830714983</v>
      </c>
      <c r="T1850">
        <v>17270.75</v>
      </c>
      <c r="U1850" s="139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9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8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7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8">
        <f t="shared" ref="S1851" si="20363">R1851/R$2*100</f>
        <v>276.48618595500812</v>
      </c>
      <c r="T1851">
        <v>17302.8</v>
      </c>
      <c r="U1851" s="139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9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8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7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8">
        <f t="shared" ref="S1852" si="20374">R1852/R$2*100</f>
        <v>280.79624402436821</v>
      </c>
      <c r="T1852">
        <v>17539.400000000001</v>
      </c>
      <c r="U1852" s="139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9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8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7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8">
        <f t="shared" ref="S1853" si="20385">R1853/R$2*100</f>
        <v>280.0197682927988</v>
      </c>
      <c r="T1853">
        <v>17520.5</v>
      </c>
      <c r="U1853" s="139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9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8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7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8">
        <f t="shared" ref="S1854" si="20396">R1854/R$2*100</f>
        <v>281.290688944012</v>
      </c>
      <c r="T1854">
        <v>17521.900000000001</v>
      </c>
      <c r="U1854" s="139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9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8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7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8">
        <f t="shared" ref="S1855" si="20407">R1855/R$2*100</f>
        <v>277.80462654083385</v>
      </c>
      <c r="T1855">
        <v>17449.55</v>
      </c>
      <c r="U1855" s="139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9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8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7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8">
        <f t="shared" ref="S1856" si="20418">R1856/R$2*100</f>
        <v>279.36779478991434</v>
      </c>
      <c r="T1856">
        <v>17552.099999999999</v>
      </c>
      <c r="U1856" s="139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9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8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7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8">
        <f t="shared" ref="S1857" si="20429">R1857/R$2*100</f>
        <v>282.13155418698142</v>
      </c>
      <c r="T1857">
        <v>17655.55</v>
      </c>
      <c r="U1857" s="139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9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8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7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8">
        <f t="shared" ref="S1858" si="20440">R1858/R$2*100</f>
        <v>286.46513462397473</v>
      </c>
      <c r="T1858">
        <v>17906.900000000001</v>
      </c>
      <c r="U1858" s="139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9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8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7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8">
        <f t="shared" ref="S1859" si="20452">R1859/R$2*100</f>
        <v>291.97055664851405</v>
      </c>
      <c r="T1859">
        <v>18313.150000000001</v>
      </c>
      <c r="U1859" s="139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9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8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7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8">
        <f t="shared" ref="S1860" si="20463">R1860/R$2*100</f>
        <v>291.60679154905483</v>
      </c>
      <c r="T1860">
        <v>18400</v>
      </c>
      <c r="U1860" s="139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9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8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7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8">
        <f t="shared" ref="S1861" si="20474">R1861/R$2*100</f>
        <v>290.90872370959613</v>
      </c>
      <c r="T1861">
        <v>18322.7</v>
      </c>
      <c r="U1861" s="139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9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8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7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8">
        <f t="shared" ref="S1862" si="20485">R1862/R$2*100</f>
        <v>291.07860747583607</v>
      </c>
      <c r="T1862">
        <v>18321.55</v>
      </c>
      <c r="U1862" s="139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9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8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7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8">
        <f t="shared" ref="S1863" si="20496">R1863/R$2*100</f>
        <v>291.52101806707913</v>
      </c>
      <c r="T1863">
        <v>18331.05</v>
      </c>
      <c r="U1863" s="139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9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8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7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8">
        <f t="shared" ref="S1864" si="20507">R1864/R$2*100</f>
        <v>294.33966298862367</v>
      </c>
      <c r="T1864">
        <v>18543.5</v>
      </c>
      <c r="U1864" s="139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9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8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7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8">
        <f t="shared" ref="S1865" si="20518">R1865/R$2*100</f>
        <v>295.90496963476176</v>
      </c>
      <c r="T1865">
        <v>18595.599999999999</v>
      </c>
      <c r="U1865" s="139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9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8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7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8">
        <f t="shared" ref="S1866" si="20529">R1866/R$2*100</f>
        <v>298.89539911993086</v>
      </c>
      <c r="T1866">
        <v>18677.55</v>
      </c>
      <c r="U1866" s="139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9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8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7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8">
        <f t="shared" ref="S1867" si="20540">R1867/R$2*100</f>
        <v>300.47947614024076</v>
      </c>
      <c r="T1867">
        <v>18832.599999999999</v>
      </c>
      <c r="U1867" s="139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9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8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7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8">
        <f t="shared" ref="S1868" si="20551">R1868/R$2*100</f>
        <v>305.30274950341663</v>
      </c>
      <c r="T1868">
        <v>19050.400000000001</v>
      </c>
      <c r="U1868" s="139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9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8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7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8">
        <f t="shared" ref="S1869" si="20562">R1869/R$2*100</f>
        <v>306.5834117412254</v>
      </c>
      <c r="T1869">
        <v>19110.849999999999</v>
      </c>
      <c r="U1869" s="139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9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8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7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8">
        <f t="shared" ref="S1870" si="20573">R1870/R$2*100</f>
        <v>308.14610479095978</v>
      </c>
      <c r="T1870">
        <v>19164.849999999999</v>
      </c>
      <c r="U1870" s="139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9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8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7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8">
        <f t="shared" ref="S1871" si="20584">R1871/R$2*100</f>
        <v>303.93370018722851</v>
      </c>
      <c r="T1871">
        <v>18876.7</v>
      </c>
      <c r="U1871" s="139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9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8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7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8">
        <f t="shared" ref="S1872" si="20595">R1872/R$2*100</f>
        <v>297.39068039042371</v>
      </c>
      <c r="T1872">
        <v>18607.55</v>
      </c>
      <c r="U1872" s="139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9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8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7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8">
        <f t="shared" ref="S1873" si="20606">R1873/R$2*100</f>
        <v>300.64389511400032</v>
      </c>
      <c r="T1873">
        <v>18903.099999999999</v>
      </c>
      <c r="U1873" s="139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9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8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7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8">
        <f t="shared" ref="S1874" si="20617">R1874/R$2*100</f>
        <v>302.56869006548243</v>
      </c>
      <c r="T1874">
        <v>18961.5</v>
      </c>
      <c r="U1874" s="139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9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8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7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8">
        <f t="shared" ref="S1875" si="20628">R1875/R$2*100</f>
        <v>302.09087712295309</v>
      </c>
      <c r="T1875">
        <v>18894.2</v>
      </c>
      <c r="U1875" s="139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9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8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7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8">
        <f t="shared" ref="S1876" si="20639">R1876/R$2*100</f>
        <v>306.38406561552569</v>
      </c>
      <c r="T1876">
        <v>19148.900000000001</v>
      </c>
      <c r="U1876" s="139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9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8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7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8">
        <f t="shared" ref="S1877" si="20650">R1877/R$2*100</f>
        <v>304.73322308708498</v>
      </c>
      <c r="T1877">
        <v>19047.150000000001</v>
      </c>
      <c r="U1877" s="139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9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8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7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8">
        <f t="shared" ref="S1878" si="20661">R1878/R$2*100</f>
        <v>310.84000988414641</v>
      </c>
      <c r="T1878">
        <v>19405.55</v>
      </c>
      <c r="U1878" s="139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9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8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7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8">
        <f t="shared" ref="S1879" si="20672">R1879/R$2*100</f>
        <v>312.7424704663606</v>
      </c>
      <c r="T1879">
        <v>19450.150000000001</v>
      </c>
      <c r="U1879" s="139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9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8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7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8">
        <f t="shared" ref="S1880" si="20683">R1880/R$2*100</f>
        <v>313.13759872266411</v>
      </c>
      <c r="T1880">
        <v>19434.3</v>
      </c>
      <c r="U1880" s="139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9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8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7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8">
        <f t="shared" ref="S1881" si="20694">R1881/R$2*100</f>
        <v>314.47029528887367</v>
      </c>
      <c r="T1881">
        <v>19568.400000000001</v>
      </c>
      <c r="U1881" s="139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9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8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7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8">
        <f t="shared" ref="S1882" si="20705">R1882/R$2*100</f>
        <v>315.91371330273046</v>
      </c>
      <c r="T1882">
        <v>19696.349999999999</v>
      </c>
      <c r="U1882" s="139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9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8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7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8">
        <f t="shared" ref="S1883" si="20716">R1883/R$2*100</f>
        <v>316.01279236639766</v>
      </c>
      <c r="T1883">
        <v>19702.55</v>
      </c>
      <c r="U1883" s="139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9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8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7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8">
        <f t="shared" ref="S1884" si="20727">R1884/R$2*100</f>
        <v>316.30337676655358</v>
      </c>
      <c r="T1884">
        <v>19751</v>
      </c>
      <c r="U1884" s="139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9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8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7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8">
        <f t="shared" ref="S1885" si="20738">R1885/R$2*100</f>
        <v>316.7503017515848</v>
      </c>
      <c r="T1885">
        <v>19692.95</v>
      </c>
      <c r="U1885" s="139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9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8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7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8">
        <f t="shared" ref="S1886" si="20749">R1886/R$2*100</f>
        <v>321.9877113449092</v>
      </c>
      <c r="T1886">
        <v>19874.7</v>
      </c>
      <c r="U1886" s="139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9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8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7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8">
        <f t="shared" ref="S1887" si="20760">R1887/R$2*100</f>
        <v>324.21473308052725</v>
      </c>
      <c r="T1887">
        <v>20061.650000000001</v>
      </c>
      <c r="U1887" s="139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9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8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7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8">
        <f t="shared" ref="S1888" si="20771">R1888/R$2*100</f>
        <v>323.65447305144505</v>
      </c>
      <c r="T1888">
        <v>20076</v>
      </c>
      <c r="U1888" s="139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9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8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7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8">
        <f t="shared" ref="S1889" si="20782">R1889/R$2*100</f>
        <v>325.75485416132068</v>
      </c>
      <c r="T1889">
        <v>20188.400000000001</v>
      </c>
      <c r="U1889" s="139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9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8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7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8">
        <f t="shared" ref="S1890" si="20793">R1890/R$2*100</f>
        <v>317.08127809616133</v>
      </c>
      <c r="T1890">
        <v>19772.8</v>
      </c>
      <c r="U1890" s="139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9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8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7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8">
        <f t="shared" ref="S1891" si="20804">R1891/R$2*100</f>
        <v>316.66951786274342</v>
      </c>
      <c r="T1891">
        <v>19792.75</v>
      </c>
      <c r="U1891" s="139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9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8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7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8">
        <f t="shared" ref="S1892" si="20815">R1892/R$2*100</f>
        <v>320.62531481956682</v>
      </c>
      <c r="T1892">
        <v>20012.2</v>
      </c>
      <c r="U1892" s="139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9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8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7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8">
        <f t="shared" ref="S1893" si="20826">R1893/R$2*100</f>
        <v>317.46547676750396</v>
      </c>
      <c r="T1893">
        <v>19819.75</v>
      </c>
      <c r="U1893" s="139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9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8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7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8">
        <f t="shared" ref="S1894" si="20837">R1894/R$2*100</f>
        <v>320.54738212680218</v>
      </c>
      <c r="T1894">
        <v>19929.3</v>
      </c>
      <c r="U1894" s="139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9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8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7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8">
        <f t="shared" ref="S1895" si="20848">R1895/R$2*100</f>
        <v>313.60852127467473</v>
      </c>
      <c r="T1895">
        <v>19498.349999999999</v>
      </c>
      <c r="U1895" s="139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9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8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7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8">
        <f t="shared" ref="S1896" si="20859">R1896/R$2*100</f>
        <v>303.50221918094638</v>
      </c>
      <c r="T1896">
        <v>18869.75</v>
      </c>
      <c r="U1896" s="139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9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8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7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8">
        <f t="shared" ref="S1897" si="20870">R1897/R$2*100</f>
        <v>304.12544312339026</v>
      </c>
      <c r="T1897">
        <v>18873.3</v>
      </c>
      <c r="U1897" s="139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9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8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7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8">
        <f t="shared" ref="S1898" si="20881">R1898/R$2*100</f>
        <v>303.30643705034259</v>
      </c>
      <c r="T1898">
        <v>18769.05</v>
      </c>
      <c r="U1898" s="139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9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8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7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8">
        <f t="shared" ref="S1899" si="20892">R1899/R$2*100</f>
        <v>305.39731417329568</v>
      </c>
      <c r="T1899">
        <v>18901.3</v>
      </c>
      <c r="U1899" s="139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9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8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7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8">
        <f t="shared" ref="S1900" si="20903">R1900/R$2*100</f>
        <v>310.67939250515593</v>
      </c>
      <c r="T1900">
        <v>19130.55</v>
      </c>
      <c r="U1900" s="139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9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8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7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8">
        <f t="shared" ref="S1901" si="20914">R1901/R$2*100</f>
        <v>304.58020889763253</v>
      </c>
      <c r="T1901">
        <v>18842.8</v>
      </c>
      <c r="U1901" s="139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9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8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7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8">
        <f t="shared" ref="S1902" si="20925">R1902/R$2*100</f>
        <v>313.23667778633137</v>
      </c>
      <c r="T1902">
        <v>19243.3</v>
      </c>
      <c r="U1902" s="139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9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8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7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8">
        <f t="shared" ref="S1903" si="20936">R1903/R$2*100</f>
        <v>317.90194736692041</v>
      </c>
      <c r="T1903">
        <v>19405.599999999999</v>
      </c>
      <c r="U1903" s="139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9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8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7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8">
        <f t="shared" ref="S1904" si="20947">R1904/R$2*100</f>
        <v>319.61765460610729</v>
      </c>
      <c r="T1904">
        <v>19485.95</v>
      </c>
      <c r="U1904" s="139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9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8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7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8">
        <f t="shared" ref="S1905" si="20958">R1905/R$2*100</f>
        <v>315.60768492382556</v>
      </c>
      <c r="T1905">
        <v>19279.7</v>
      </c>
      <c r="U1905" s="139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9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8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7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8">
        <f t="shared" ref="S1906" si="20969">R1906/R$2*100</f>
        <v>310.936712951083</v>
      </c>
      <c r="T1906">
        <v>19037.7</v>
      </c>
      <c r="U1906" s="139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9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8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7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8">
        <f t="shared" ref="S1907" si="20980">R1907/R$2*100</f>
        <v>313.59759168971379</v>
      </c>
      <c r="T1907">
        <v>19187.75</v>
      </c>
      <c r="U1907" s="139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9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8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7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8">
        <f t="shared" ref="S1908" si="20991">R1908/R$2*100</f>
        <v>311.39480512074817</v>
      </c>
      <c r="T1908">
        <v>19079.2</v>
      </c>
      <c r="U1908" s="139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9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8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7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8">
        <f t="shared" ref="S1909" si="21002">R1909/R$2*100</f>
        <v>310.23032912306712</v>
      </c>
      <c r="T1909">
        <v>19030.5</v>
      </c>
      <c r="U1909" s="139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9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8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7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8">
        <f t="shared" ref="S1910" si="21013">R1910/R$2*100</f>
        <v>312.57520029652437</v>
      </c>
      <c r="T1910">
        <v>19179.5</v>
      </c>
      <c r="U1910" s="139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9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8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7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8">
        <f t="shared" ref="S1911" si="21024">R1911/R$2*100</f>
        <v>319.166928026307</v>
      </c>
      <c r="T1911">
        <v>19489.599999999999</v>
      </c>
      <c r="U1911" s="139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9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8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7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8">
        <f t="shared" ref="S1912" si="21035">R1912/R$2*100</f>
        <v>319.10135051654163</v>
      </c>
      <c r="T1912">
        <v>19477.55</v>
      </c>
      <c r="U1912" s="139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9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8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7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8">
        <f t="shared" ref="S1913" si="21046">R1913/R$2*100</f>
        <v>319.67515372698847</v>
      </c>
      <c r="T1913">
        <v>19553.7</v>
      </c>
      <c r="U1913" s="139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9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8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7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8">
        <f t="shared" ref="S1914" si="21057">R1914/R$2*100</f>
        <v>318.53467529628682</v>
      </c>
      <c r="T1914">
        <v>19426.3</v>
      </c>
      <c r="U1914" s="139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9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8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7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8">
        <f t="shared" ref="S1915" si="21068">R1915/R$2*100</f>
        <v>320.43095828700137</v>
      </c>
      <c r="T1915">
        <v>19541.849999999999</v>
      </c>
      <c r="U1915" s="139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9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8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7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8">
        <f t="shared" ref="S1916" si="21079">R1916/R$2*100</f>
        <v>322.39186838878908</v>
      </c>
      <c r="T1916">
        <v>19561.75</v>
      </c>
      <c r="U1916" s="139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9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8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7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8">
        <f t="shared" ref="S1917" si="21090">R1917/R$2*100</f>
        <v>324.54190783033482</v>
      </c>
      <c r="T1917">
        <v>19748.900000000001</v>
      </c>
      <c r="U1917" s="139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9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8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7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8">
        <f t="shared" ref="S1918" si="21101">R1918/R$2*100</f>
        <v>323.27692717094823</v>
      </c>
      <c r="T1918">
        <v>19771.400000000001</v>
      </c>
      <c r="U1918" s="139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9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8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7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8">
        <f t="shared" ref="S1919" si="21112">R1919/R$2*100</f>
        <v>327.50287495604402</v>
      </c>
      <c r="T1919">
        <v>20019.849999999999</v>
      </c>
      <c r="U1919" s="139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9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8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7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8">
        <f t="shared" ref="S1920" si="21123">R1920/R$2*100</f>
        <v>331.62071488989631</v>
      </c>
      <c r="T1920">
        <v>20343.3</v>
      </c>
      <c r="U1920" s="139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9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8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7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8">
        <f t="shared" ref="S1921" si="21134">R1921/R$2*100</f>
        <v>330.35549663083663</v>
      </c>
      <c r="T1921">
        <v>20292.75</v>
      </c>
      <c r="U1921" s="139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9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8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7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8">
        <f t="shared" ref="S1922" si="21145">R1922/R$2*100</f>
        <v>331.52923901576708</v>
      </c>
      <c r="T1922">
        <v>20287.599999999999</v>
      </c>
      <c r="U1922" s="139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9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8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7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8">
        <f t="shared" ref="S1923" si="21157">R1923/R$2*100</f>
        <v>330.47192047063743</v>
      </c>
      <c r="T1923">
        <v>20337.7</v>
      </c>
      <c r="U1923" s="139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9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8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7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8">
        <f t="shared" ref="S1924" si="21168">R1924/R$2*100</f>
        <v>334.48830534409183</v>
      </c>
      <c r="T1924">
        <v>20466.099999999999</v>
      </c>
      <c r="U1924" s="139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9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8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7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8">
        <f t="shared" ref="S1925" si="21179">R1925/R$2*100</f>
        <v>333.9197293264524</v>
      </c>
      <c r="T1925">
        <v>20381.45</v>
      </c>
      <c r="U1925" s="139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9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8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7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8">
        <f t="shared" ref="S1926" si="21190">R1926/R$2*100</f>
        <v>329.67168477176176</v>
      </c>
      <c r="T1926">
        <v>20121.400000000001</v>
      </c>
      <c r="U1926" s="139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9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8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7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8">
        <f t="shared" ref="S1927" si="21201">R1927/R$2*100</f>
        <v>328.17100523669683</v>
      </c>
      <c r="T1927">
        <v>20118.45</v>
      </c>
      <c r="U1927" s="139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9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8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7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8">
        <f t="shared" ref="S1928" si="21212">R1928/R$2*100</f>
        <v>326.88487820640756</v>
      </c>
      <c r="T1928">
        <v>20041.150000000001</v>
      </c>
      <c r="U1928" s="139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9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8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7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8">
        <f t="shared" ref="S1929" si="21223">R1929/R$2*100</f>
        <v>327.78181697221981</v>
      </c>
      <c r="T1929">
        <v>20128.95</v>
      </c>
      <c r="U1929" s="139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9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8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7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8">
        <f t="shared" ref="S1930" si="21234">R1930/R$2*100</f>
        <v>327.00581643999652</v>
      </c>
      <c r="T1930">
        <v>20066.650000000001</v>
      </c>
      <c r="U1930" s="139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9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8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7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8">
        <f t="shared" ref="S1931" si="21245">R1931/R$2*100</f>
        <v>326.497115539969</v>
      </c>
      <c r="T1931">
        <v>20003.3</v>
      </c>
      <c r="U1931" s="139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9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8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7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8">
        <f t="shared" ref="S1932" si="21256">R1932/R$2*100</f>
        <v>323.45821572149515</v>
      </c>
      <c r="T1932">
        <v>19825.2</v>
      </c>
      <c r="U1932" s="139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9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8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7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8">
        <f t="shared" ref="S1933" si="21267">R1933/R$2*100</f>
        <v>323.4216253718435</v>
      </c>
      <c r="T1933">
        <v>19781</v>
      </c>
      <c r="U1933" s="139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9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8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7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8">
        <f t="shared" ref="S1934" si="21278">R1934/R$2*100</f>
        <v>325.80356209429857</v>
      </c>
      <c r="T1934">
        <v>19918</v>
      </c>
      <c r="U1934" s="139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9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8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7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8">
        <f t="shared" ref="S1935" si="21289">R1935/R$2*100</f>
        <v>326.2808998374818</v>
      </c>
      <c r="T1935">
        <v>19890.599999999999</v>
      </c>
      <c r="U1935" s="139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9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8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7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8">
        <f t="shared" ref="S1936" si="21300">R1936/R$2*100</f>
        <v>326.85993024073593</v>
      </c>
      <c r="T1936">
        <v>20008.2</v>
      </c>
      <c r="U1936" s="139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9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8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7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8">
        <f t="shared" ref="S1937" si="21311">R1937/R$2*100</f>
        <v>328.28291468270936</v>
      </c>
      <c r="T1937">
        <v>20080</v>
      </c>
      <c r="U1937" s="139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9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8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7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8">
        <f t="shared" ref="S1938" si="21322">R1938/R$2*100</f>
        <v>329.23972856613346</v>
      </c>
      <c r="T1938">
        <v>20125.25</v>
      </c>
      <c r="U1938" s="139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9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8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7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8">
        <f t="shared" ref="S1939" si="21333">R1939/R$2*100</f>
        <v>327.24911850521295</v>
      </c>
      <c r="T1939">
        <v>20079.05</v>
      </c>
      <c r="U1939" s="139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9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8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7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8">
        <f t="shared" ref="S1940" si="21344">R1940/R$2*100</f>
        <v>329.44406428496757</v>
      </c>
      <c r="T1940">
        <v>20264.3</v>
      </c>
      <c r="U1940" s="139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9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8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7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8">
        <f t="shared" ref="S1941" si="21355">R1941/R$2*100</f>
        <v>330.93428943441768</v>
      </c>
      <c r="T1941">
        <v>20264.599999999999</v>
      </c>
      <c r="U1941" s="139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9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8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7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8">
        <f t="shared" ref="S1942" si="21366">R1942/R$2*100</f>
        <v>330.91195506514987</v>
      </c>
      <c r="T1942">
        <v>20245.25</v>
      </c>
      <c r="U1942" s="139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9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8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7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8">
        <f t="shared" ref="S1943" si="21377">R1943/R$2*100</f>
        <v>331.35626645377732</v>
      </c>
      <c r="T1943">
        <v>20291.05</v>
      </c>
      <c r="U1943" s="139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9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8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7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8">
        <f t="shared" ref="S1944" si="21388">R1944/R$2*100</f>
        <v>331.1410011499824</v>
      </c>
      <c r="T1944">
        <v>20302</v>
      </c>
      <c r="U1944" s="139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9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8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7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8">
        <f t="shared" ref="S1945" si="21399">R1945/R$2*100</f>
        <v>328.52146475446449</v>
      </c>
      <c r="T1945">
        <v>20200.45</v>
      </c>
      <c r="U1945" s="139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9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8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7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8">
        <f t="shared" ref="S1946" si="21410">R1946/R$2*100</f>
        <v>331.17972989669164</v>
      </c>
      <c r="T1946">
        <v>20224.849999999999</v>
      </c>
      <c r="U1946" s="139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9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8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7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8">
        <f t="shared" ref="S1947" si="21421">R1947/R$2*100</f>
        <v>330.09865138425567</v>
      </c>
      <c r="T1947">
        <v>20197.150000000001</v>
      </c>
      <c r="U1947" s="139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9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8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7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8">
        <f t="shared" ref="S1948" si="21432">R1948/R$2*100</f>
        <v>330.68837377279766</v>
      </c>
      <c r="T1948">
        <v>20182.3</v>
      </c>
      <c r="U1948" s="139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9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8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7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8">
        <f t="shared" ref="S1949" si="21443">R1949/R$2*100</f>
        <v>331.90773529495624</v>
      </c>
      <c r="T1949">
        <v>20265</v>
      </c>
      <c r="U1949" s="139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9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8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7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8">
        <f t="shared" ref="S1950" si="21454">R1950/R$2*100</f>
        <v>333.39368365029128</v>
      </c>
      <c r="T1950">
        <v>20360.55</v>
      </c>
      <c r="U1950" s="139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9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8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7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8">
        <f t="shared" ref="S1951" si="21465">R1951/R$2*100</f>
        <v>328.64169018903431</v>
      </c>
      <c r="T1951">
        <v>20131.400000000001</v>
      </c>
      <c r="U1951" s="139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9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8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7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8">
        <f t="shared" ref="S1952" si="21476">R1952/R$2*100</f>
        <v>322.58765051939287</v>
      </c>
      <c r="T1952">
        <v>19810.8</v>
      </c>
      <c r="U1952" s="139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9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8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7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8">
        <f t="shared" ref="S1953" si="21487">R1953/R$2*100</f>
        <v>326.26569345840579</v>
      </c>
      <c r="T1953">
        <v>20035.3</v>
      </c>
      <c r="U1953" s="139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9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8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7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8">
        <f t="shared" ref="S1954" si="21498">R1954/R$2*100</f>
        <v>325.95111149127058</v>
      </c>
      <c r="T1954">
        <v>20019.8</v>
      </c>
      <c r="U1954" s="139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9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8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7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8">
        <f t="shared" ref="S1955" si="21509">R1955/R$2*100</f>
        <v>318.19395736511467</v>
      </c>
      <c r="T1955">
        <v>19631.95</v>
      </c>
      <c r="U1955" s="139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9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8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7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8">
        <f t="shared" ref="S1956" si="21520">R1956/R$2*100</f>
        <v>314.34317946378508</v>
      </c>
      <c r="T1956">
        <v>19450.2</v>
      </c>
      <c r="U1956" s="139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9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8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7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8">
        <f t="shared" ref="S1957" si="21531">R1957/R$2*100</f>
        <v>303.49675438846594</v>
      </c>
      <c r="T1957">
        <v>18925.099999999999</v>
      </c>
      <c r="U1957" s="139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9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8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7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8">
        <f t="shared" ref="S1958" si="21542">R1958/R$2*100</f>
        <v>311.4948345831076</v>
      </c>
      <c r="T1958">
        <v>19271.400000000001</v>
      </c>
      <c r="U1958" s="139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9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8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7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8">
        <f t="shared" ref="S1959" si="21553">R1959/R$2*100</f>
        <v>313.68241477299728</v>
      </c>
      <c r="T1959">
        <v>19394.95</v>
      </c>
      <c r="U1959" s="139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9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8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7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8">
        <f t="shared" ref="S1960" si="21564">R1960/R$2*100</f>
        <v>316.48989250990786</v>
      </c>
      <c r="T1960">
        <v>19489.849999999999</v>
      </c>
      <c r="U1960" s="139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9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8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7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8">
        <f t="shared" ref="S1961" si="21575">R1961/R$2*100</f>
        <v>316.58944677292118</v>
      </c>
      <c r="T1961">
        <v>19450.650000000001</v>
      </c>
      <c r="U1961" s="139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9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8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7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8">
        <f t="shared" ref="S1962" si="21586">R1962/R$2*100</f>
        <v>317.36259610906774</v>
      </c>
      <c r="T1962">
        <v>19444.95</v>
      </c>
      <c r="U1962" s="139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9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8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7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8">
        <f t="shared" ref="S1963" si="21597">R1963/R$2*100</f>
        <v>318.43583383229264</v>
      </c>
      <c r="T1963">
        <v>19515.150000000001</v>
      </c>
      <c r="U1963" s="139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9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8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7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8">
        <f t="shared" ref="S1964" si="21608">R1964/R$2*100</f>
        <v>318.53229929955614</v>
      </c>
      <c r="T1964">
        <v>19548.099999999999</v>
      </c>
      <c r="U1964" s="139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9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8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7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8">
        <f t="shared" ref="S1965" si="21619">R1965/R$2*100</f>
        <v>313.95185280225053</v>
      </c>
      <c r="T1965">
        <v>19296.95</v>
      </c>
      <c r="U1965" s="139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9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8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7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8">
        <f t="shared" ref="S1966" si="21630">R1966/R$2*100</f>
        <v>316.57685399024888</v>
      </c>
      <c r="T1966">
        <v>19411.3</v>
      </c>
      <c r="U1966" s="139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9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8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7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8">
        <f t="shared" ref="S1967" si="21641">R1967/R$2*100</f>
        <v>314.59812391298152</v>
      </c>
      <c r="T1967">
        <v>19287.599999999999</v>
      </c>
      <c r="U1967" s="139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9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8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7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8">
        <f t="shared" ref="S1968" si="21652">R1968/R$2*100</f>
        <v>317.35713131658724</v>
      </c>
      <c r="T1968">
        <v>19489</v>
      </c>
      <c r="U1968" s="139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9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8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7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8">
        <f t="shared" ref="S1969" si="21663">R1969/R$2*100</f>
        <v>313.05206284036149</v>
      </c>
      <c r="T1969">
        <v>19200.900000000001</v>
      </c>
      <c r="U1969" s="139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9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8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7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8">
        <f t="shared" ref="S1970" si="21674">R1970/R$2*100</f>
        <v>313.34787443332476</v>
      </c>
      <c r="T1970">
        <v>19162.7</v>
      </c>
      <c r="U1970" s="139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9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8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7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8">
        <f t="shared" ref="S1971" si="21685">R1971/R$2*100</f>
        <v>312.86578469668024</v>
      </c>
      <c r="T1971">
        <v>19129.599999999999</v>
      </c>
      <c r="U1971" s="139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9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8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7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8">
        <f t="shared" ref="S1972" si="21696">R1972/R$2*100</f>
        <v>315.20661667569544</v>
      </c>
      <c r="T1972">
        <v>19282.150000000001</v>
      </c>
      <c r="U1972" s="139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9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8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7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8">
        <f t="shared" ref="S1973" si="21707">R1973/R$2*100</f>
        <v>313.65223961451829</v>
      </c>
      <c r="T1973">
        <v>19188.150000000001</v>
      </c>
      <c r="U1973" s="139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9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8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7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8">
        <f t="shared" ref="S1974" si="21718">R1974/R$2*100</f>
        <v>313.32981685817197</v>
      </c>
      <c r="T1974">
        <v>19175.650000000001</v>
      </c>
      <c r="U1974" s="139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9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8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7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8">
        <f t="shared" ref="S1975" si="21729">R1975/R$2*100</f>
        <v>314.19206607171708</v>
      </c>
      <c r="T1975">
        <v>19239.3</v>
      </c>
      <c r="U1975" s="139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9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8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7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8">
        <f t="shared" ref="S1976" si="21740">R1976/R$2*100</f>
        <v>313.47736625514403</v>
      </c>
      <c r="T1976">
        <v>19178.599999999999</v>
      </c>
      <c r="U1976" s="139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9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8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7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8">
        <f t="shared" ref="S1977" si="21751">R1977/R$2*100</f>
        <v>312.51484997956641</v>
      </c>
      <c r="T1977">
        <v>19123.150000000001</v>
      </c>
      <c r="U1977" s="139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9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8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7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8">
        <f t="shared" ref="S1978" si="21762">R1978/R$2*100</f>
        <v>313.58642450507983</v>
      </c>
      <c r="T1978">
        <v>19192.25</v>
      </c>
      <c r="U1978" s="139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9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8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7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8">
        <f t="shared" ref="S1979" si="21773">R1979/R$2*100</f>
        <v>312.13302730495445</v>
      </c>
      <c r="T1979">
        <v>19101.849999999999</v>
      </c>
      <c r="U1979" s="139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9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8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7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8">
        <f t="shared" ref="S1980" si="21784">R1980/R$2*100</f>
        <v>306.98899438314373</v>
      </c>
      <c r="T1980">
        <v>18780.900000000001</v>
      </c>
      <c r="U1980" s="139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9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8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7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8">
        <f t="shared" ref="S1981" si="21795">R1981/R$2*100</f>
        <v>296.79287961299764</v>
      </c>
      <c r="T1981">
        <v>18167.25</v>
      </c>
      <c r="U1981" s="139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9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8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7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8">
        <f t="shared" ref="S1982" si="21806">R1982/R$2*100</f>
        <v>297.60547049487258</v>
      </c>
      <c r="T1982">
        <v>18229.05</v>
      </c>
      <c r="U1982" s="139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9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8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7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8">
        <f t="shared" ref="S1983" si="21817">R1983/R$2*100</f>
        <v>305.035687470894</v>
      </c>
      <c r="T1983">
        <v>18610.650000000001</v>
      </c>
      <c r="U1983" s="139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9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8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7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8">
        <f t="shared" ref="S1984" si="21828">R1984/R$2*100</f>
        <v>295.92017601383776</v>
      </c>
      <c r="T1984">
        <v>18049.150000000001</v>
      </c>
      <c r="U1984" s="139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9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8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7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8">
        <f t="shared" ref="S1985" si="21839">R1985/R$2*100</f>
        <v>293.81741890723157</v>
      </c>
      <c r="T1985">
        <v>17965.75</v>
      </c>
      <c r="U1985" s="139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9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8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7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8">
        <f t="shared" ref="S1986" si="21850">R1986/R$2*100</f>
        <v>298.76947129320752</v>
      </c>
      <c r="T1986">
        <v>18294.900000000001</v>
      </c>
      <c r="U1986" s="139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9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8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7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8">
        <f t="shared" ref="S1987" si="21862">R1987/R$2*100</f>
        <v>300.06296391336161</v>
      </c>
      <c r="T1987">
        <v>18318.75</v>
      </c>
      <c r="U1987" s="139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9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8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7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8">
        <f t="shared" ref="S1988" si="21873">R1988/R$2*100</f>
        <v>301.02357939155479</v>
      </c>
      <c r="T1988">
        <v>18333.599999999999</v>
      </c>
      <c r="U1988" s="139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9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8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7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8">
        <f t="shared" ref="S1989" si="21884">R1989/R$2*100</f>
        <v>304.30791967230249</v>
      </c>
      <c r="T1989">
        <v>18486.5</v>
      </c>
      <c r="U1989" s="139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9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8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7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8">
        <f t="shared" ref="S1990" si="21895">R1990/R$2*100</f>
        <v>304.2214333913077</v>
      </c>
      <c r="T1990">
        <v>18426.05</v>
      </c>
      <c r="U1990" s="139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9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8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7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8">
        <f t="shared" ref="S1991" si="21906">R1991/R$2*100</f>
        <v>304.0988319600072</v>
      </c>
      <c r="T1991">
        <v>18404.7</v>
      </c>
      <c r="U1991" s="139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9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8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7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8">
        <f t="shared" ref="S1992" si="21917">R1992/R$2*100</f>
        <v>300.79096931162621</v>
      </c>
      <c r="T1992">
        <v>18241.55</v>
      </c>
      <c r="U1992" s="139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9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8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7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8">
        <f t="shared" ref="S1993" si="21928">R1993/R$2*100</f>
        <v>301.97706687955599</v>
      </c>
      <c r="T1993">
        <v>18316.8</v>
      </c>
      <c r="U1993" s="139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9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8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7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8">
        <f t="shared" ref="S1994" si="21939">R1994/R$2*100</f>
        <v>304.70684952337501</v>
      </c>
      <c r="T1994">
        <v>18458.45</v>
      </c>
      <c r="U1994" s="139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9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8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7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8">
        <f t="shared" ref="S1995" si="21950">R1995/R$2*100</f>
        <v>308.09787205732806</v>
      </c>
      <c r="T1995">
        <v>18587.25</v>
      </c>
      <c r="U1995" s="139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9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8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7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8">
        <f t="shared" ref="S1996" si="21961">R1996/R$2*100</f>
        <v>304.86461570628876</v>
      </c>
      <c r="T1996">
        <v>18410.45</v>
      </c>
      <c r="U1996" s="139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9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8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7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8">
        <f t="shared" ref="S1997" si="21972">R1997/R$2*100</f>
        <v>303.33732500784078</v>
      </c>
      <c r="T1997">
        <v>18309.849999999999</v>
      </c>
      <c r="U1997" s="139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9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8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7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8">
        <f t="shared" ref="S1998" si="21983">R1998/R$2*100</f>
        <v>301.4652771837786</v>
      </c>
      <c r="T1998">
        <v>18254.849999999999</v>
      </c>
      <c r="U1998" s="139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9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8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7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8">
        <f t="shared" ref="S1999" si="21994">R1999/R$2*100</f>
        <v>296.42768891550008</v>
      </c>
      <c r="T1999">
        <v>17958.900000000001</v>
      </c>
      <c r="U1999" s="139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9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8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7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8">
        <f t="shared" ref="S2000" si="22005">R2000/R$2*100</f>
        <v>297.30300611106355</v>
      </c>
      <c r="T2000">
        <v>17996.5</v>
      </c>
      <c r="U2000" s="139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9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8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7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8">
        <f t="shared" ref="S2001" si="22016">R2001/R$2*100</f>
        <v>295.51625656963097</v>
      </c>
      <c r="T2001">
        <v>17916</v>
      </c>
      <c r="U2001" s="139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9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8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7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8">
        <f t="shared" ref="S2002" si="22027">R2002/R$2*100</f>
        <v>294.35083017325769</v>
      </c>
      <c r="T2002">
        <v>17869.599999999999</v>
      </c>
      <c r="U2002" s="139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9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8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7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8">
        <f t="shared" ref="S2003" si="22038">R2003/R$2*100</f>
        <v>295.52148376243832</v>
      </c>
      <c r="T2003">
        <v>17890.95</v>
      </c>
      <c r="U2003" s="139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9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8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7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8">
        <f t="shared" ref="S2004" si="22049">R2004/R$2*100</f>
        <v>302.11059789581731</v>
      </c>
      <c r="T2004">
        <v>18238.650000000001</v>
      </c>
      <c r="U2004" s="139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9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8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7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8">
        <f t="shared" ref="S2005" si="22060">R2005/R$2*100</f>
        <v>302.01650842528437</v>
      </c>
      <c r="T2005">
        <v>18206.900000000001</v>
      </c>
      <c r="U2005" s="139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9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8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7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8">
        <f t="shared" ref="S2006" si="22071">R2006/R$2*100</f>
        <v>307.19594369838148</v>
      </c>
      <c r="T2006">
        <v>18570.400000000001</v>
      </c>
      <c r="U2006" s="139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9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8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7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8">
        <f t="shared" ref="S2007" si="22082">R2007/R$2*100</f>
        <v>309.2737528393161</v>
      </c>
      <c r="T2007">
        <v>18704.7</v>
      </c>
      <c r="U2007" s="139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9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8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7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8">
        <f t="shared" ref="S2008" si="22093">R2008/R$2*100</f>
        <v>313.0931675838014</v>
      </c>
      <c r="T2008">
        <v>18904</v>
      </c>
      <c r="U2008" s="139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9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8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7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8">
        <f t="shared" ref="S2009" si="22104">R2009/R$2*100</f>
        <v>310.16736520970551</v>
      </c>
      <c r="T2009">
        <v>18730.2</v>
      </c>
      <c r="U2009" s="139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9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8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7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8">
        <f t="shared" ref="S2010" si="22115">R2010/R$2*100</f>
        <v>307.13131658730839</v>
      </c>
      <c r="T2010">
        <v>18560.2</v>
      </c>
      <c r="U2010" s="139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9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8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7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8">
        <f t="shared" ref="S2011" si="22126">R2011/R$2*100</f>
        <v>300.91024434750375</v>
      </c>
      <c r="T2011">
        <v>18214.900000000001</v>
      </c>
      <c r="U2011" s="139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9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8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7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8">
        <f t="shared" ref="S2012" si="22137">R2012/R$2*100</f>
        <v>299.2427698419487</v>
      </c>
      <c r="T2012">
        <v>18106.3</v>
      </c>
      <c r="U2012" s="139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9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8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7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8">
        <f t="shared" ref="S2013" si="22148">R2013/R$2*100</f>
        <v>299.03344452998033</v>
      </c>
      <c r="T2013">
        <v>18066.3</v>
      </c>
      <c r="U2013" s="139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9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8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7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8">
        <f t="shared" ref="S2014" si="22159">R2014/R$2*100</f>
        <v>299.6858932322109</v>
      </c>
      <c r="T2014">
        <v>18138.849999999999</v>
      </c>
      <c r="U2014" s="139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9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8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7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8">
        <f t="shared" ref="S2015" si="22170">R2015/R$2*100</f>
        <v>300.98865223961451</v>
      </c>
      <c r="T2015">
        <v>18210.95</v>
      </c>
      <c r="U2015" s="139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9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8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7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8">
        <f t="shared" ref="S2016" si="22181">R2016/R$2*100</f>
        <v>296.9976905311778</v>
      </c>
      <c r="T2016">
        <v>18026.099999999999</v>
      </c>
      <c r="U2016" s="139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9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8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7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8">
        <f t="shared" ref="S2017" si="22192">R2017/R$2*100</f>
        <v>299.00065577509764</v>
      </c>
      <c r="T2017">
        <v>18130</v>
      </c>
      <c r="U2017" s="139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9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8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7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8">
        <f t="shared" ref="S2018" si="22203">R2018/R$2*100</f>
        <v>298.61313070833211</v>
      </c>
      <c r="T2018">
        <v>18135.400000000001</v>
      </c>
      <c r="U2018" s="139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9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8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7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8">
        <f t="shared" ref="S2019" si="22214">R2019/R$2*100</f>
        <v>296.59353348729792</v>
      </c>
      <c r="T2019">
        <v>18037.75</v>
      </c>
      <c r="U2019" s="139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9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8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7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8">
        <f t="shared" ref="S2020" si="22225">R2020/R$2*100</f>
        <v>292.91715374599642</v>
      </c>
      <c r="T2020">
        <v>17860.650000000001</v>
      </c>
      <c r="U2020" s="139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9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8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7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8">
        <f t="shared" ref="S2021" si="22236">R2021/R$2*100</f>
        <v>292.63512293407081</v>
      </c>
      <c r="T2021">
        <v>17836.55</v>
      </c>
      <c r="U2021" s="139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9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8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7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8">
        <f t="shared" ref="S2022" si="22247">R2022/R$2*100</f>
        <v>291.60892994611237</v>
      </c>
      <c r="T2022">
        <v>17738.55</v>
      </c>
      <c r="U2022" s="139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9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8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7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8">
        <f t="shared" ref="S2023" si="22258">R2023/R$2*100</f>
        <v>297.68601678404087</v>
      </c>
      <c r="T2023">
        <v>18044.45</v>
      </c>
      <c r="U2023" s="139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9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8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7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8">
        <f t="shared" ref="S2024" si="22269">R2024/R$2*100</f>
        <v>301.07965291439757</v>
      </c>
      <c r="T2024">
        <v>18257.05</v>
      </c>
      <c r="U2024" s="139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9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8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7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8">
        <f t="shared" ref="S2025" si="22280">R2025/R$2*100</f>
        <v>302.54160370275326</v>
      </c>
      <c r="T2025">
        <v>18319.900000000001</v>
      </c>
      <c r="U2025" s="139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9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8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7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8">
        <f t="shared" ref="S2026" si="22291">R2026/R$2*100</f>
        <v>301.61448977846203</v>
      </c>
      <c r="T2026">
        <v>18285.5</v>
      </c>
      <c r="U2026" s="139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9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8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7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8">
        <f t="shared" ref="S2027" si="22302">R2027/R$2*100</f>
        <v>303.52502874956042</v>
      </c>
      <c r="T2027">
        <v>18371.05</v>
      </c>
      <c r="U2027" s="139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9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8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7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8">
        <f t="shared" ref="S2028" si="22313">R2028/R$2*100</f>
        <v>305.43129092654368</v>
      </c>
      <c r="T2028">
        <v>18433.7</v>
      </c>
      <c r="U2028" s="139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9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8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7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8">
        <f t="shared" ref="S2029" si="22324">R2029/R$2*100</f>
        <v>307.07738146152309</v>
      </c>
      <c r="T2029">
        <v>18570</v>
      </c>
      <c r="U2029" s="139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9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8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7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8">
        <f t="shared" ref="S2030" si="22335">R2030/R$2*100</f>
        <v>306.80936903030818</v>
      </c>
      <c r="T2030">
        <v>18610.25</v>
      </c>
      <c r="U2030" s="139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9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8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7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8">
        <f t="shared" ref="S2031" si="22346">R2031/R$2*100</f>
        <v>307.74503654282972</v>
      </c>
      <c r="T2031">
        <v>18658.05</v>
      </c>
      <c r="U2031" s="139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9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8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7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8">
        <f t="shared" ref="S2032" si="22357">R2032/R$2*100</f>
        <v>310.44440642849673</v>
      </c>
      <c r="T2032">
        <v>18767.5</v>
      </c>
      <c r="U2032" s="139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9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8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7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8">
        <f t="shared" ref="S2033" si="22368">R2033/R$2*100</f>
        <v>310.72524924205703</v>
      </c>
      <c r="T2033">
        <v>18788.8</v>
      </c>
      <c r="U2033" s="139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9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8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7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8">
        <f t="shared" ref="S2034" si="22379">R2034/R$2*100</f>
        <v>310.56320626502816</v>
      </c>
      <c r="T2034">
        <v>18754.650000000001</v>
      </c>
      <c r="U2034" s="139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9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8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7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8">
        <f t="shared" ref="S2035" si="22390">R2035/R$2*100</f>
        <v>311.13534627776352</v>
      </c>
      <c r="T2035">
        <v>18800.05</v>
      </c>
      <c r="U2035" s="139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9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8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7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8">
        <f t="shared" ref="S2036" si="22401">R2036/R$2*100</f>
        <v>309.31081838831392</v>
      </c>
      <c r="T2036">
        <v>18712.150000000001</v>
      </c>
      <c r="U2036" s="139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9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8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7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8">
        <f t="shared" ref="S2037" si="22412">R2037/R$2*100</f>
        <v>312.18933842747026</v>
      </c>
      <c r="T2037">
        <v>18847.650000000001</v>
      </c>
      <c r="U2037" s="139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9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8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7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8">
        <f t="shared" ref="S2038" si="22423">R2038/R$2*100</f>
        <v>314.01125272051627</v>
      </c>
      <c r="T2038">
        <v>18956.55</v>
      </c>
      <c r="U2038" s="139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9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8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7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8">
        <f t="shared" ref="S2039" si="22434">R2039/R$2*100</f>
        <v>316.12707780914093</v>
      </c>
      <c r="T2039">
        <v>19036.599999999999</v>
      </c>
      <c r="U2039" s="139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9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8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7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8">
        <f t="shared" ref="S2040" si="22445">R2040/R$2*100</f>
        <v>317.48733593742571</v>
      </c>
      <c r="T2040">
        <v>19105.95</v>
      </c>
      <c r="U2040" s="139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9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8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7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8">
        <f t="shared" ref="S2041" si="22456">R2041/R$2*100</f>
        <v>321.60137427650898</v>
      </c>
      <c r="T2041">
        <v>19315.75</v>
      </c>
      <c r="U2041" s="139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9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8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7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8">
        <f t="shared" ref="S2042" si="22467">R2042/R$2*100</f>
        <v>325.54220245392946</v>
      </c>
      <c r="T2042">
        <v>19462.05</v>
      </c>
      <c r="U2042" s="139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9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8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7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8">
        <f t="shared" ref="S2043" si="22478">R2043/R$2*100</f>
        <v>327.80890333494898</v>
      </c>
      <c r="T2043">
        <v>19445.3</v>
      </c>
      <c r="U2043" s="139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9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8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7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8">
        <f t="shared" ref="S2044" si="22489">R2044/R$2*100</f>
        <v>331.17972989669164</v>
      </c>
      <c r="T2044">
        <v>19572.2</v>
      </c>
      <c r="U2044" s="139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9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8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7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8">
        <f t="shared" ref="S2045" si="22500">R2045/R$2*100</f>
        <v>329.87673328961495</v>
      </c>
      <c r="T2045">
        <v>19502.599999999999</v>
      </c>
      <c r="U2045" s="139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9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8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7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8">
        <f t="shared" ref="S2046" si="22511">R2046/R$2*100</f>
        <v>332.98501221262319</v>
      </c>
      <c r="T2046">
        <v>19646.75</v>
      </c>
      <c r="U2046" s="139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9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8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7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8">
        <f t="shared" ref="S2047" si="22522">R2047/R$2*100</f>
        <v>330.71997452931498</v>
      </c>
      <c r="T2047">
        <v>19567.45</v>
      </c>
      <c r="U2047" s="139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9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8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7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8">
        <f t="shared" ref="S2048" si="22533">R2048/R$2*100</f>
        <v>330.66176260941467</v>
      </c>
      <c r="T2048">
        <v>19623.2</v>
      </c>
      <c r="U2048" s="139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9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8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7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8">
        <f t="shared" ref="S2049" si="22544">R2049/R$2*100</f>
        <v>331.13458595880968</v>
      </c>
      <c r="T2049">
        <v>19696.05</v>
      </c>
      <c r="U2049" s="139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9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8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7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8">
        <f t="shared" ref="S2050" si="22555">R2050/R$2*100</f>
        <v>331.63877246504904</v>
      </c>
      <c r="T2050">
        <v>19737.5</v>
      </c>
      <c r="U2050" s="139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9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8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7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8">
        <f t="shared" ref="S2051" si="22567">R2051/R$2*100</f>
        <v>333.70375122363833</v>
      </c>
      <c r="T2051">
        <v>19838.95</v>
      </c>
      <c r="U2051" s="139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9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8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7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8">
        <f t="shared" ref="S2052" si="22578">R2052/R$2*100</f>
        <v>335.03383419344414</v>
      </c>
      <c r="T2052">
        <v>19855.650000000001</v>
      </c>
      <c r="U2052" s="139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9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8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7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8">
        <f t="shared" ref="S2053" si="22589">R2053/R$2*100</f>
        <v>335.34770336156015</v>
      </c>
      <c r="T2053">
        <v>19867.650000000001</v>
      </c>
      <c r="U2053" s="139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9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8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7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8">
        <f t="shared" ref="S2054" si="22600">R2054/R$2*100</f>
        <v>332.24940362482062</v>
      </c>
      <c r="T2054">
        <v>19688.25</v>
      </c>
      <c r="U2054" s="139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9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8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7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8">
        <f t="shared" ref="S2055" si="22611">R2055/R$2*100</f>
        <v>331.99065758085516</v>
      </c>
      <c r="T2055">
        <v>19733.3</v>
      </c>
      <c r="U2055" s="139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9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8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7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8">
        <f t="shared" ref="S2056" si="22622">R2056/R$2*100</f>
        <v>332.11777340594381</v>
      </c>
      <c r="T2056">
        <v>19879.45</v>
      </c>
      <c r="U2056" s="139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9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8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7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8">
        <f t="shared" ref="S2057" si="22633">R2057/R$2*100</f>
        <v>332.75810452484814</v>
      </c>
      <c r="T2057">
        <v>19995</v>
      </c>
      <c r="U2057" s="139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9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8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7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8">
        <f t="shared" ref="S2058" si="22644">R2058/R$2*100</f>
        <v>332.02130793868025</v>
      </c>
      <c r="T2058">
        <v>19932.599999999999</v>
      </c>
      <c r="U2058" s="139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9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8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7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8">
        <f t="shared" ref="S2059" si="22655">R2059/R$2*100</f>
        <v>335.01957821306036</v>
      </c>
      <c r="T2059">
        <v>20059.5</v>
      </c>
      <c r="U2059" s="139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9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8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7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8">
        <f t="shared" ref="S2060" si="22666">R2060/R$2*100</f>
        <v>338.05538923578439</v>
      </c>
      <c r="T2060">
        <v>20262.650000000001</v>
      </c>
      <c r="U2060" s="139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9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8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7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8">
        <f t="shared" ref="S2061" si="22677">R2061/R$2*100</f>
        <v>340.69583440253183</v>
      </c>
      <c r="T2061">
        <v>20397.45</v>
      </c>
      <c r="U2061" s="139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9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8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7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8">
        <f t="shared" ref="S2062" si="22688">R2062/R$2*100</f>
        <v>342.69832444710556</v>
      </c>
      <c r="T2062">
        <v>20460.849999999999</v>
      </c>
      <c r="U2062" s="139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9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8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7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8">
        <f t="shared" ref="S2063" si="22699">R2063/R$2*100</f>
        <v>343.35766353985497</v>
      </c>
      <c r="T2063">
        <v>20459.900000000001</v>
      </c>
      <c r="U2063" s="139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9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8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7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8">
        <f t="shared" ref="S2064" si="22710">R2064/R$2*100</f>
        <v>342.4562103802545</v>
      </c>
      <c r="T2064">
        <v>20401.75</v>
      </c>
      <c r="U2064" s="139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9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8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7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8">
        <f t="shared" ref="S2065" si="22721">R2065/R$2*100</f>
        <v>346.26469553977893</v>
      </c>
      <c r="T2065">
        <v>20568.349999999999</v>
      </c>
      <c r="U2065" s="139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9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8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7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8">
        <f t="shared" ref="S2066" si="22732">R2066/R$2*100</f>
        <v>348.20826086543303</v>
      </c>
      <c r="T2066">
        <v>20671.45</v>
      </c>
      <c r="U2066" s="139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9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8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7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8">
        <f t="shared" ref="S2067" si="22743">R2067/R$2*100</f>
        <v>350.39916745074555</v>
      </c>
      <c r="T2067">
        <v>20822.25</v>
      </c>
      <c r="U2067" s="139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9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8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7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8">
        <f t="shared" ref="S2068" si="22754">R2068/R$2*100</f>
        <v>353.17551963048498</v>
      </c>
      <c r="T2068">
        <v>20961.75</v>
      </c>
      <c r="U2068" s="139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9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8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7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8">
        <f t="shared" ref="S2069" si="22765">R2069/R$2*100</f>
        <v>350.34451952594111</v>
      </c>
      <c r="T2069">
        <v>20797.150000000001</v>
      </c>
      <c r="U2069" s="139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9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8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7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8">
        <f t="shared" ref="S2070" si="22776">R2070/R$2*100</f>
        <v>352.0326652030526</v>
      </c>
      <c r="T2070">
        <v>20827.8</v>
      </c>
      <c r="U2070" s="139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9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8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7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8">
        <f t="shared" ref="S2071" si="22787">R2071/R$2*100</f>
        <v>353.77593400431476</v>
      </c>
      <c r="T2071">
        <v>20896.599999999999</v>
      </c>
      <c r="U2071" s="139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9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8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7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8">
        <f t="shared" ref="S2072" si="22798">R2072/R$2*100</f>
        <v>357.71652458206216</v>
      </c>
      <c r="T2072">
        <v>21057.65</v>
      </c>
      <c r="U2072" s="139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9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8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7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8">
        <f t="shared" ref="S2073" si="22809">R2073/R$2*100</f>
        <v>358.60063296552897</v>
      </c>
      <c r="T2073">
        <v>21096.7</v>
      </c>
      <c r="U2073" s="139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9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8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7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8">
        <f t="shared" ref="S2074" si="22820">R2074/R$2*100</f>
        <v>357.62576150695213</v>
      </c>
      <c r="T2074">
        <v>21006.35</v>
      </c>
      <c r="U2074" s="139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9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8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7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8">
        <f t="shared" ref="S2075" si="22831">R2075/R$2*100</f>
        <v>363.34953763103618</v>
      </c>
      <c r="T2075">
        <v>21281.4</v>
      </c>
      <c r="U2075" s="139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9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8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7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8">
        <f t="shared" ref="S2076" si="22842">R2076/R$2*100</f>
        <v>364.27475075794297</v>
      </c>
      <c r="T2076">
        <v>21220.95</v>
      </c>
      <c r="U2076" s="139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9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8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7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8">
        <f t="shared" ref="S2077" si="22853">R2077/R$2*100</f>
        <v>366.53123485302086</v>
      </c>
      <c r="T2077">
        <v>21282.35</v>
      </c>
      <c r="U2077" s="139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9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8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7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8">
        <f t="shared" ref="S2078" si="22864">R2078/R$2*100</f>
        <v>366.07908267518224</v>
      </c>
      <c r="T2078">
        <v>21214.65</v>
      </c>
      <c r="U2078" s="139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9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8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7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8">
        <f t="shared" ref="S2079" si="22875">R2079/R$2*100</f>
        <v>360.21607314268334</v>
      </c>
      <c r="T2079">
        <v>21021.200000000001</v>
      </c>
      <c r="U2079" s="139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9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8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7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8">
        <f t="shared" ref="S2080" si="22886">R2080/R$2*100</f>
        <v>356.78679706136722</v>
      </c>
      <c r="T2080">
        <v>20831.150000000001</v>
      </c>
      <c r="U2080" s="139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9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8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7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8">
        <f t="shared" ref="S2081" si="22897">R2081/R$2*100</f>
        <v>358.05557931552283</v>
      </c>
      <c r="T2081">
        <v>20913.650000000001</v>
      </c>
      <c r="U2081" s="139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9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8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7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8">
        <f t="shared" ref="S2082" si="22908">R2082/R$2*100</f>
        <v>360.12483486822725</v>
      </c>
      <c r="T2082">
        <v>20994.95</v>
      </c>
      <c r="U2082" s="139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9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8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7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8">
        <f t="shared" ref="S2083" si="22919">R2083/R$2*100</f>
        <v>365.11419040287399</v>
      </c>
      <c r="T2083">
        <v>21199.4</v>
      </c>
      <c r="U2083" s="139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9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8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7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8">
        <f t="shared" ref="S2084" si="22930">R2084/R$2*100</f>
        <v>368.02739999429758</v>
      </c>
      <c r="T2084">
        <v>21312.9</v>
      </c>
      <c r="U2084" s="139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9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8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7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8">
        <f t="shared" ref="S2085" si="22941">R2085/R$2*100</f>
        <v>371.07223980459804</v>
      </c>
      <c r="T2085">
        <v>21335.4</v>
      </c>
      <c r="U2085" s="139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9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8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7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8">
        <f t="shared" ref="S2086" si="22952">R2086/R$2*100</f>
        <v>369.52784192968949</v>
      </c>
      <c r="T2086">
        <v>21208.6</v>
      </c>
      <c r="U2086" s="139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9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8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7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8">
        <f t="shared" ref="S2087" si="22963">R2087/R$2*100</f>
        <v>372.69575837063644</v>
      </c>
      <c r="T2087">
        <v>21429.95</v>
      </c>
      <c r="U2087" s="139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9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8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7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8">
        <f t="shared" ref="S2088" si="22974">R2088/R$2*100</f>
        <v>373.91844628821787</v>
      </c>
      <c r="T2088">
        <v>21525.1</v>
      </c>
      <c r="U2088" s="139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9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8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7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8">
        <f t="shared" ref="S2089" si="22985">R2089/R$2*100</f>
        <v>372.61497448179506</v>
      </c>
      <c r="T2089">
        <v>21372.05</v>
      </c>
      <c r="U2089" s="139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9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8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7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8">
        <f t="shared" ref="S2090" si="22996">R2090/R$2*100</f>
        <v>371.37042739429188</v>
      </c>
      <c r="T2090">
        <v>21287.05</v>
      </c>
      <c r="U2090" s="139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9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8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7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8">
        <f t="shared" ref="S2091" si="23007">R2091/R$2*100</f>
        <v>376.37451410866862</v>
      </c>
      <c r="T2091">
        <v>21561</v>
      </c>
      <c r="U2091" s="139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9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8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7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8">
        <f t="shared" ref="S2092" si="23018">R2092/R$2*100</f>
        <v>377.45559262110453</v>
      </c>
      <c r="T2092">
        <v>21619.1</v>
      </c>
      <c r="U2092" s="139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9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8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7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8">
        <f t="shared" ref="S2093" si="23029">R2093/R$2*100</f>
        <v>371.98105855406345</v>
      </c>
      <c r="T2093">
        <v>21393.200000000001</v>
      </c>
      <c r="U2093" s="139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9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8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7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8">
        <f t="shared" ref="S2094" si="23040">R2094/R$2*100</f>
        <v>373.94481985192789</v>
      </c>
      <c r="T2094">
        <v>21479.15</v>
      </c>
      <c r="U2094" s="139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9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8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7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8">
        <f t="shared" ref="S2095" si="23051">R2095/R$2*100</f>
        <v>374.99786160294246</v>
      </c>
      <c r="T2095">
        <v>21500.799999999999</v>
      </c>
      <c r="U2095" s="139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9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8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7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8">
        <f t="shared" ref="S2096" si="23062">R2096/R$2*100</f>
        <v>374.51197027152887</v>
      </c>
      <c r="T2096">
        <v>21476.1</v>
      </c>
      <c r="U2096" s="139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9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8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7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8">
        <f t="shared" ref="S2097" si="23073">R2097/R$2*100</f>
        <v>378.98977371007135</v>
      </c>
      <c r="T2097">
        <v>21677.65</v>
      </c>
      <c r="U2097" s="139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9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8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7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8">
        <f t="shared" ref="S2098" si="23084">R2098/R$2*100</f>
        <v>378.51766315969547</v>
      </c>
      <c r="T2098">
        <v>21714.7</v>
      </c>
      <c r="U2098" s="139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9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8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7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8">
        <f t="shared" ref="S2099" si="23095">R2099/R$2*100</f>
        <v>375.88719717921668</v>
      </c>
      <c r="T2099">
        <v>21589.200000000001</v>
      </c>
      <c r="U2099" s="139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9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8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7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8">
        <f t="shared" ref="S2100" si="23106">R2100/R$2*100</f>
        <v>378.6509565762837</v>
      </c>
      <c r="T2100">
        <v>21689.599999999999</v>
      </c>
      <c r="U2100" s="139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9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8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7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8">
        <f t="shared" ref="S2101" si="23117">R2101/R$2*100</f>
        <v>378.00325986751437</v>
      </c>
      <c r="T2101">
        <v>21661.15</v>
      </c>
      <c r="U2101" s="139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9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8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7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8">
        <f t="shared" ref="S2102" si="23128">R2102/R$2*100</f>
        <v>382.30357635027889</v>
      </c>
      <c r="T2102">
        <v>21797.15</v>
      </c>
      <c r="U2102" s="139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9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8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7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8">
        <f t="shared" ref="S2103" si="23139">R2103/R$2*100</f>
        <v>382.87832995941795</v>
      </c>
      <c r="T2103">
        <v>21865.1</v>
      </c>
      <c r="U2103" s="139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9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8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7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8">
        <f t="shared" ref="S2104" si="23150">R2104/R$2*100</f>
        <v>386.37056995409569</v>
      </c>
      <c r="T2104">
        <v>22084.3</v>
      </c>
      <c r="U2104" s="139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9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8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7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8">
        <f t="shared" ref="S2105" si="23161">R2105/R$2*100</f>
        <v>390.43423716248958</v>
      </c>
      <c r="T2105">
        <v>22275.85</v>
      </c>
      <c r="U2105" s="139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9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8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7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8">
        <f t="shared" ref="S2106" si="23172">R2106/R$2*100</f>
        <v>388.12928273410694</v>
      </c>
      <c r="T2106">
        <v>22124.1</v>
      </c>
      <c r="U2106" s="139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9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8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7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8">
        <f t="shared" ref="S2107" si="23183">R2107/R$2*100</f>
        <v>381.16286031990415</v>
      </c>
      <c r="T2107">
        <v>21812.85</v>
      </c>
      <c r="U2107" s="139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9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8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7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8">
        <f t="shared" ref="S2108" si="23194">R2108/R$2*100</f>
        <v>380.45124929908093</v>
      </c>
      <c r="T2108">
        <v>21737.200000000001</v>
      </c>
      <c r="U2108" s="139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9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8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7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8">
        <f t="shared" ref="S2109" si="23205">R2109/R$2*100</f>
        <v>380.69170016822056</v>
      </c>
      <c r="T2109">
        <v>21791</v>
      </c>
      <c r="U2109" s="139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9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8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7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8">
        <f t="shared" ref="S2110" si="23216">R2110/R$2*100</f>
        <v>381.41281517596627</v>
      </c>
      <c r="T2110">
        <v>21873.200000000001</v>
      </c>
      <c r="U2110" s="139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9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8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7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8">
        <f t="shared" ref="S2111" si="23227">R2111/R$2*100</f>
        <v>382.71581178304297</v>
      </c>
      <c r="T2111">
        <v>21856.5</v>
      </c>
      <c r="U2111" s="139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9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8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7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8">
        <f t="shared" ref="S2112" si="23238">R2112/R$2*100</f>
        <v>384.47642536043867</v>
      </c>
      <c r="T2112">
        <v>21973.55</v>
      </c>
      <c r="U2112" s="139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9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8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7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8">
        <f t="shared" ref="S2113" si="23249">R2113/R$2*100</f>
        <v>382.15745255134527</v>
      </c>
      <c r="T2113">
        <v>21865.85</v>
      </c>
      <c r="U2113" s="139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9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8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7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8">
        <f t="shared" ref="S2114" si="23260">R2114/R$2*100</f>
        <v>381.93862325245436</v>
      </c>
      <c r="T2114">
        <v>21802.65</v>
      </c>
      <c r="U2114" s="139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9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8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7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8">
        <f t="shared" ref="S2115" si="23272">R2115/R$2*100</f>
        <v>379.91522443665116</v>
      </c>
      <c r="T2115">
        <v>21761.25</v>
      </c>
      <c r="U2115" s="139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9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8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7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8">
        <f t="shared" ref="S2116" si="23283">R2116/R$2*100</f>
        <v>378.76262842262327</v>
      </c>
      <c r="T2116">
        <v>21742.3</v>
      </c>
      <c r="U2116" s="139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9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8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7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8">
        <f t="shared" ref="S2117" si="23294">R2117/R$2*100</f>
        <v>380.08867219798702</v>
      </c>
      <c r="T2117">
        <v>21770.95</v>
      </c>
      <c r="U2117" s="139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9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8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7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8">
        <f t="shared" ref="S2118" si="23305">R2118/R$2*100</f>
        <v>378.50554557636923</v>
      </c>
      <c r="T2118">
        <v>21704.05</v>
      </c>
      <c r="U2118" s="139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9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8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7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8">
        <f t="shared" ref="S2119" si="23316">R2119/R$2*100</f>
        <v>382.09947823111793</v>
      </c>
      <c r="T2119">
        <v>21880.799999999999</v>
      </c>
      <c r="U2119" s="139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9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8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7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8">
        <f t="shared" ref="S2120" si="23327">R2120/R$2*100</f>
        <v>387.52768036191185</v>
      </c>
      <c r="T2120">
        <v>22098.799999999999</v>
      </c>
      <c r="U2120" s="139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9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8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7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8">
        <f t="shared" ref="S2121" si="23338">R2121/R$2*100</f>
        <v>391.15654016860071</v>
      </c>
      <c r="T2121">
        <v>22267.75</v>
      </c>
      <c r="U2121" s="139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9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8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7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8">
        <f t="shared" ref="S2122" si="23349">R2122/R$2*100</f>
        <v>390.54804740588673</v>
      </c>
      <c r="T2122">
        <v>22274.95</v>
      </c>
      <c r="U2122" s="139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9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8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7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8">
        <f t="shared" ref="S2123" si="23360">R2123/R$2*100</f>
        <v>385.35910814586714</v>
      </c>
      <c r="T2123">
        <v>22017.25</v>
      </c>
      <c r="U2123" s="139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9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8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7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8">
        <f t="shared" ref="S2124" si="23371">R2124/R$2*100</f>
        <v>388.56979252796549</v>
      </c>
      <c r="T2124">
        <v>22147.25</v>
      </c>
      <c r="U2124" s="139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9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8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7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8">
        <f t="shared" ref="S2125" si="23382">R2125/R$2*100</f>
        <v>390.07712485387617</v>
      </c>
      <c r="T2125">
        <v>22172.65</v>
      </c>
      <c r="U2125" s="139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9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8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7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8">
        <f t="shared" ref="S2126" si="23393">R2126/R$2*100</f>
        <v>394.21777435634249</v>
      </c>
      <c r="T2126">
        <v>22363.05</v>
      </c>
      <c r="U2126" s="139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9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8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7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8">
        <f t="shared" ref="S2127" si="23404">R2127/R$2*100</f>
        <v>392.61373896349511</v>
      </c>
      <c r="T2127">
        <v>22211.65</v>
      </c>
      <c r="U2127" s="139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9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8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7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8">
        <f t="shared" ref="S2128" si="23415">R2128/R$2*100</f>
        <v>397.71476634448152</v>
      </c>
      <c r="T2128">
        <v>22322.2</v>
      </c>
      <c r="U2128" s="139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9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8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7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8">
        <f t="shared" ref="S2129" si="23426">R2129/R$2*100</f>
        <v>402.69057869776373</v>
      </c>
      <c r="T2129">
        <v>22475.55</v>
      </c>
      <c r="U2129" s="139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9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8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7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8">
        <f t="shared" ref="S2130" si="23437">R2130/R$2*100</f>
        <v>403.44234406333453</v>
      </c>
      <c r="T2130">
        <v>22582.1</v>
      </c>
      <c r="U2130" s="139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9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8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7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8">
        <f t="shared" ref="S2131" si="23448">R2131/R$2*100</f>
        <v>402.31612161301661</v>
      </c>
      <c r="T2131">
        <v>22617.65</v>
      </c>
      <c r="U2131" s="139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9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8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7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8">
        <f t="shared" ref="S2132" si="23459">R2132/R$2*100</f>
        <v>405.13191533848448</v>
      </c>
      <c r="T2132">
        <v>22736.25</v>
      </c>
      <c r="U2132" s="139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9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8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7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8">
        <f t="shared" ref="S2133" si="23470">R2133/R$2*100</f>
        <v>412.56854750567868</v>
      </c>
      <c r="T2133">
        <v>23085.3</v>
      </c>
      <c r="U2133" s="139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9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8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7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8">
        <f t="shared" ref="S2134" si="23481">R2134/R$2*100</f>
        <v>416.22140487934684</v>
      </c>
      <c r="T2134">
        <v>23277.9</v>
      </c>
      <c r="U2134" s="139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9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8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7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8">
        <f t="shared" ref="S2135" si="23492">R2135/R$2*100</f>
        <v>401.38187969853351</v>
      </c>
      <c r="T2135">
        <v>22693.200000000001</v>
      </c>
      <c r="U2135" s="139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9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8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7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8">
        <f t="shared" ref="S2136" si="23503">R2136/R$2*100</f>
        <v>404.74842946616104</v>
      </c>
      <c r="T2136">
        <v>22761.05</v>
      </c>
      <c r="U2136" s="139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9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8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7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8">
        <f t="shared" ref="S2137" si="23514">R2137/R$2*100</f>
        <v>408.19885191837972</v>
      </c>
      <c r="T2137">
        <v>22917.45</v>
      </c>
      <c r="U2137" s="139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9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8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7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8">
        <f t="shared" ref="S2138" si="23525">R2138/R$2*100</f>
        <v>408.3867932597725</v>
      </c>
      <c r="T2138">
        <v>23008.55</v>
      </c>
      <c r="U2138" s="139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9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8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7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8">
        <f t="shared" ref="S2139" si="23536">R2139/R$2*100</f>
        <v>409.67292029006171</v>
      </c>
      <c r="T2139">
        <v>23050.799999999999</v>
      </c>
      <c r="U2139" s="139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9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8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7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8">
        <f t="shared" ref="S2140" si="23547">R2140/R$2*100</f>
        <v>409.11622425607544</v>
      </c>
      <c r="T2140">
        <v>23039</v>
      </c>
      <c r="U2140" s="139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9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8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7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8">
        <f t="shared" ref="S2141" si="23558">R2141/R$2*100</f>
        <v>405.0489930525855</v>
      </c>
      <c r="T2141">
        <v>22797.95</v>
      </c>
      <c r="U2141" s="139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9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8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7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8">
        <f t="shared" ref="S2142" si="23569">R2142/R$2*100</f>
        <v>407.48082570638377</v>
      </c>
      <c r="T2142">
        <v>22800.35</v>
      </c>
      <c r="U2142" s="139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9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8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7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8">
        <f t="shared" ref="S2143" si="23580">R2143/R$2*100</f>
        <v>410.31111301190845</v>
      </c>
      <c r="T2143">
        <v>22948.5</v>
      </c>
      <c r="U2143" s="139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9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8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7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8">
        <f t="shared" ref="S2144" si="23591">R2144/R$2*100</f>
        <v>409.50089812676413</v>
      </c>
      <c r="T2144">
        <v>22947.95</v>
      </c>
      <c r="U2144" s="139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9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8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7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8">
        <f t="shared" ref="S2145" si="23602">R2145/R$2*100</f>
        <v>416.13990819148637</v>
      </c>
      <c r="T2145">
        <v>23233.1</v>
      </c>
      <c r="U2145" s="139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9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8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7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8">
        <f t="shared" ref="S2146" si="23613">R2146/R$2*100</f>
        <v>409.32364877065925</v>
      </c>
      <c r="T2146">
        <v>22915.65</v>
      </c>
      <c r="U2146" s="139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9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8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7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8">
        <f t="shared" ref="S2147" si="23624">R2147/R$2*100</f>
        <v>416.56639960463406</v>
      </c>
      <c r="T2147">
        <v>23231.25</v>
      </c>
      <c r="U2147" s="139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9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8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7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8">
        <f t="shared" ref="S2148" si="23635">R2148/R$2*100</f>
        <v>417.70093804350921</v>
      </c>
      <c r="T2148">
        <v>23263</v>
      </c>
      <c r="U2148" s="139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9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8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7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8">
        <f t="shared" ref="S2149" si="23646">R2149/R$2*100</f>
        <v>408.86246780524431</v>
      </c>
      <c r="T2149">
        <v>22805.8</v>
      </c>
      <c r="U2149" s="139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9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8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7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8">
        <f t="shared" ref="S2150" si="23657">R2150/R$2*100</f>
        <v>408.66217128085236</v>
      </c>
      <c r="T2150">
        <v>22828.799999999999</v>
      </c>
      <c r="U2150" s="139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9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8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7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8">
        <f t="shared" ref="S2151" si="23668">R2151/R$2*100</f>
        <v>412.63697621152079</v>
      </c>
      <c r="T2151">
        <v>23041.599999999999</v>
      </c>
      <c r="U2151" s="139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9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8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7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8">
        <f t="shared" ref="S2152" si="23679">R2152/R$2*100</f>
        <v>406.91320008743668</v>
      </c>
      <c r="T2152">
        <v>22824</v>
      </c>
      <c r="U2152" s="139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9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8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7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8">
        <f t="shared" ref="S2153" si="23690">R2153/R$2*100</f>
        <v>413.8218857810852</v>
      </c>
      <c r="T2153">
        <v>23132</v>
      </c>
      <c r="U2153" s="139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9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8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7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8">
        <f t="shared" ref="S2154" si="23701">R2154/R$2*100</f>
        <v>414.86280994877347</v>
      </c>
      <c r="T2154">
        <v>23226.75</v>
      </c>
      <c r="U2154" s="139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9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8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7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8">
        <f t="shared" ref="S2155" si="23712">R2155/R$2*100</f>
        <v>415.09470722968285</v>
      </c>
      <c r="T2155">
        <v>23271.55</v>
      </c>
      <c r="U2155" s="139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9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8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7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8">
        <f t="shared" ref="S2156" si="23723">R2156/R$2*100</f>
        <v>414.44867371862495</v>
      </c>
      <c r="T2156">
        <v>23251.15</v>
      </c>
      <c r="U2156" s="139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9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8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7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8">
        <f t="shared" ref="S2157" si="23734">R2157/R$2*100</f>
        <v>416.39033824689449</v>
      </c>
      <c r="T2157">
        <v>23323.95</v>
      </c>
      <c r="U2157" s="139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9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8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7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8">
        <f t="shared" ref="S2158" si="23745">R2158/R$2*100</f>
        <v>417.98700804987686</v>
      </c>
      <c r="T2158">
        <v>23396.400000000001</v>
      </c>
      <c r="U2158" s="139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9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8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7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8">
        <f t="shared" ref="S2159" si="23756">R2159/R$2*100</f>
        <v>412.18126003858623</v>
      </c>
      <c r="T2159">
        <v>23086.3</v>
      </c>
      <c r="U2159" s="139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9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8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7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8">
        <f t="shared" ref="S2160" si="23767">R2160/R$2*100</f>
        <v>412.82943194670156</v>
      </c>
      <c r="T2160">
        <v>23095.85</v>
      </c>
      <c r="U2160" s="139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9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8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7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8">
        <f t="shared" ref="S2161" si="23778">R2161/R$2*100</f>
        <v>406.04905007650711</v>
      </c>
      <c r="T2161">
        <v>22792.55</v>
      </c>
      <c r="U2161" s="139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9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8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7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8">
        <f t="shared" ref="S2162" si="23789">R2162/R$2*100</f>
        <v>396.31269067373756</v>
      </c>
      <c r="T2162">
        <v>22401</v>
      </c>
      <c r="U2162" s="139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9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8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7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8">
        <f t="shared" ref="S2163" si="23800">R2163/R$2*100</f>
        <v>393.22128132751692</v>
      </c>
      <c r="T2163">
        <v>22243.3</v>
      </c>
      <c r="U2163" s="139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9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8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7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8">
        <f t="shared" ref="S2164" si="23811">R2164/R$2*100</f>
        <v>389.81386441612261</v>
      </c>
      <c r="T2164">
        <v>21988.9</v>
      </c>
      <c r="U2164" s="139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9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8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7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8">
        <f t="shared" ref="S2165" si="23822">R2165/R$2*100</f>
        <v>396.50063201513029</v>
      </c>
      <c r="T2165">
        <v>22409.35</v>
      </c>
      <c r="U2165" s="139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9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8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7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8">
        <f t="shared" ref="S2166" si="23833">R2166/R$2*100</f>
        <v>395.56068770849373</v>
      </c>
      <c r="T2166">
        <v>22352.95</v>
      </c>
      <c r="U2166" s="139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9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8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7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8">
        <f t="shared" ref="S2167" si="23844">R2167/R$2*100</f>
        <v>395.92920480141413</v>
      </c>
      <c r="T2167">
        <v>22381.7</v>
      </c>
      <c r="U2167" s="139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9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8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7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8">
        <f t="shared" ref="S2168" si="23855">R2168/R$2*100</f>
        <v>393.45246580940704</v>
      </c>
      <c r="T2168">
        <v>22276.75</v>
      </c>
      <c r="U2168" s="139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9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8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7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8">
        <f t="shared" ref="S2169" si="23866">R2169/R$2*100</f>
        <v>401.70287685684139</v>
      </c>
      <c r="T2169">
        <v>22665.45</v>
      </c>
      <c r="U2169" s="139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9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8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7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8">
        <f t="shared" ref="S2170" si="23877">R2170/R$2*100</f>
        <v>405.00432431404977</v>
      </c>
      <c r="T2170">
        <v>22831.95</v>
      </c>
      <c r="U2170" s="139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9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8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7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8">
        <f t="shared" ref="S2171" si="23888">R2171/R$2*100</f>
        <v>408.20027751641811</v>
      </c>
      <c r="T2171">
        <v>22998.6</v>
      </c>
      <c r="U2171" s="139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9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8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7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8">
        <f t="shared" ref="S2172" si="23899">R2172/R$2*100</f>
        <v>411.2859844704854</v>
      </c>
      <c r="T2172">
        <v>23160.2</v>
      </c>
      <c r="U2172" s="139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9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8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7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8">
        <f t="shared" ref="S2173" si="23910">R2173/R$2*100</f>
        <v>415.83554301029278</v>
      </c>
      <c r="T2173">
        <v>23423.15</v>
      </c>
      <c r="U2173" s="139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9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8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7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8">
        <f t="shared" ref="S2174" si="23921">R2174/R$2*100</f>
        <v>417.52463908609661</v>
      </c>
      <c r="T2174">
        <v>23514.95</v>
      </c>
      <c r="U2174" s="139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9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8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7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8">
        <f t="shared" ref="S2175" si="23932">R2175/R$2*100</f>
        <v>421.41390813446236</v>
      </c>
      <c r="T2175">
        <v>23623.45</v>
      </c>
      <c r="U2175" s="139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9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8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7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8">
        <f t="shared" ref="S2176" si="23943">R2176/R$2*100</f>
        <v>423.81580322945467</v>
      </c>
      <c r="T2176">
        <v>23785.5</v>
      </c>
      <c r="U2176" s="139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9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8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7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8">
        <f t="shared" ref="S2177" si="23954">R2177/R$2*100</f>
        <v>427.31018162119005</v>
      </c>
      <c r="T2177">
        <v>23881.85</v>
      </c>
      <c r="U2177" s="139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9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8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7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8">
        <f t="shared" ref="S2178" si="23965">R2178/R$2*100</f>
        <v>431.59624212357073</v>
      </c>
      <c r="T2178">
        <v>24084.400000000001</v>
      </c>
      <c r="U2178" s="139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9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8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7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8">
        <f t="shared" ref="S2179" si="23977">R2179/R$2*100</f>
        <v>434.75750577367205</v>
      </c>
      <c r="T2179">
        <v>24135.95</v>
      </c>
      <c r="U2179" s="139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9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8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7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8">
        <f t="shared" ref="S2180" si="23988">R2180/R$2*100</f>
        <v>435.06757334701911</v>
      </c>
      <c r="T2180">
        <v>24278.400000000001</v>
      </c>
      <c r="U2180" s="139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9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8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7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8">
        <f t="shared" ref="S2181" si="23999">R2181/R$2*100</f>
        <v>436.49507218278058</v>
      </c>
      <c r="T2181">
        <v>24366.55</v>
      </c>
      <c r="U2181" s="139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9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8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7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8">
        <f t="shared" ref="S2182" si="24010">R2182/R$2*100</f>
        <v>436.26935249337089</v>
      </c>
      <c r="T2182">
        <v>24337.5</v>
      </c>
      <c r="U2182" s="139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9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8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7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8">
        <f t="shared" ref="S2183" si="24021">R2183/R$2*100</f>
        <v>434.86561362491562</v>
      </c>
      <c r="T2183">
        <v>24299.9</v>
      </c>
      <c r="U2183" s="139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9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8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7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8">
        <f t="shared" ref="S2184" si="24032">R2184/R$2*100</f>
        <v>435.4914511637632</v>
      </c>
      <c r="T2184">
        <v>24417.75</v>
      </c>
      <c r="U2184" s="139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9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8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7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8">
        <f t="shared" ref="S2185" si="24043">R2185/R$2*100</f>
        <v>437.68425854646028</v>
      </c>
      <c r="T2185">
        <v>24406.6</v>
      </c>
      <c r="U2185" s="139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9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8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7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8">
        <f t="shared" ref="S2186" si="24054">R2186/R$2*100</f>
        <v>441.1180490215645</v>
      </c>
      <c r="T2186">
        <v>24579.4</v>
      </c>
      <c r="U2186" s="139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9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8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7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8">
        <f t="shared" ref="S2187" si="24065">R2187/R$2*100</f>
        <v>445.45162945855787</v>
      </c>
      <c r="T2187">
        <v>24781.75</v>
      </c>
      <c r="U2187" s="139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9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8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7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8">
        <f t="shared" ref="S2188" si="24076">R2188/R$2*100</f>
        <v>450.80166129691401</v>
      </c>
      <c r="T2188">
        <v>25061.65</v>
      </c>
      <c r="U2188" s="139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9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8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7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8">
        <f t="shared" ref="S2189" si="24087">R2189/R$2*100</f>
        <v>460.76730438418912</v>
      </c>
      <c r="T2189">
        <v>25611.95</v>
      </c>
      <c r="U2189" s="139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9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8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7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8">
        <f t="shared" ref="S2190" si="24098">R2190/R$2*100</f>
        <v>467.62823254355197</v>
      </c>
      <c r="T2190">
        <v>26102.5</v>
      </c>
      <c r="U2190" s="139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9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8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7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8">
        <f t="shared" ref="S2191" si="24109">R2191/R$2*100</f>
        <v>470.52766135393796</v>
      </c>
      <c r="T2191">
        <v>26220.45</v>
      </c>
      <c r="U2191" s="139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9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8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7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8">
        <f t="shared" ref="S2192" si="24120">R2192/R$2*100</f>
        <v>474.21425788118114</v>
      </c>
      <c r="T2192">
        <v>26345.85</v>
      </c>
      <c r="U2192" s="139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9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8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7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8">
        <f t="shared" ref="S2193" si="24131">R2193/R$2*100</f>
        <v>474.53192864406617</v>
      </c>
      <c r="T2193">
        <v>26323.8</v>
      </c>
      <c r="U2193" s="139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9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8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7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8">
        <f t="shared" ref="S2194" si="24142">R2194/R$2*100</f>
        <v>473.78325207424518</v>
      </c>
      <c r="T2194">
        <v>26365.3</v>
      </c>
      <c r="U2194" s="139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9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8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7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8">
        <f t="shared" ref="S2195" si="24153">R2195/R$2*100</f>
        <v>478.689685322993</v>
      </c>
      <c r="T2195">
        <v>26632.9</v>
      </c>
      <c r="U2195" s="139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9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8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7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8">
        <f t="shared" ref="S2196" si="24164">R2196/R$2*100</f>
        <v>477.36910634010962</v>
      </c>
      <c r="T2196">
        <v>26567.95</v>
      </c>
      <c r="U2196" s="139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9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8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7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8">
        <f t="shared" ref="S2197" si="24175">R2197/R$2*100</f>
        <v>486.8341269162413</v>
      </c>
      <c r="T2197">
        <v>27134.7</v>
      </c>
      <c r="U2197" s="139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9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8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7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8">
        <f t="shared" ref="S2198" si="24186">R2198/R$2*100</f>
        <v>490.88781493836666</v>
      </c>
      <c r="T2198">
        <v>27307.35</v>
      </c>
      <c r="U2198" s="139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9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8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7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8">
        <f t="shared" ref="S2199" si="24197">R2199/R$2*100</f>
        <v>490.03269371501341</v>
      </c>
      <c r="T2199">
        <v>27210.95</v>
      </c>
      <c r="U2199" s="139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9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8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7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8">
        <f t="shared" ref="S2200" si="24208">R2200/R$2*100</f>
        <v>493.61569678480117</v>
      </c>
      <c r="T2200">
        <v>27395.25</v>
      </c>
      <c r="U2200" s="139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9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8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7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8">
        <f t="shared" ref="S2201" si="24219">R2201/R$2*100</f>
        <v>491.95962706355323</v>
      </c>
      <c r="T2201">
        <v>27352.799999999999</v>
      </c>
      <c r="U2201" s="139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9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8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7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8">
        <f t="shared" ref="S2202" si="24230">R2202/R$2*100</f>
        <v>471.82352997082273</v>
      </c>
      <c r="T2202">
        <v>26509.9</v>
      </c>
      <c r="U2202" s="139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9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8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7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8">
        <f t="shared" ref="S2203" si="24241">R2203/R$2*100</f>
        <v>479.86722930269241</v>
      </c>
      <c r="T2203">
        <v>26791.1</v>
      </c>
      <c r="U2203" s="139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9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8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7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8">
        <f t="shared" ref="S2204" si="24252">R2204/R$2*100</f>
        <v>479.6638439825507</v>
      </c>
      <c r="T2204">
        <v>26881.3</v>
      </c>
      <c r="U2204" s="139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9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8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7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8">
        <f t="shared" ref="S2205" si="24263">R2205/R$2*100</f>
        <v>484.24096408443341</v>
      </c>
      <c r="T2205">
        <v>27186.35</v>
      </c>
      <c r="U2205" s="139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9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8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7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8">
        <f t="shared" ref="S2206" si="24274">R2206/R$2*100</f>
        <v>486.08046075328593</v>
      </c>
      <c r="T2206">
        <v>27287.35</v>
      </c>
      <c r="U2206" s="139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9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8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7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8">
        <f t="shared" ref="S2207" si="24285">R2207/R$2*100</f>
        <v>490.08876723785625</v>
      </c>
      <c r="T2207">
        <v>27284.3</v>
      </c>
      <c r="U2207" s="139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9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8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7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8">
        <f t="shared" ref="S2208" si="24296">R2208/R$2*100</f>
        <v>495.59894125585686</v>
      </c>
      <c r="T2208">
        <v>27352.7</v>
      </c>
      <c r="U2208" s="139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9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8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7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8">
        <f t="shared" ref="S2209" si="24307">R2209/R$2*100</f>
        <v>497.63231925792877</v>
      </c>
      <c r="T2209">
        <v>27435.95</v>
      </c>
      <c r="U2209" s="139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9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8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7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8">
        <f t="shared" ref="S2210" si="24318">R2210/R$2*100</f>
        <v>496.10193976373091</v>
      </c>
      <c r="T2210">
        <v>27402.5</v>
      </c>
      <c r="U2210" s="139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9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8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7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8">
        <f t="shared" ref="S2211" si="24329">R2211/R$2*100</f>
        <v>498.42851576236222</v>
      </c>
      <c r="T2211">
        <v>27514.7</v>
      </c>
      <c r="U2211" s="139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9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8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7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8">
        <f t="shared" ref="S2212" si="24340">R2212/R$2*100</f>
        <v>506.3013809292998</v>
      </c>
      <c r="T2212">
        <v>27831.1</v>
      </c>
      <c r="U2212" s="139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9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8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7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8">
        <f t="shared" ref="S2213" si="24351">R2213/R$2*100</f>
        <v>506.56036457293834</v>
      </c>
      <c r="T2213">
        <v>27870.1</v>
      </c>
      <c r="U2213" s="139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9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8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7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8">
        <f t="shared" ref="S2214" si="24362">R2214/R$2*100</f>
        <v>504.06533040610537</v>
      </c>
      <c r="T2214">
        <v>27765.9</v>
      </c>
      <c r="U2214" s="139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9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8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7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8">
        <f t="shared" ref="S2215" si="24373">R2215/R$2*100</f>
        <v>503.03177182828199</v>
      </c>
      <c r="T2215">
        <v>27850.400000000001</v>
      </c>
      <c r="U2215" s="139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9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8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7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8">
        <f t="shared" ref="S2216" si="24384">R2216/R$2*100</f>
        <v>502.80248814377632</v>
      </c>
      <c r="T2216">
        <v>27821.45</v>
      </c>
      <c r="U2216" s="139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9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8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7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8">
        <f t="shared" ref="S2217" si="24395">R2217/R$2*100</f>
        <v>500.36471549815144</v>
      </c>
      <c r="T2217">
        <v>27816.95</v>
      </c>
      <c r="U2217" s="139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9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8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7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8">
        <f t="shared" ref="S2218" si="24406">R2218/R$2*100</f>
        <v>502.36530474534061</v>
      </c>
      <c r="T2218">
        <v>27881.35</v>
      </c>
      <c r="U2218" s="139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9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8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7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8">
        <f t="shared" ref="S2219" si="24417">R2219/R$2*100</f>
        <v>508.63674811583451</v>
      </c>
      <c r="T2219">
        <v>28136</v>
      </c>
      <c r="U2219" s="139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9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8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7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8">
        <f t="shared" ref="S2220" si="24428">R2220/R$2*100</f>
        <v>505.72258812571869</v>
      </c>
      <c r="T2220">
        <v>27975.4</v>
      </c>
      <c r="U2220" s="139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9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8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7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8">
        <f t="shared" ref="S2221" si="24439">R2221/R$2*100</f>
        <v>501.71784563624431</v>
      </c>
      <c r="T2221">
        <v>27716.7</v>
      </c>
      <c r="U2221" s="139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9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8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7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8">
        <f t="shared" ref="S2222" si="24450">R2222/R$2*100</f>
        <v>502.7620961993556</v>
      </c>
      <c r="T2222">
        <v>27739.1</v>
      </c>
      <c r="U2222" s="139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9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8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7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8">
        <f t="shared" ref="S2223" si="24461">R2223/R$2*100</f>
        <v>512.19005122648946</v>
      </c>
      <c r="T2223">
        <v>28256.3</v>
      </c>
      <c r="U2223" s="139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9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8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7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8">
        <f t="shared" ref="S2224" si="24472">R2224/R$2*100</f>
        <v>511.25390851462191</v>
      </c>
      <c r="T2224">
        <v>28244.400000000001</v>
      </c>
      <c r="U2224" s="139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9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8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7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8">
        <f t="shared" ref="S2225" si="24483">R2225/R$2*100</f>
        <v>496.32314505935238</v>
      </c>
      <c r="T2225">
        <v>27495.15</v>
      </c>
      <c r="U2225" s="139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9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8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7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8">
        <f t="shared" ref="S2226" si="24494">R2226/R$2*100</f>
        <v>508.43241239700052</v>
      </c>
      <c r="T2226">
        <v>28153</v>
      </c>
      <c r="U2226" s="139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9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8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7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8">
        <f t="shared" ref="S2227" si="24505">R2227/R$2*100</f>
        <v>510.6884212927323</v>
      </c>
      <c r="T2227">
        <v>28298.1</v>
      </c>
      <c r="U2227" s="139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9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8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7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8">
        <f t="shared" ref="S2228" si="24516">R2228/R$2*100</f>
        <v>520.95272716904742</v>
      </c>
      <c r="T2228">
        <v>28944.7</v>
      </c>
      <c r="U2228" s="139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9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8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7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8">
        <f t="shared" ref="S2229" si="24527">R2229/R$2*100</f>
        <v>518.34031876372137</v>
      </c>
      <c r="T2229">
        <v>28745.85</v>
      </c>
      <c r="U2229" s="139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9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8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7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8">
        <f t="shared" ref="S2230" si="24538">R2230/R$2*100</f>
        <v>522.78937264182321</v>
      </c>
      <c r="T2230">
        <v>29048.5</v>
      </c>
      <c r="U2230" s="139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9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8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7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8">
        <f t="shared" ref="S2231" si="24549">R2231/R$2*100</f>
        <v>518.80601412292458</v>
      </c>
      <c r="T2231">
        <v>28845.15</v>
      </c>
      <c r="U2231" s="139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9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8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7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8">
        <f t="shared" ref="S2232" si="24560">R2232/R$2*100</f>
        <v>525.09527746889819</v>
      </c>
      <c r="T2232">
        <v>29173.95</v>
      </c>
      <c r="U2232" s="139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9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8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7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8">
        <f t="shared" ref="S2233" si="24571">R2233/R$2*100</f>
        <v>525.4338570030128</v>
      </c>
      <c r="T2233">
        <v>29305.9</v>
      </c>
      <c r="U2233" s="139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9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8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7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8">
        <f t="shared" ref="S2234" si="24582">R2234/R$2*100</f>
        <v>529.37325958239478</v>
      </c>
      <c r="T2234">
        <v>29551.25</v>
      </c>
      <c r="U2234" s="139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9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8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7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8">
        <f t="shared" ref="S2235" si="24593">R2235/R$2*100</f>
        <v>537.68568414449862</v>
      </c>
      <c r="T2235">
        <v>29913.15</v>
      </c>
      <c r="U2235" s="139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9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8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7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8">
        <f t="shared" ref="S2236" si="24604">R2236/R$2*100</f>
        <v>540.772103897585</v>
      </c>
      <c r="T2236">
        <v>30103.05</v>
      </c>
      <c r="U2236" s="139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9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8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7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8">
        <f t="shared" ref="S2237" si="24615">R2237/R$2*100</f>
        <v>533.69638563377328</v>
      </c>
      <c r="T2237">
        <v>29718.9</v>
      </c>
      <c r="U2237" s="139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9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8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7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8">
        <f t="shared" ref="S2238" si="24626">R2238/R$2*100</f>
        <v>524.70561400507506</v>
      </c>
      <c r="T2238">
        <v>29121</v>
      </c>
      <c r="U2238" s="139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9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8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7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8">
        <f t="shared" ref="S2239" si="24637">R2239/R$2*100</f>
        <v>529.48136743363841</v>
      </c>
      <c r="T2239">
        <v>29398.55</v>
      </c>
      <c r="U2239" s="139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9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8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7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8">
        <f t="shared" ref="S2240" si="24648">R2240/R$2*100</f>
        <v>537.48847641585633</v>
      </c>
      <c r="T2240">
        <v>29832.5</v>
      </c>
      <c r="U2240" s="139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9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8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7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8">
        <f t="shared" ref="S2241" si="24659">R2241/R$2*100</f>
        <v>544.93603816801146</v>
      </c>
      <c r="T2241">
        <v>30171.15</v>
      </c>
      <c r="U2241" s="139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9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8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7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8">
        <f t="shared" ref="S2242" si="24670">R2242/R$2*100</f>
        <v>549.98859521569307</v>
      </c>
      <c r="T2242">
        <v>30515.200000000001</v>
      </c>
      <c r="U2242" s="139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9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8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7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8">
        <f t="shared" ref="S2243" si="24682">R2243/R$2*100</f>
        <v>548.96216462806149</v>
      </c>
      <c r="T2243">
        <v>30396.55</v>
      </c>
      <c r="U2243" s="139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9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8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7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8">
        <f t="shared" ref="S2244" si="24693">R2244/R$2*100</f>
        <v>546.61943185166183</v>
      </c>
      <c r="T2244">
        <v>30238.65</v>
      </c>
      <c r="U2244" s="139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9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8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7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8">
        <f t="shared" ref="S2245" si="24704">R2245/R$2*100</f>
        <v>539.59717351428912</v>
      </c>
      <c r="T2245">
        <v>29829.25</v>
      </c>
      <c r="U2245" s="139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9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8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7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8">
        <f t="shared" ref="S2246" si="24715">R2246/R$2*100</f>
        <v>549.14036438285859</v>
      </c>
      <c r="T2246">
        <v>30231.3</v>
      </c>
      <c r="U2246" s="139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9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8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7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8">
        <f t="shared" ref="S2247" si="24726">R2247/R$2*100</f>
        <v>552.28618405421082</v>
      </c>
      <c r="T2247">
        <v>30328.65</v>
      </c>
      <c r="U2247" s="139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9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8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7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8">
        <f t="shared" ref="S2248" si="24737">R2248/R$2*100</f>
        <v>548.75782890922744</v>
      </c>
      <c r="T2248">
        <v>30274.75</v>
      </c>
      <c r="U2248" s="139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9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8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7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8">
        <f t="shared" ref="S2249" si="24748">R2249/R$2*100</f>
        <v>546.60398787291263</v>
      </c>
      <c r="T2249">
        <v>30256.95</v>
      </c>
      <c r="U2249" s="139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9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8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7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8">
        <f t="shared" ref="S2250" si="24759">R2250/R$2*100</f>
        <v>536.29216206198498</v>
      </c>
      <c r="T2250">
        <v>29850.65</v>
      </c>
      <c r="U2250" s="139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9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8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7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8">
        <f t="shared" ref="S2251" si="24770">R2251/R$2*100</f>
        <v>540.5665801803857</v>
      </c>
      <c r="T2251">
        <v>29990.799999999999</v>
      </c>
      <c r="U2251" s="139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9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8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7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8">
        <f t="shared" ref="S2252" si="24781">R2252/R$2*100</f>
        <v>549.42073199707272</v>
      </c>
      <c r="T2252">
        <v>30489.200000000001</v>
      </c>
      <c r="U2252" s="139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9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8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7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8">
        <f t="shared" ref="S2253" si="24792">R2253/R$2*100</f>
        <v>552.75306741177928</v>
      </c>
      <c r="T2253">
        <v>30678.5</v>
      </c>
      <c r="U2253" s="139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9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8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7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8">
        <f t="shared" ref="S2254" si="24803">R2254/R$2*100</f>
        <v>560.83026829755079</v>
      </c>
      <c r="T2254">
        <v>31125.65</v>
      </c>
      <c r="U2254" s="139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9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8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7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8">
        <f t="shared" ref="S2255" si="24814">R2255/R$2*100</f>
        <v>562.57662589456277</v>
      </c>
      <c r="T2255">
        <v>31258.9</v>
      </c>
      <c r="U2255" s="139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9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8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7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8">
        <f t="shared" ref="S2256" si="24825">R2256/R$2*100</f>
        <v>559.50327412349475</v>
      </c>
      <c r="T2256">
        <v>31231.599999999999</v>
      </c>
      <c r="U2256" s="139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9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8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7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8">
        <f t="shared" ref="S2257" si="24836">R2257/R$2*100</f>
        <v>563.76581225824225</v>
      </c>
      <c r="T2257">
        <v>31479.15</v>
      </c>
      <c r="U2257" s="139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9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8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7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8">
        <f t="shared" ref="S2258" si="24847">R2258/R$2*100</f>
        <v>562.21666238987245</v>
      </c>
      <c r="T2258">
        <v>31422.6</v>
      </c>
      <c r="U2258" s="139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9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8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7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8">
        <f t="shared" ref="S2259" si="24858">R2259/R$2*100</f>
        <v>553.09758693772028</v>
      </c>
      <c r="T2259">
        <v>30947.75</v>
      </c>
      <c r="U2259" s="139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9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8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7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8">
        <f t="shared" ref="S2260" si="24869">R2260/R$2*100</f>
        <v>528.90162423136508</v>
      </c>
      <c r="T2260">
        <v>29639.7</v>
      </c>
      <c r="U2260" s="139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9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8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7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8">
        <f t="shared" ref="S2261" si="24880">R2261/R$2*100</f>
        <v>537.2627567264467</v>
      </c>
      <c r="T2261">
        <v>30106.35</v>
      </c>
      <c r="U2261" s="139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9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8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7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8">
        <f t="shared" ref="S2262" si="24891">R2262/R$2*100</f>
        <v>528.92182020357529</v>
      </c>
      <c r="T2262">
        <v>29585.45</v>
      </c>
      <c r="U2262" s="139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9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8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7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8">
        <f t="shared" ref="S2263" si="24902">R2263/R$2*100</f>
        <v>529.16179587336887</v>
      </c>
      <c r="T2263">
        <v>29708.5</v>
      </c>
      <c r="U2263" s="139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9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8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7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8">
        <f t="shared" ref="S2264" si="24913">R2264/R$2*100</f>
        <v>520.4026839259069</v>
      </c>
      <c r="T2264">
        <v>29213.3</v>
      </c>
      <c r="U2264" s="139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9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8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7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8">
        <f t="shared" ref="S2265" si="24924">R2265/R$2*100</f>
        <v>521.92094583677863</v>
      </c>
      <c r="T2265">
        <v>29215.7</v>
      </c>
      <c r="U2265" s="139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9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8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7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8">
        <f t="shared" ref="S2266" si="24935">R2266/R$2*100</f>
        <v>538.0551516361113</v>
      </c>
      <c r="T2266">
        <v>30005.3</v>
      </c>
      <c r="U2266" s="139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9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8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7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8">
        <f t="shared" ref="S2267" si="24946">R2267/R$2*100</f>
        <v>540.23512863646306</v>
      </c>
      <c r="T2267">
        <v>30231.25</v>
      </c>
      <c r="U2267" s="139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9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8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7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8">
        <f t="shared" ref="S2268" si="24957">R2268/R$2*100</f>
        <v>545.81278096161338</v>
      </c>
      <c r="T2268">
        <v>30505.7</v>
      </c>
      <c r="U2268" s="139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9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8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7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8">
        <f t="shared" ref="S2269" si="24968">R2269/R$2*100</f>
        <v>546.43648010340337</v>
      </c>
      <c r="T2269">
        <v>30397</v>
      </c>
      <c r="U2269" s="139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9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8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7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8">
        <f t="shared" ref="S2270" si="24979">R2270/R$2*100</f>
        <v>552.14837624383426</v>
      </c>
      <c r="T2270">
        <v>30781.15</v>
      </c>
      <c r="U2270" s="139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9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8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7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8">
        <f t="shared" ref="S2271" si="24990">R2271/R$2*100</f>
        <v>561.42545547857321</v>
      </c>
      <c r="T2271">
        <v>31204.75</v>
      </c>
      <c r="U2271" s="139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9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8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7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8">
        <f t="shared" ref="S2272" si="25001">R2272/R$2*100</f>
        <v>566.43049259164218</v>
      </c>
      <c r="T2272">
        <v>31430.400000000001</v>
      </c>
      <c r="U2272" s="139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9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8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7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8">
        <f t="shared" ref="S2273" si="25012">R2273/R$2*100</f>
        <v>568.22080612817069</v>
      </c>
      <c r="T2273">
        <v>31518.6</v>
      </c>
      <c r="U2273" s="139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9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8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7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8">
        <f t="shared" ref="S2274" si="25023">R2274/R$2*100</f>
        <v>565.05716648133898</v>
      </c>
      <c r="T2274">
        <v>31479.65</v>
      </c>
      <c r="U2274" s="139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9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8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7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8">
        <f t="shared" ref="S2275" si="25034">R2275/R$2*100</f>
        <v>567.01855178247274</v>
      </c>
      <c r="T2275">
        <v>31534.6</v>
      </c>
      <c r="U2275" s="139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9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8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7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8">
        <f t="shared" ref="S2276" si="25045">R2276/R$2*100</f>
        <v>566.05033311474165</v>
      </c>
      <c r="T2276">
        <v>31590.7</v>
      </c>
      <c r="U2276" s="139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9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8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7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8">
        <f t="shared" ref="S2277" si="25056">R2277/R$2*100</f>
        <v>562.35684619697963</v>
      </c>
      <c r="T2277">
        <v>31378.2</v>
      </c>
      <c r="U2277" s="139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9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8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7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8">
        <f t="shared" ref="S2278" si="25067">R2278/R$2*100</f>
        <v>568.83618928140356</v>
      </c>
      <c r="T2278">
        <v>31631.9</v>
      </c>
      <c r="U2278" s="139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9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8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7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8">
        <f t="shared" ref="S2279" si="25078">R2279/R$2*100</f>
        <v>566.44118457693003</v>
      </c>
      <c r="T2279">
        <v>31527</v>
      </c>
      <c r="U2279" s="139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9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8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7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8">
        <f t="shared" ref="S2280" si="25089">R2280/R$2*100</f>
        <v>557.16291734382571</v>
      </c>
      <c r="T2280">
        <v>31145.35</v>
      </c>
      <c r="U2280" s="139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9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8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7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8">
        <f t="shared" ref="S2281" si="25100">R2281/R$2*100</f>
        <v>556.90630969691779</v>
      </c>
      <c r="T2281">
        <v>31146.5</v>
      </c>
      <c r="U2281" s="139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9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8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7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8">
        <f t="shared" ref="S2282" si="25111">R2282/R$2*100</f>
        <v>553.35894657808944</v>
      </c>
      <c r="T2282">
        <v>30882.85</v>
      </c>
      <c r="U2282" s="139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9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8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7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8">
        <f t="shared" ref="S2283" si="25122">R2283/R$2*100</f>
        <v>551.06967372812892</v>
      </c>
      <c r="T2283">
        <v>30745.65</v>
      </c>
      <c r="U2283" s="139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9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8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7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8">
        <f t="shared" ref="S2284" si="25133">R2284/R$2*100</f>
        <v>558.37467567644626</v>
      </c>
      <c r="T2284">
        <v>31119.65</v>
      </c>
      <c r="U2284" s="139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9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8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7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8">
        <f t="shared" ref="S2285" si="25144">R2285/R$2*100</f>
        <v>559.38328628859801</v>
      </c>
      <c r="T2285">
        <v>31208.55</v>
      </c>
      <c r="U2285" s="139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9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8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7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8">
        <f t="shared" ref="S2286" si="25155">R2286/R$2*100</f>
        <v>563.73848829584017</v>
      </c>
      <c r="T2286">
        <v>31487.65</v>
      </c>
      <c r="U2286" s="139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9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8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7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8">
        <f t="shared" ref="S2287" si="25166">R2287/R$2*100</f>
        <v>570.85103450897657</v>
      </c>
      <c r="T2287">
        <v>32026.5</v>
      </c>
      <c r="U2287" s="139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9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8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7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8">
        <f t="shared" ref="S2288" si="25177">R2288/R$2*100</f>
        <v>577.62975318145959</v>
      </c>
      <c r="T2288">
        <v>32219.200000000001</v>
      </c>
      <c r="U2288" s="139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9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8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7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8">
        <f t="shared" ref="S2289" si="25188">R2289/R$2*100</f>
        <v>578.67519174293614</v>
      </c>
      <c r="T2289">
        <v>32257.65</v>
      </c>
      <c r="U2289" s="139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9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8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7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8">
        <f t="shared" ref="S2290" si="25199">R2290/R$2*100</f>
        <v>583.03158174854354</v>
      </c>
      <c r="T2290">
        <v>32577.95</v>
      </c>
      <c r="U2290" s="139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9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8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7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8">
        <f t="shared" ref="S2291" si="25210">R2291/R$2*100</f>
        <v>596.91096665050986</v>
      </c>
      <c r="T2291">
        <v>33182.800000000003</v>
      </c>
      <c r="U2291" s="139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9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8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7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8">
        <f t="shared" ref="S2292" si="25221">R2292/R$2*100</f>
        <v>598.25340480331488</v>
      </c>
      <c r="T2292">
        <v>33192.050000000003</v>
      </c>
      <c r="U2292" s="139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9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8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7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8">
        <f t="shared" ref="S2293" si="25232">R2293/R$2*100</f>
        <v>586.76427261236086</v>
      </c>
      <c r="T2293">
        <v>32717.200000000001</v>
      </c>
      <c r="U2293" s="139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9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8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7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8">
        <f t="shared" ref="S2294" si="25243">R2294/R$2*100</f>
        <v>572.21248063562666</v>
      </c>
      <c r="T2294">
        <v>31986.65</v>
      </c>
      <c r="U2294" s="139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9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8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7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8">
        <f t="shared" ref="S2295" si="25254">R2295/R$2*100</f>
        <v>581.67726361208531</v>
      </c>
      <c r="T2295">
        <v>32580.7</v>
      </c>
      <c r="U2295" s="139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9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8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7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8">
        <f t="shared" ref="S2296" si="25265">R2296/R$2*100</f>
        <v>567.88816658588269</v>
      </c>
      <c r="T2296">
        <v>31962.799999999999</v>
      </c>
      <c r="U2296" s="139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9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8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7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8">
        <f t="shared" ref="S2297" si="25276">R2297/R$2*100</f>
        <v>573.17238331480053</v>
      </c>
      <c r="T2297">
        <v>32310.95</v>
      </c>
      <c r="U2297" s="139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9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8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7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8">
        <f t="shared" ref="S2298" si="25287">R2298/R$2*100</f>
        <v>577.66658113078427</v>
      </c>
      <c r="T2298">
        <v>32400.3</v>
      </c>
      <c r="U2298" s="139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9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8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7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8">
        <f t="shared" ref="S2299" si="25298">R2299/R$2*100</f>
        <v>583.05534171584986</v>
      </c>
      <c r="T2299">
        <v>32749.15</v>
      </c>
      <c r="U2299" s="139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9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8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7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8">
        <f t="shared" ref="S2300" si="25309">R2300/R$2*100</f>
        <v>586.74882863361177</v>
      </c>
      <c r="T2300">
        <v>32895.550000000003</v>
      </c>
      <c r="U2300" s="139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9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8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7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8">
        <f t="shared" ref="S2301" si="25320">R2301/R$2*100</f>
        <v>595.37250876742792</v>
      </c>
      <c r="T2301">
        <v>33426.35</v>
      </c>
      <c r="U2301" s="139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9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8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7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8">
        <f t="shared" ref="S2302" si="25331">R2302/R$2*100</f>
        <v>603.63741339491912</v>
      </c>
      <c r="T2302">
        <v>33684.25</v>
      </c>
      <c r="U2302" s="139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9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8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7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8">
        <f t="shared" ref="S2303" si="25342">R2303/R$2*100</f>
        <v>610.12863646299616</v>
      </c>
      <c r="T2303">
        <v>34044.35</v>
      </c>
      <c r="U2303" s="139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9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8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7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8">
        <f t="shared" ref="S2304" si="25353">R2304/R$2*100</f>
        <v>615.8963685265968</v>
      </c>
      <c r="T2304">
        <v>34319.15</v>
      </c>
      <c r="U2304" s="139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9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8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7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8">
        <f t="shared" ref="S2305" si="25364">R2305/R$2*100</f>
        <v>614.62045828224939</v>
      </c>
      <c r="T2305">
        <v>34315.25</v>
      </c>
      <c r="U2305" s="139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9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8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7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8">
        <f t="shared" ref="S2306" si="25375">R2306/R$2*100</f>
        <v>617.5488742527491</v>
      </c>
      <c r="T2306">
        <v>34536.550000000003</v>
      </c>
      <c r="U2306" s="139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9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8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7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8">
        <f t="shared" ref="S2307" si="25387">R2307/R$2*100</f>
        <v>622.82833898820547</v>
      </c>
      <c r="T2307">
        <v>34913.65</v>
      </c>
      <c r="U2307" s="139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9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8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7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8">
        <f t="shared" ref="S2308" si="25398">R2308/R$2*100</f>
        <v>625.12711582508848</v>
      </c>
      <c r="T2308">
        <v>34916.15</v>
      </c>
      <c r="U2308" s="139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9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8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7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8">
        <f t="shared" ref="S2309" si="25409">R2309/R$2*100</f>
        <v>619.23464393312986</v>
      </c>
      <c r="T2309">
        <v>34737.550000000003</v>
      </c>
      <c r="U2309" s="139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9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8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7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8">
        <f t="shared" ref="S2310" si="25420">R2310/R$2*100</f>
        <v>619.04218819794903</v>
      </c>
      <c r="T2310">
        <v>34710.949999999997</v>
      </c>
      <c r="U2310" s="139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9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8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7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8">
        <f t="shared" ref="S2311" si="25431">R2311/R$2*100</f>
        <v>608.08290327792508</v>
      </c>
      <c r="T2311">
        <v>34202.65</v>
      </c>
      <c r="U2311" s="139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9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8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7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8">
        <f t="shared" ref="S2312" si="25442">R2312/R$2*100</f>
        <v>611.02676322717389</v>
      </c>
      <c r="T2312">
        <v>34162.800000000003</v>
      </c>
      <c r="U2312" s="139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9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8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7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8">
        <f t="shared" ref="S2313" si="25453">R2313/R$2*100</f>
        <v>644.04480179435268</v>
      </c>
      <c r="T2313">
        <v>35736.75</v>
      </c>
      <c r="U2313" s="139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9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8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7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8">
        <f t="shared" ref="S2314" si="25464">R2314/R$2*100</f>
        <v>567.07676370237311</v>
      </c>
      <c r="T2314">
        <v>32237.75</v>
      </c>
      <c r="U2314" s="139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9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8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7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8">
        <f t="shared" ref="S2315" si="25475">R2315/R$2*100</f>
        <v>592.87533620353736</v>
      </c>
      <c r="T2315">
        <v>33498.449999999997</v>
      </c>
      <c r="U2315" s="139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9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8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7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8">
        <f t="shared" ref="S2316" si="25486">R2316/R$2*100</f>
        <v>609.53701327706972</v>
      </c>
      <c r="T2316">
        <v>34252.800000000003</v>
      </c>
      <c r="U2316" s="139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9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8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7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8">
        <f t="shared" ref="S2317" si="25497">R2317/R$2*100</f>
        <v>621.81141238749649</v>
      </c>
      <c r="T2317">
        <v>34826.15</v>
      </c>
      <c r="U2317" s="139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9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8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7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8">
        <f t="shared" ref="S2318" si="25508">R2318/R$2*100</f>
        <v>623.85952156929829</v>
      </c>
      <c r="T2318">
        <v>35014.1</v>
      </c>
      <c r="U2318" s="139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9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8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7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8">
        <f t="shared" ref="S2319" si="25519">R2319/R$2*100</f>
        <v>627.97831190184274</v>
      </c>
      <c r="T2319">
        <v>35211.300000000003</v>
      </c>
      <c r="U2319" s="139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9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8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7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8">
        <f t="shared" ref="S2320" si="25530">R2320/R$2*100</f>
        <v>634.46953496991978</v>
      </c>
      <c r="T2320">
        <v>35494</v>
      </c>
      <c r="U2320" s="139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9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8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7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8">
        <f t="shared" ref="S2321" si="25541">R2321/R$2*100</f>
        <v>645.00114047843067</v>
      </c>
      <c r="T2321">
        <v>35848.300000000003</v>
      </c>
      <c r="U2321" s="139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9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8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7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8">
        <f t="shared" ref="S2322" si="25552">R2322/R$2*100</f>
        <v>655.46503008011859</v>
      </c>
      <c r="T2322">
        <v>36250.15</v>
      </c>
      <c r="U2322" s="139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9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8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7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8">
        <f t="shared" ref="S2323" si="25563">R2323/R$2*100</f>
        <v>659.50660051891759</v>
      </c>
      <c r="T2323">
        <v>36360.25</v>
      </c>
      <c r="U2323" s="139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9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8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7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8">
        <f t="shared" ref="S2324" si="25574">R2324/R$2*100</f>
        <v>649.87193377621907</v>
      </c>
      <c r="T2324">
        <v>35721.85</v>
      </c>
      <c r="U2324" s="139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9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8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7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8">
        <f t="shared" ref="S2325" si="25585">R2325/R$2*100</f>
        <v>650.24377726456248</v>
      </c>
      <c r="T2325">
        <v>35677.449999999997</v>
      </c>
      <c r="U2325" s="139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9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8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7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8">
        <f t="shared" ref="S2326" si="25596">R2326/R$2*100</f>
        <v>647.68364078731031</v>
      </c>
      <c r="T2326">
        <v>35453.9</v>
      </c>
      <c r="U2326" s="139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9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8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7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8">
        <f t="shared" ref="S2327" si="25607">R2327/R$2*100</f>
        <v>650.4968209163743</v>
      </c>
      <c r="T2327">
        <v>35641.35</v>
      </c>
      <c r="U2327" s="139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9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8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7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8">
        <f t="shared" ref="S2328" si="25618">R2328/R$2*100</f>
        <v>648.00796434104097</v>
      </c>
      <c r="T2328">
        <v>35489.65</v>
      </c>
      <c r="U2328" s="139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9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8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7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8">
        <f t="shared" ref="S2329" si="25629">R2329/R$2*100</f>
        <v>645.03915642612071</v>
      </c>
      <c r="T2329">
        <v>35264.050000000003</v>
      </c>
      <c r="U2329" s="139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9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8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7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8">
        <f t="shared" ref="S2330" si="25640">R2330/R$2*100</f>
        <v>647.31654929242814</v>
      </c>
      <c r="T2330">
        <v>35223.199999999997</v>
      </c>
      <c r="U2330" s="139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9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8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7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8">
        <f t="shared" ref="S2331" si="25651">R2331/R$2*100</f>
        <v>649.0450869139604</v>
      </c>
      <c r="T2331">
        <v>35298.949999999997</v>
      </c>
      <c r="U2331" s="139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9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8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7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8">
        <f t="shared" ref="S2332" si="25662">R2332/R$2*100</f>
        <v>657.66995504614181</v>
      </c>
      <c r="T2332">
        <v>35667.800000000003</v>
      </c>
      <c r="U2332" s="139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9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8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7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8">
        <f t="shared" ref="S2333" si="25673">R2333/R$2*100</f>
        <v>653.44899685418034</v>
      </c>
      <c r="T2333">
        <v>35452.300000000003</v>
      </c>
      <c r="U2333" s="139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9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8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7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8">
        <f t="shared" ref="S2334" si="25684">R2334/R$2*100</f>
        <v>664.99871696176547</v>
      </c>
      <c r="T2334">
        <v>35913.949999999997</v>
      </c>
      <c r="U2334" s="139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9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8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7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8">
        <f t="shared" ref="S2335" si="25695">R2335/R$2*100</f>
        <v>672.82525019245566</v>
      </c>
      <c r="T2335">
        <v>36277.949999999997</v>
      </c>
      <c r="U2335" s="139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9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8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7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8">
        <f t="shared" ref="S2336" si="25706">R2336/R$2*100</f>
        <v>676.39874927532105</v>
      </c>
      <c r="T2336">
        <v>36453.800000000003</v>
      </c>
      <c r="U2336" s="139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9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8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7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8">
        <f t="shared" ref="S2337" si="25717">R2337/R$2*100</f>
        <v>677.36459194632153</v>
      </c>
      <c r="T2337">
        <v>36423</v>
      </c>
      <c r="U2337" s="139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9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8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7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8">
        <f t="shared" ref="S2338" si="25728">R2338/R$2*100</f>
        <v>679.66574477993515</v>
      </c>
      <c r="T2338">
        <v>36572.85</v>
      </c>
      <c r="U2338" s="139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9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8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7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8">
        <f t="shared" ref="S2339" si="25739">R2339/R$2*100</f>
        <v>679.03135365285732</v>
      </c>
      <c r="T2339">
        <v>36450.6</v>
      </c>
      <c r="U2339" s="139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9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8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7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8">
        <f t="shared" ref="S2340" si="25750">R2340/R$2*100</f>
        <v>683.98055484275653</v>
      </c>
      <c r="T2340">
        <v>36538.65</v>
      </c>
      <c r="U2340" s="139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9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8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7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8">
        <f t="shared" ref="S2341" si="25761">R2341/R$2*100</f>
        <v>678.15936285271664</v>
      </c>
      <c r="T2341">
        <v>36270.15</v>
      </c>
      <c r="U2341" s="139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9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8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7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8">
        <f t="shared" ref="S2342" si="25772">R2342/R$2*100</f>
        <v>684.96659348596734</v>
      </c>
      <c r="T2342">
        <v>36561.4</v>
      </c>
      <c r="U2342" s="139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9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8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7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8">
        <f t="shared" ref="S2343" si="25783">R2343/R$2*100</f>
        <v>681.2374666172459</v>
      </c>
      <c r="T2343">
        <v>36409.449999999997</v>
      </c>
      <c r="U2343" s="139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9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8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7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8">
        <f t="shared" ref="S2344" si="25794">R2344/R$2*100</f>
        <v>668.42252825060109</v>
      </c>
      <c r="T2344">
        <v>35828.15</v>
      </c>
      <c r="U2344" s="139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9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8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7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8">
        <f t="shared" ref="S2345" si="25805">R2345/R$2*100</f>
        <v>647.30348131040967</v>
      </c>
      <c r="T2345">
        <v>34722.400000000001</v>
      </c>
      <c r="U2345" s="139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9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8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7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8">
        <f t="shared" ref="S2346" si="25816">R2346/R$2*100</f>
        <v>657.25059162318587</v>
      </c>
      <c r="T2346">
        <v>35271.699999999997</v>
      </c>
      <c r="U2346" s="139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9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8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7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8">
        <f t="shared" ref="S2347" si="25827">R2347/R$2*100</f>
        <v>651.73709120976241</v>
      </c>
      <c r="T2347">
        <v>34992.949999999997</v>
      </c>
      <c r="U2347" s="139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9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8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7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8">
        <f t="shared" ref="S2348" si="25838">R2348/R$2*100</f>
        <v>654.60135526853514</v>
      </c>
      <c r="T2348">
        <v>35044</v>
      </c>
      <c r="U2348" s="139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9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8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7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8">
        <f t="shared" ref="S2349" si="25849">R2349/R$2*100</f>
        <v>658.24851025004978</v>
      </c>
      <c r="T2349">
        <v>35253.25</v>
      </c>
      <c r="U2349" s="139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9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8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7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8">
        <f t="shared" ref="S2350" si="25860">R2350/R$2*100</f>
        <v>673.36222545357782</v>
      </c>
      <c r="T2350">
        <v>36180.35</v>
      </c>
      <c r="U2350" s="139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9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8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7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8">
        <f t="shared" ref="S2351" si="25871">R2351/R$2*100</f>
        <v>684.88580959712601</v>
      </c>
      <c r="T2351">
        <v>36637.15</v>
      </c>
      <c r="U2351" s="139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9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8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7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8">
        <f t="shared" ref="S2352" si="25882">R2352/R$2*100</f>
        <v>686.66661914673205</v>
      </c>
      <c r="T2352">
        <v>36735.9</v>
      </c>
      <c r="U2352" s="139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9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8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7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8">
        <f t="shared" ref="S2353" si="25893">R2353/R$2*100</f>
        <v>690.85668938119534</v>
      </c>
      <c r="T2353">
        <v>37012.75</v>
      </c>
      <c r="U2353" s="139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9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8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7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8">
        <f t="shared" ref="S2354" si="25904">R2354/R$2*100</f>
        <v>685.5213887225691</v>
      </c>
      <c r="T2354">
        <v>36792.699999999997</v>
      </c>
      <c r="U2354" s="139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9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8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7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8">
        <f t="shared" ref="S2355" si="25915">R2355/R$2*100</f>
        <v>671.86891150837766</v>
      </c>
      <c r="T2355">
        <v>35950.699999999997</v>
      </c>
      <c r="U2355" s="139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9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8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7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8">
        <f t="shared" ref="S2356" si="25926">R2356/R$2*100</f>
        <v>648.24912800919981</v>
      </c>
      <c r="T2356">
        <v>34620.15</v>
      </c>
      <c r="U2356" s="139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9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8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7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8">
        <f t="shared" ref="S2357" si="25937">R2357/R$2*100</f>
        <v>641.1734097453882</v>
      </c>
      <c r="T2357">
        <v>34295</v>
      </c>
      <c r="U2357" s="139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9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8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7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8">
        <f t="shared" ref="S2358" si="25948">R2358/R$2*100</f>
        <v>665.7839838812381</v>
      </c>
      <c r="T2358">
        <v>35364.199999999997</v>
      </c>
      <c r="U2358" s="139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9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8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7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8">
        <f t="shared" ref="S2359" si="25959">R2359/R$2*100</f>
        <v>663.39491916859117</v>
      </c>
      <c r="T2359">
        <v>35183.949999999997</v>
      </c>
      <c r="U2359" s="139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9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8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7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8">
        <f t="shared" ref="S2360" si="25970">R2360/R$2*100</f>
        <v>674.44567996274429</v>
      </c>
      <c r="T2360">
        <v>35834</v>
      </c>
      <c r="U2360" s="139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9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8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7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8">
        <f t="shared" ref="S2361" si="25981">R2361/R$2*100</f>
        <v>672.2003630523003</v>
      </c>
      <c r="T2361">
        <v>35678.449999999997</v>
      </c>
      <c r="U2361" s="139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9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8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7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8">
        <f t="shared" ref="S2362" si="25992">R2362/R$2*100</f>
        <v>663.33908324542131</v>
      </c>
      <c r="T2362">
        <v>35270.15</v>
      </c>
      <c r="U2362" s="139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9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8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7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8">
        <f t="shared" ref="S2363" si="26003">R2363/R$2*100</f>
        <v>661.15554224997379</v>
      </c>
      <c r="T2363">
        <v>35178.699999999997</v>
      </c>
      <c r="U2363" s="139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9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8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7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8">
        <f t="shared" ref="S2364" si="26014">R2364/R$2*100</f>
        <v>673.96097662969612</v>
      </c>
      <c r="T2364">
        <v>35879.4</v>
      </c>
      <c r="U2364" s="139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9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8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7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8">
        <f t="shared" ref="S2365" si="26025">R2365/R$2*100</f>
        <v>677.6283275834212</v>
      </c>
      <c r="T2365">
        <v>35989.449999999997</v>
      </c>
      <c r="U2365" s="139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9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8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7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8">
        <f t="shared" ref="S2366" si="26036">R2366/R$2*100</f>
        <v>684.93926952356514</v>
      </c>
      <c r="T2366">
        <v>36219.15</v>
      </c>
      <c r="U2366" s="139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9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8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7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8">
        <f t="shared" ref="S2367" si="26047">R2367/R$2*100</f>
        <v>686.58108326442937</v>
      </c>
      <c r="T2367">
        <v>36362.85</v>
      </c>
      <c r="U2367" s="139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9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8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7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8">
        <f t="shared" ref="S2368" si="26058">R2368/R$2*100</f>
        <v>690.14983035383341</v>
      </c>
      <c r="T2368">
        <v>36432.800000000003</v>
      </c>
      <c r="U2368" s="139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9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8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7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8">
        <f t="shared" ref="S2369" si="26069">R2369/R$2*100</f>
        <v>689.88728271509899</v>
      </c>
      <c r="T2369">
        <v>36554.699999999997</v>
      </c>
      <c r="U2369" s="139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9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8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7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8">
        <f t="shared" ref="S2370" si="26080">R2370/R$2*100</f>
        <v>691.25823282867168</v>
      </c>
      <c r="T2370">
        <v>36719.599999999999</v>
      </c>
      <c r="U2370" s="139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9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8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7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8">
        <f t="shared" ref="S2371" si="26092">R2371/R$2*100</f>
        <v>693.49998574401957</v>
      </c>
      <c r="T2371">
        <v>36717.65</v>
      </c>
      <c r="U2371" s="139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9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8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7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8">
        <f t="shared" ref="S2372" si="26103">R2372/R$2*100</f>
        <v>695.77025062013513</v>
      </c>
      <c r="T2372">
        <v>36847.949999999997</v>
      </c>
      <c r="U2372" s="139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9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8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7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8">
        <f t="shared" ref="S2373" si="26114">R2373/R$2*100</f>
        <v>696.11595814444161</v>
      </c>
      <c r="T2373">
        <v>36895</v>
      </c>
      <c r="U2373" s="139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9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8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7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8">
        <f t="shared" ref="S2374" si="26125">R2374/R$2*100</f>
        <v>698.47175890285973</v>
      </c>
      <c r="T2374">
        <v>37102.65</v>
      </c>
      <c r="U2374" s="139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9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8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7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8">
        <f t="shared" ref="S2375" si="26136">R2375/R$2*100</f>
        <v>692.03043176612584</v>
      </c>
      <c r="T2375">
        <v>36855.050000000003</v>
      </c>
      <c r="U2375" s="139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9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8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7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8">
        <f t="shared" ref="S2376" si="26147">R2376/R$2*100</f>
        <v>695.52789895361093</v>
      </c>
      <c r="T2376">
        <v>36941.75</v>
      </c>
      <c r="U2376" s="139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9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8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7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8">
        <f t="shared" ref="S2377" si="26158">R2377/R$2*100</f>
        <v>693.10675828510057</v>
      </c>
      <c r="T2377">
        <v>36765.449999999997</v>
      </c>
      <c r="U2377" s="139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9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8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7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8">
        <f t="shared" ref="S2378" si="26169">R2378/R$2*100</f>
        <v>691.5991883595168</v>
      </c>
      <c r="T2378">
        <v>36612.699999999997</v>
      </c>
      <c r="U2378" s="139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9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8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7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8">
        <f t="shared" ref="S2379" si="26180">R2379/R$2*100</f>
        <v>675.2594588429846</v>
      </c>
      <c r="T2379">
        <v>35954.300000000003</v>
      </c>
      <c r="U2379" s="139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9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8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7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8">
        <f t="shared" ref="S2380" si="26191">R2380/R$2*100</f>
        <v>670.17601383780493</v>
      </c>
      <c r="T2380">
        <v>35757.800000000003</v>
      </c>
      <c r="U2380" s="139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9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8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7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8">
        <f t="shared" ref="S2381" si="26202">R2381/R$2*100</f>
        <v>673.25411760233419</v>
      </c>
      <c r="T2381">
        <v>36012.300000000003</v>
      </c>
      <c r="U2381" s="139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9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8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7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8">
        <f t="shared" ref="S2382" si="26213">R2382/R$2*100</f>
        <v>668.93693154278219</v>
      </c>
      <c r="T2382">
        <v>35699.300000000003</v>
      </c>
      <c r="U2382" s="139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9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8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7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8">
        <f t="shared" ref="S2383" si="26224">R2383/R$2*100</f>
        <v>680.25617996749622</v>
      </c>
      <c r="T2383">
        <v>36431.15</v>
      </c>
      <c r="U2383" s="139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9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8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7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8">
        <f t="shared" ref="S2384" si="26235">R2384/R$2*100</f>
        <v>681.61525009741581</v>
      </c>
      <c r="T2384">
        <v>36445.85</v>
      </c>
      <c r="U2384" s="139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9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8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7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8">
        <f t="shared" ref="S2385" si="26246">R2385/R$2*100</f>
        <v>684.42843022648003</v>
      </c>
      <c r="T2385">
        <v>36552.449999999997</v>
      </c>
      <c r="U2385" s="139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9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8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7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8">
        <f t="shared" ref="S2386" si="26257">R2386/R$2*100</f>
        <v>681.11391478725329</v>
      </c>
      <c r="T2386">
        <v>36574.400000000001</v>
      </c>
      <c r="U2386" s="139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9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8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7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8">
        <f t="shared" ref="S2387" si="26268">R2387/R$2*100</f>
        <v>675.8403900436233</v>
      </c>
      <c r="T2387">
        <v>36400</v>
      </c>
      <c r="U2387" s="139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9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8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7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8">
        <f t="shared" ref="S2388" si="26279">R2388/R$2*100</f>
        <v>660.86923464393305</v>
      </c>
      <c r="T2388">
        <v>36037.300000000003</v>
      </c>
      <c r="U2388" s="139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9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8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7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8">
        <f t="shared" ref="S2389" si="26290">R2389/R$2*100</f>
        <v>668.1587926135013</v>
      </c>
      <c r="T2389">
        <v>36583.15</v>
      </c>
      <c r="U2389" s="139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9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8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7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8">
        <f t="shared" ref="S2390" si="26301">R2390/R$2*100</f>
        <v>679.68712875051085</v>
      </c>
      <c r="T2390">
        <v>37295.300000000003</v>
      </c>
      <c r="U2390" s="139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9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8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7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8">
        <f t="shared" ref="S2391" si="26312">R2391/R$2*100</f>
        <v>684.47238616599657</v>
      </c>
      <c r="T2391">
        <v>37543.050000000003</v>
      </c>
      <c r="U2391" s="139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9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8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7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8">
        <f t="shared" ref="S2392" si="26323">R2392/R$2*100</f>
        <v>681.44655432954119</v>
      </c>
      <c r="T2392">
        <v>37479.65</v>
      </c>
      <c r="U2392" s="139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9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8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7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8">
        <f t="shared" ref="S2393" si="26334">R2393/R$2*100</f>
        <v>685.46911679449533</v>
      </c>
      <c r="T2393">
        <v>37820.35</v>
      </c>
      <c r="U2393" s="139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9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8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7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8">
        <f t="shared" ref="S2394" si="26345">R2394/R$2*100</f>
        <v>694.0678489626398</v>
      </c>
      <c r="T2394">
        <v>38115.25</v>
      </c>
      <c r="U2394" s="139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9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8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7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8">
        <f t="shared" ref="S2395" si="26356">R2395/R$2*100</f>
        <v>683.92234292285616</v>
      </c>
      <c r="T2395">
        <v>37588.9</v>
      </c>
      <c r="U2395" s="139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9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8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7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8">
        <f t="shared" ref="S2396" si="26367">R2396/R$2*100</f>
        <v>685.81601231716695</v>
      </c>
      <c r="T2396">
        <v>37735.85</v>
      </c>
      <c r="U2396" s="139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9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8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7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8">
        <f t="shared" ref="S2397" si="26378">R2397/R$2*100</f>
        <v>668.63280396126174</v>
      </c>
      <c r="T2397">
        <v>36838.050000000003</v>
      </c>
      <c r="U2397" s="139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9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8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7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8">
        <f t="shared" ref="S2398" si="26389">R2398/R$2*100</f>
        <v>661.35274997861609</v>
      </c>
      <c r="T2398">
        <v>36407.4</v>
      </c>
      <c r="U2398" s="139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9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8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7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8">
        <f t="shared" ref="S2399" si="26400">R2399/R$2*100</f>
        <v>650.64294471530809</v>
      </c>
      <c r="T2399">
        <v>35707.550000000003</v>
      </c>
      <c r="U2399" s="139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9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8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7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8">
        <f t="shared" ref="S2400" si="26411">R2400/R$2*100</f>
        <v>669.70081449167913</v>
      </c>
      <c r="T2400">
        <v>36826</v>
      </c>
      <c r="U2400" s="139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9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8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7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8">
        <f t="shared" ref="S2401" si="26422">R2401/R$2*100</f>
        <v>677.77088738725888</v>
      </c>
      <c r="T2401">
        <v>37206.25</v>
      </c>
      <c r="U2401" s="139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9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8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7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8">
        <f t="shared" ref="S2402" si="26433">R2402/R$2*100</f>
        <v>674.16531234853016</v>
      </c>
      <c r="T2402">
        <v>37281.699999999997</v>
      </c>
      <c r="U2402" s="139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9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8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7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8">
        <f t="shared" ref="S2403" si="26444">R2403/R$2*100</f>
        <v>678.69633811383881</v>
      </c>
      <c r="T2403">
        <v>37347</v>
      </c>
      <c r="U2403" s="139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9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8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7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8">
        <f t="shared" ref="S2404" si="26455">R2404/R$2*100</f>
        <v>682.3054771476634</v>
      </c>
      <c r="T2404">
        <v>37526.15</v>
      </c>
      <c r="U2404" s="139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9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8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7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8">
        <f t="shared" ref="S2405" si="26466">R2405/R$2*100</f>
        <v>684.054210741406</v>
      </c>
      <c r="T2405">
        <v>37529.35</v>
      </c>
      <c r="U2405" s="139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9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8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7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8">
        <f t="shared" ref="S2406" si="26477">R2406/R$2*100</f>
        <v>682.04411750729423</v>
      </c>
      <c r="T2406">
        <v>37349.050000000003</v>
      </c>
      <c r="U2406" s="139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9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8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7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8">
        <f t="shared" ref="S2407" si="26488">R2407/R$2*100</f>
        <v>666.22829526986573</v>
      </c>
      <c r="T2407">
        <v>36372.15</v>
      </c>
      <c r="U2407" s="139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9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8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7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8">
        <f t="shared" ref="S2408" si="26499">R2408/R$2*100</f>
        <v>670.29124967924042</v>
      </c>
      <c r="T2408">
        <v>36643.4</v>
      </c>
      <c r="U2408" s="139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9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8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7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8">
        <f t="shared" ref="S2409" si="26510">R2409/R$2*100</f>
        <v>659.15376500441937</v>
      </c>
      <c r="T2409">
        <v>36212.65</v>
      </c>
      <c r="U2409" s="139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9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8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7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8">
        <f t="shared" ref="S2410" si="26521">R2410/R$2*100</f>
        <v>644.10657770934904</v>
      </c>
      <c r="T2410">
        <v>35236.400000000001</v>
      </c>
      <c r="U2410" s="139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9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8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7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8">
        <f t="shared" ref="S2411" si="26532">R2411/R$2*100</f>
        <v>642.70830363337416</v>
      </c>
      <c r="T2411">
        <v>34969.1</v>
      </c>
      <c r="U2411" s="139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9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8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7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8">
        <f t="shared" ref="S2412" si="26543">R2412/R$2*100</f>
        <v>639.55891996692606</v>
      </c>
      <c r="T2412">
        <v>35021.9</v>
      </c>
      <c r="U2412" s="139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9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8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7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8">
        <f t="shared" ref="S2413" si="26554">R2413/R$2*100</f>
        <v>626.49925393702654</v>
      </c>
      <c r="T2413">
        <v>34278</v>
      </c>
      <c r="U2413" s="139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9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8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7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8">
        <f t="shared" ref="S2414" si="26565">R2414/R$2*100</f>
        <v>628.25036352749976</v>
      </c>
      <c r="T2414">
        <v>34513.9</v>
      </c>
      <c r="U2414" s="139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9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8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7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8">
        <f t="shared" ref="S2415" si="26576">R2415/R$2*100</f>
        <v>632.19927009380433</v>
      </c>
      <c r="T2415">
        <v>34871</v>
      </c>
      <c r="U2415" s="139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9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8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7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8">
        <f t="shared" ref="S2416" si="26587">R2416/R$2*100</f>
        <v>626.48380995827756</v>
      </c>
      <c r="T2416">
        <v>34691.85</v>
      </c>
      <c r="U2416" s="139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9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8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7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8">
        <f t="shared" ref="S2417" si="26598">R2417/R$2*100</f>
        <v>622.70241116148213</v>
      </c>
      <c r="T2417">
        <v>34516.1</v>
      </c>
      <c r="U2417" s="139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9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8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7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8">
        <f t="shared" ref="S2418" si="26609">R2418/R$2*100</f>
        <v>625.28868360277136</v>
      </c>
      <c r="T2418">
        <v>34784.6</v>
      </c>
      <c r="U2418" s="139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9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8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7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8">
        <f t="shared" ref="S2419" si="26620">R2419/R$2*100</f>
        <v>617.22336270065284</v>
      </c>
      <c r="T2419">
        <v>34324.550000000003</v>
      </c>
      <c r="U2419" s="139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9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8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7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8">
        <f t="shared" ref="S2420" si="26631">R2420/R$2*100</f>
        <v>620.4226422984442</v>
      </c>
      <c r="T2420">
        <v>34535.1</v>
      </c>
      <c r="U2420" s="139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9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8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7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8">
        <f t="shared" ref="S2421" si="26642">R2421/R$2*100</f>
        <v>634.69169066423365</v>
      </c>
      <c r="T2421">
        <v>35216.5</v>
      </c>
      <c r="U2421" s="139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9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8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7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8">
        <f t="shared" ref="S2422" si="26653">R2422/R$2*100</f>
        <v>626.83783347114104</v>
      </c>
      <c r="T2422">
        <v>34681.5</v>
      </c>
      <c r="U2422" s="139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9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8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7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8">
        <f t="shared" ref="S2423" si="26664">R2423/R$2*100</f>
        <v>620.51174217584264</v>
      </c>
      <c r="T2423">
        <v>34388.65</v>
      </c>
      <c r="U2423" s="139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9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8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7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8">
        <f t="shared" ref="S2424" si="26675">R2424/R$2*100</f>
        <v>621.88863228124194</v>
      </c>
      <c r="T2424">
        <v>34445.15</v>
      </c>
      <c r="U2424" s="139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9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8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7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8">
        <f t="shared" ref="S2425" si="26686">R2425/R$2*100</f>
        <v>609.98845265588909</v>
      </c>
      <c r="T2425">
        <v>33645.75</v>
      </c>
      <c r="U2425" s="139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9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8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7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8">
        <f t="shared" ref="S2426" si="26697">R2426/R$2*100</f>
        <v>599.68969482697992</v>
      </c>
      <c r="T2426">
        <v>32983.449999999997</v>
      </c>
      <c r="U2426" s="139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9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8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7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8">
        <f t="shared" ref="S2427" si="26708">R2427/R$2*100</f>
        <v>599.81562265370314</v>
      </c>
      <c r="T2427">
        <v>32921.1</v>
      </c>
      <c r="U2427" s="139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9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8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7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8">
        <f t="shared" ref="S2428" si="26719">R2428/R$2*100</f>
        <v>598.11203299784256</v>
      </c>
      <c r="T2428">
        <v>32888.9</v>
      </c>
      <c r="U2428" s="139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9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8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7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8">
        <f t="shared" ref="S2429" si="26730">R2429/R$2*100</f>
        <v>600.41556182818692</v>
      </c>
      <c r="T2429">
        <v>33127.550000000003</v>
      </c>
      <c r="U2429" s="139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9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8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7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8">
        <f t="shared" ref="S2430" si="26741">R2430/R$2*100</f>
        <v>596.19697963295607</v>
      </c>
      <c r="T2430">
        <v>32603.7</v>
      </c>
      <c r="U2430" s="139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9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8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7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8">
        <f t="shared" ref="S2431" si="26752">R2431/R$2*100</f>
        <v>606.65968123627852</v>
      </c>
      <c r="T2431">
        <v>33317.300000000003</v>
      </c>
      <c r="U2431" s="139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9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8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7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8">
        <f t="shared" ref="S2432" si="26763">R2432/R$2*100</f>
        <v>621.07485340100163</v>
      </c>
      <c r="T2432">
        <v>33998.65</v>
      </c>
      <c r="U2432" s="139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9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8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7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8">
        <f t="shared" ref="S2433" si="26774">R2433/R$2*100</f>
        <v>618.35433714443195</v>
      </c>
      <c r="T2433">
        <v>33748.449999999997</v>
      </c>
      <c r="U2433" s="139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9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8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7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8">
        <f t="shared" ref="S2434" si="26785">R2434/R$2*100</f>
        <v>623.65518585046425</v>
      </c>
      <c r="T2434">
        <v>34208.199999999997</v>
      </c>
      <c r="U2434" s="139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9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8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7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8">
        <f t="shared" ref="S2435" si="26797">R2435/R$2*100</f>
        <v>620.26345051749217</v>
      </c>
      <c r="T2435">
        <v>33940.449999999997</v>
      </c>
      <c r="U2435" s="139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9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8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7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8">
        <f t="shared" ref="S2436" si="26808">R2436/R$2*100</f>
        <v>625.3504595177676</v>
      </c>
      <c r="T2436">
        <v>34248.85</v>
      </c>
      <c r="U2436" s="139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9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8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7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8">
        <f t="shared" ref="S2437" si="26819">R2437/R$2*100</f>
        <v>631.62665488172286</v>
      </c>
      <c r="T2437">
        <v>34500.15</v>
      </c>
      <c r="U2437" s="139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9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8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7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8">
        <f t="shared" ref="S2438" si="26830">R2438/R$2*100</f>
        <v>636.99640749294326</v>
      </c>
      <c r="T2438">
        <v>34912.400000000001</v>
      </c>
      <c r="U2438" s="139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9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8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7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8">
        <f t="shared" ref="S2439" si="26841">R2439/R$2*100</f>
        <v>636.86572767275868</v>
      </c>
      <c r="T2439">
        <v>34904.699999999997</v>
      </c>
      <c r="U2439" s="139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9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8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7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8">
        <f t="shared" ref="S2440" si="26852">R2440/R$2*100</f>
        <v>638.7890970262024</v>
      </c>
      <c r="T2440">
        <v>35072.25</v>
      </c>
      <c r="U2440" s="139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9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8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7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8">
        <f t="shared" ref="S2441" si="26863">R2441/R$2*100</f>
        <v>643.27854284872501</v>
      </c>
      <c r="T2441">
        <v>35303.699999999997</v>
      </c>
      <c r="U2441" s="139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9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8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7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8">
        <f t="shared" ref="S2442" si="26874">R2442/R$2*100</f>
        <v>642.24379627253631</v>
      </c>
      <c r="T2442">
        <v>35250.5</v>
      </c>
      <c r="U2442" s="139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9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8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7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8">
        <f t="shared" ref="S2443" si="26885">R2443/R$2*100</f>
        <v>643.15499101873229</v>
      </c>
      <c r="T2443">
        <v>35234.5</v>
      </c>
      <c r="U2443" s="139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9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8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7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8">
        <f t="shared" ref="S2444" si="26896">R2444/R$2*100</f>
        <v>646.79383001168981</v>
      </c>
      <c r="T2444">
        <v>35372.050000000003</v>
      </c>
      <c r="U2444" s="139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9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8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7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8">
        <f t="shared" ref="S2445" si="26907">R2445/R$2*100</f>
        <v>641.36230148547315</v>
      </c>
      <c r="T2445">
        <v>35147.550000000003</v>
      </c>
      <c r="U2445" s="139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9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8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7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8">
        <f t="shared" ref="S2446" si="26918">R2446/R$2*100</f>
        <v>644.25864150010921</v>
      </c>
      <c r="T2446">
        <v>35267.5</v>
      </c>
      <c r="U2446" s="139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9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8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7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8">
        <f t="shared" ref="S2447" si="26929">R2447/R$2*100</f>
        <v>648.30377593400431</v>
      </c>
      <c r="T2447">
        <v>35393.599999999999</v>
      </c>
      <c r="U2447" s="139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9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8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7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8">
        <f t="shared" ref="S2448" si="26940">R2448/R$2*100</f>
        <v>640.00679535064955</v>
      </c>
      <c r="T2448">
        <v>34860.85</v>
      </c>
      <c r="U2448" s="139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9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8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7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8">
        <f t="shared" ref="S2449" si="26951">R2449/R$2*100</f>
        <v>636.62456400459985</v>
      </c>
      <c r="T2449">
        <v>34468.65</v>
      </c>
      <c r="U2449" s="139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9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8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7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8">
        <f t="shared" ref="S2450" si="26962">R2450/R$2*100</f>
        <v>636.73148385747811</v>
      </c>
      <c r="T2450">
        <v>34165.699999999997</v>
      </c>
      <c r="U2450" s="139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9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8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7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8">
        <f t="shared" ref="S2451" si="26973">R2451/R$2*100</f>
        <v>619.84527509290149</v>
      </c>
      <c r="T2451">
        <v>33126.550000000003</v>
      </c>
      <c r="U2451" s="139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9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8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7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8">
        <f t="shared" ref="S2452" si="26984">R2452/R$2*100</f>
        <v>622.17612788564804</v>
      </c>
      <c r="T2452">
        <v>33245.300000000003</v>
      </c>
      <c r="U2452" s="139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9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8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7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8">
        <f t="shared" ref="S2453" si="26995">R2453/R$2*100</f>
        <v>622.94001083454498</v>
      </c>
      <c r="T2453">
        <v>33185.5</v>
      </c>
      <c r="U2453" s="139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9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8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7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8">
        <f t="shared" ref="S2454" si="27006">R2454/R$2*100</f>
        <v>627.01959722103413</v>
      </c>
      <c r="T2454">
        <v>33489.15</v>
      </c>
      <c r="U2454" s="139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9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8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7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8">
        <f t="shared" ref="S2455" si="27017">R2455/R$2*100</f>
        <v>625.66290308784539</v>
      </c>
      <c r="T2455">
        <v>33342</v>
      </c>
      <c r="U2455" s="139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9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8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7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8">
        <f t="shared" ref="S2456" si="27028">R2456/R$2*100</f>
        <v>623.37363023788475</v>
      </c>
      <c r="T2456">
        <v>32847.050000000003</v>
      </c>
      <c r="U2456" s="139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9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8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7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8">
        <f t="shared" ref="S2457" si="27039">R2457/R$2*100</f>
        <v>627.07780914093462</v>
      </c>
      <c r="T2457">
        <v>32825</v>
      </c>
      <c r="U2457" s="139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9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8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7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8">
        <f t="shared" ref="S2458" si="27050">R2458/R$2*100</f>
        <v>629.90643324874782</v>
      </c>
      <c r="T2458">
        <v>32911.4</v>
      </c>
      <c r="U2458" s="139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9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8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7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8">
        <f t="shared" ref="S2459" si="27061">R2459/R$2*100</f>
        <v>640.95244204943981</v>
      </c>
      <c r="T2459">
        <v>33507.15</v>
      </c>
      <c r="U2459" s="139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9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8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7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8">
        <f t="shared" ref="S2460" si="27072">R2460/R$2*100</f>
        <v>637.93255020481081</v>
      </c>
      <c r="T2460">
        <v>33222.15</v>
      </c>
      <c r="U2460" s="139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9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8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7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8">
        <f t="shared" ref="S2461" si="27083">R2461/R$2*100</f>
        <v>617.76508995523625</v>
      </c>
      <c r="T2461">
        <v>32509.8</v>
      </c>
      <c r="U2461" s="139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9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8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7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8">
        <f t="shared" ref="S2462" si="27094">R2462/R$2*100</f>
        <v>619.01724023227746</v>
      </c>
      <c r="T2462">
        <v>32432.65</v>
      </c>
      <c r="U2462" s="139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9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8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7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8">
        <f t="shared" ref="S2463" si="27105">R2463/R$2*100</f>
        <v>609.15804179853444</v>
      </c>
      <c r="T2463">
        <v>31908.95</v>
      </c>
      <c r="U2463" s="139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9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8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7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8">
        <f t="shared" ref="S2464" si="27116">R2464/R$2*100</f>
        <v>598.31755671504197</v>
      </c>
      <c r="T2464">
        <v>31517.5</v>
      </c>
      <c r="U2464" s="139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9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8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7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8">
        <f t="shared" ref="S2465" si="27127">R2465/R$2*100</f>
        <v>586.20116138720186</v>
      </c>
      <c r="T2465">
        <v>31277.35</v>
      </c>
      <c r="U2465" s="139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9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8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7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8">
        <f t="shared" ref="S2466" si="27138">R2466/R$2*100</f>
        <v>560.16974120643613</v>
      </c>
      <c r="T2466">
        <v>30125.5</v>
      </c>
      <c r="U2466" s="139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9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8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7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8">
        <f t="shared" ref="S2467" si="27149">R2467/R$2*100</f>
        <v>572.88132371529855</v>
      </c>
      <c r="T2467">
        <v>30377.05</v>
      </c>
      <c r="U2467" s="139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9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8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7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8">
        <f t="shared" ref="S2468" si="27160">R2468/R$2*100</f>
        <v>576.70192645814916</v>
      </c>
      <c r="T2468">
        <v>30648.65</v>
      </c>
      <c r="U2468" s="139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9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8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7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8">
        <f t="shared" ref="S2469" si="27171">R2469/R$2*100</f>
        <v>580.15187371102184</v>
      </c>
      <c r="T2469">
        <v>30761.1</v>
      </c>
      <c r="U2469" s="139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9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8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7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8">
        <f t="shared" ref="S2470" si="27182">R2470/R$2*100</f>
        <v>582.42926657732914</v>
      </c>
      <c r="T2470">
        <v>30645.55</v>
      </c>
      <c r="U2470" s="139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9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8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7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8">
        <f t="shared" ref="S2471" si="27193">R2471/R$2*100</f>
        <v>584.31224398635231</v>
      </c>
      <c r="T2471">
        <v>30693.5</v>
      </c>
      <c r="U2471" s="139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9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8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7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8">
        <f t="shared" ref="S2472" si="27204">R2472/R$2*100</f>
        <v>561.60009123827444</v>
      </c>
      <c r="T2472">
        <v>29609.7</v>
      </c>
      <c r="U2472" s="139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9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8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7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8">
        <f t="shared" ref="S2473" si="27215">R2473/R$2*100</f>
        <v>554.38181317062504</v>
      </c>
      <c r="T2473">
        <v>29532.2</v>
      </c>
      <c r="U2473" s="139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9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8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7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8">
        <f t="shared" ref="S2474" si="27226">R2474/R$2*100</f>
        <v>564.73403092597346</v>
      </c>
      <c r="T2474">
        <v>30231.35</v>
      </c>
      <c r="U2474" s="139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9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8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7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8">
        <f t="shared" ref="S2475" si="27237">R2475/R$2*100</f>
        <v>555.49971963238579</v>
      </c>
      <c r="T2475">
        <v>29919.4</v>
      </c>
      <c r="U2475" s="139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9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8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7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8">
        <f t="shared" ref="S2476" si="27248">R2476/R$2*100</f>
        <v>539.44154572843297</v>
      </c>
      <c r="T2476">
        <v>29039.35</v>
      </c>
      <c r="U2476" s="139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9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8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7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8">
        <f t="shared" ref="S2477" si="27259">R2477/R$2*100</f>
        <v>534.6943042606373</v>
      </c>
      <c r="T2477">
        <v>28670.1</v>
      </c>
      <c r="U2477" s="139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9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8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7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8">
        <f t="shared" ref="S2478" si="27270">R2478/R$2*100</f>
        <v>548.43706935059254</v>
      </c>
      <c r="T2478">
        <v>29403.5</v>
      </c>
      <c r="U2478" s="139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9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8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7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8">
        <f t="shared" ref="S2479" si="27281">R2479/R$2*100</f>
        <v>543.97019549701099</v>
      </c>
      <c r="T2479">
        <v>29210.65</v>
      </c>
      <c r="U2479" s="139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9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8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7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8">
        <f t="shared" ref="S2480" si="27292">R2480/R$2*100</f>
        <v>555.87393911745971</v>
      </c>
      <c r="T2480">
        <v>29528.55</v>
      </c>
      <c r="U2480" s="139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9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8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7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8">
        <f t="shared" ref="S2481" si="27303">R2481/R$2*100</f>
        <v>554.82612455925255</v>
      </c>
      <c r="T2481">
        <v>29621</v>
      </c>
      <c r="U2481" s="139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9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8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7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8">
        <f t="shared" ref="S2482" si="27314">R2482/R$2*100</f>
        <v>545.77476501392323</v>
      </c>
      <c r="T2482">
        <v>29657.7</v>
      </c>
      <c r="U2482" s="139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9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8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7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8">
        <f t="shared" ref="S2483" si="27325">R2483/R$2*100</f>
        <v>556.36933443579574</v>
      </c>
      <c r="T2483">
        <v>30050.799999999999</v>
      </c>
      <c r="U2483" s="139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9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8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7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8">
        <f t="shared" ref="S2484" si="27336">R2484/R$2*100</f>
        <v>564.13171575475906</v>
      </c>
      <c r="T2484">
        <v>30229.7</v>
      </c>
      <c r="U2484" s="139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9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N38" sqref="N38"/>
    </sheetView>
  </sheetViews>
  <sheetFormatPr baseColWidth="10" defaultColWidth="12.6640625" defaultRowHeight="15.75" customHeight="1"/>
  <cols>
    <col min="1" max="1" width="2.1640625" style="49" customWidth="1"/>
    <col min="2" max="2" width="11.83203125" style="49" hidden="1" customWidth="1"/>
    <col min="3" max="3" width="26.1640625" style="49" customWidth="1"/>
    <col min="4" max="4" width="7.6640625" style="49" customWidth="1"/>
    <col min="5" max="5" width="13" style="49" customWidth="1"/>
    <col min="6" max="6" width="7.6640625" style="49" customWidth="1"/>
    <col min="7" max="7" width="13.83203125" style="49" customWidth="1"/>
    <col min="8" max="8" width="2.33203125" style="49" customWidth="1"/>
    <col min="9" max="12" width="7.6640625" style="49" customWidth="1"/>
    <col min="13" max="13" width="2.1640625" style="49" customWidth="1"/>
    <col min="14" max="15" width="7.6640625" style="49" customWidth="1"/>
    <col min="16" max="16" width="14.6640625" style="49" customWidth="1"/>
    <col min="17" max="26" width="7.6640625" style="49" customWidth="1"/>
    <col min="27" max="16384" width="12.6640625" style="49"/>
  </cols>
  <sheetData>
    <row r="1" spans="3:25" ht="16">
      <c r="C1" s="156" t="s">
        <v>1263</v>
      </c>
      <c r="D1" s="157"/>
      <c r="E1" s="157"/>
      <c r="F1" s="157"/>
      <c r="G1" s="158"/>
      <c r="I1" s="50" t="s">
        <v>1264</v>
      </c>
    </row>
    <row r="2" spans="3:25" ht="27" customHeight="1" thickBot="1">
      <c r="C2" s="159"/>
      <c r="D2" s="153"/>
      <c r="E2" s="153"/>
      <c r="F2" s="153"/>
      <c r="G2" s="155"/>
      <c r="I2" s="51" t="s">
        <v>1265</v>
      </c>
    </row>
    <row r="3" spans="3:25" ht="15">
      <c r="C3" s="160" t="s">
        <v>1266</v>
      </c>
      <c r="D3" s="161"/>
      <c r="E3" s="161"/>
      <c r="F3" s="161"/>
      <c r="G3" s="162"/>
      <c r="I3" s="163" t="s">
        <v>1267</v>
      </c>
      <c r="J3" s="164"/>
      <c r="K3" s="164"/>
      <c r="L3" s="165"/>
      <c r="N3" s="52" t="s">
        <v>1268</v>
      </c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</row>
    <row r="4" spans="3:25" ht="15" customHeight="1">
      <c r="C4" s="53"/>
      <c r="D4" s="54"/>
      <c r="E4" s="55" t="s">
        <v>936</v>
      </c>
      <c r="F4" s="55"/>
      <c r="G4" s="56" t="s">
        <v>1269</v>
      </c>
      <c r="I4" s="166"/>
      <c r="J4" s="167"/>
      <c r="K4" s="167"/>
      <c r="L4" s="168"/>
      <c r="N4" s="57" t="s">
        <v>1270</v>
      </c>
    </row>
    <row r="5" spans="3:25" ht="15" customHeight="1">
      <c r="C5" s="58" t="s">
        <v>1271</v>
      </c>
      <c r="D5" s="59"/>
      <c r="E5" s="60">
        <v>3000000</v>
      </c>
      <c r="F5" s="61"/>
      <c r="G5" s="62">
        <f t="shared" ref="G5:G6" si="0">E5</f>
        <v>3000000</v>
      </c>
      <c r="I5" s="166"/>
      <c r="J5" s="167"/>
      <c r="K5" s="167"/>
      <c r="L5" s="168"/>
    </row>
    <row r="6" spans="3:25" ht="15" customHeight="1">
      <c r="C6" s="58" t="s">
        <v>1272</v>
      </c>
      <c r="D6" s="59"/>
      <c r="E6" s="60">
        <v>0</v>
      </c>
      <c r="F6" s="61"/>
      <c r="G6" s="62">
        <f t="shared" si="0"/>
        <v>0</v>
      </c>
      <c r="I6" s="166"/>
      <c r="J6" s="167"/>
      <c r="K6" s="167"/>
      <c r="L6" s="168"/>
    </row>
    <row r="7" spans="3:25" ht="15" customHeight="1">
      <c r="C7" s="63" t="s">
        <v>1273</v>
      </c>
      <c r="D7" s="59"/>
      <c r="E7" s="61"/>
      <c r="F7" s="61"/>
      <c r="G7" s="62"/>
      <c r="I7" s="166"/>
      <c r="J7" s="167"/>
      <c r="K7" s="167"/>
      <c r="L7" s="168"/>
    </row>
    <row r="8" spans="3:25" ht="15" customHeight="1" thickBot="1">
      <c r="C8" s="63" t="s">
        <v>1274</v>
      </c>
      <c r="D8" s="59"/>
      <c r="E8" s="64">
        <v>150000</v>
      </c>
      <c r="F8" s="61"/>
      <c r="G8" s="62"/>
      <c r="I8" s="169"/>
      <c r="J8" s="170"/>
      <c r="K8" s="170"/>
      <c r="L8" s="171"/>
    </row>
    <row r="9" spans="3:25" ht="16" thickBot="1">
      <c r="C9" s="63" t="s">
        <v>1275</v>
      </c>
      <c r="D9" s="59"/>
      <c r="E9" s="64">
        <v>30000</v>
      </c>
      <c r="F9" s="61"/>
      <c r="G9" s="62"/>
    </row>
    <row r="10" spans="3:25" ht="15">
      <c r="C10" s="63" t="s">
        <v>1276</v>
      </c>
      <c r="D10" s="59"/>
      <c r="E10" s="64">
        <v>50000</v>
      </c>
      <c r="F10" s="61"/>
      <c r="G10" s="62">
        <v>75000</v>
      </c>
      <c r="I10" s="163" t="s">
        <v>1277</v>
      </c>
      <c r="J10" s="164"/>
      <c r="K10" s="164"/>
      <c r="L10" s="165"/>
    </row>
    <row r="11" spans="3:25" ht="15">
      <c r="C11" s="63" t="s">
        <v>1278</v>
      </c>
      <c r="D11" s="59"/>
      <c r="E11" s="64">
        <v>0</v>
      </c>
      <c r="F11" s="61"/>
      <c r="G11" s="65"/>
      <c r="I11" s="166"/>
      <c r="J11" s="167"/>
      <c r="K11" s="167"/>
      <c r="L11" s="168"/>
    </row>
    <row r="12" spans="3:25" ht="15">
      <c r="C12" s="63" t="s">
        <v>1279</v>
      </c>
      <c r="D12" s="59"/>
      <c r="E12" s="64">
        <v>50000</v>
      </c>
      <c r="F12" s="61"/>
      <c r="G12" s="62"/>
      <c r="I12" s="166"/>
      <c r="J12" s="167"/>
      <c r="K12" s="167"/>
      <c r="L12" s="168"/>
    </row>
    <row r="13" spans="3:25" ht="15">
      <c r="C13" s="63" t="s">
        <v>1280</v>
      </c>
      <c r="D13" s="59"/>
      <c r="E13" s="64">
        <v>0</v>
      </c>
      <c r="F13" s="61"/>
      <c r="G13" s="62">
        <f>E13</f>
        <v>0</v>
      </c>
      <c r="I13" s="166"/>
      <c r="J13" s="167"/>
      <c r="K13" s="167"/>
      <c r="L13" s="168"/>
    </row>
    <row r="14" spans="3:25" ht="15">
      <c r="C14" s="63" t="s">
        <v>1281</v>
      </c>
      <c r="D14" s="59"/>
      <c r="E14" s="64">
        <f>MAX(0,P30)</f>
        <v>120000</v>
      </c>
      <c r="F14" s="61"/>
      <c r="G14" s="62"/>
      <c r="I14" s="166"/>
      <c r="J14" s="167"/>
      <c r="K14" s="167"/>
      <c r="L14" s="168"/>
    </row>
    <row r="15" spans="3:25" ht="16" thickBot="1">
      <c r="C15" s="63" t="s">
        <v>1282</v>
      </c>
      <c r="D15" s="59"/>
      <c r="E15" s="64">
        <v>2000</v>
      </c>
      <c r="F15" s="61"/>
      <c r="G15" s="62"/>
      <c r="I15" s="169"/>
      <c r="J15" s="170"/>
      <c r="K15" s="170"/>
      <c r="L15" s="171"/>
    </row>
    <row r="16" spans="3:25" ht="16" thickBot="1">
      <c r="C16" s="63" t="s">
        <v>1283</v>
      </c>
      <c r="D16" s="59"/>
      <c r="E16" s="64">
        <v>0</v>
      </c>
      <c r="F16" s="61"/>
      <c r="G16" s="62"/>
    </row>
    <row r="17" spans="2:16" ht="15">
      <c r="C17" s="63" t="s">
        <v>1284</v>
      </c>
      <c r="D17" s="59"/>
      <c r="E17" s="64">
        <v>0</v>
      </c>
      <c r="F17" s="61"/>
      <c r="G17" s="62"/>
      <c r="I17" s="172" t="s">
        <v>1285</v>
      </c>
      <c r="J17" s="164"/>
      <c r="K17" s="164"/>
      <c r="L17" s="165"/>
    </row>
    <row r="18" spans="2:16" ht="15">
      <c r="C18" s="58" t="s">
        <v>1286</v>
      </c>
      <c r="D18" s="66"/>
      <c r="E18" s="67">
        <f>SUM(E8:E17)-E11+MIN(200000,E11)</f>
        <v>402000</v>
      </c>
      <c r="F18" s="61"/>
      <c r="G18" s="68">
        <f>SUM(G8:G17)</f>
        <v>75000</v>
      </c>
      <c r="I18" s="166"/>
      <c r="J18" s="167"/>
      <c r="K18" s="167"/>
      <c r="L18" s="168"/>
    </row>
    <row r="19" spans="2:16" ht="5.25" customHeight="1">
      <c r="C19" s="69"/>
      <c r="D19" s="70"/>
      <c r="E19" s="71"/>
      <c r="F19" s="71"/>
      <c r="G19" s="72"/>
      <c r="I19" s="166"/>
      <c r="J19" s="167"/>
      <c r="K19" s="167"/>
      <c r="L19" s="168"/>
    </row>
    <row r="20" spans="2:16" ht="15">
      <c r="C20" s="73" t="s">
        <v>1287</v>
      </c>
      <c r="D20" s="70"/>
      <c r="E20" s="74">
        <f>MAX(E5+E6-E18,0)</f>
        <v>2598000</v>
      </c>
      <c r="F20" s="74"/>
      <c r="G20" s="75">
        <f>MAX(G5+G6-G18-E13,0)</f>
        <v>2925000</v>
      </c>
      <c r="I20" s="166"/>
      <c r="J20" s="167"/>
      <c r="K20" s="167"/>
      <c r="L20" s="168"/>
    </row>
    <row r="21" spans="2:16" ht="8.25" customHeight="1">
      <c r="C21" s="63"/>
      <c r="D21" s="59"/>
      <c r="E21" s="61"/>
      <c r="F21" s="61"/>
      <c r="G21" s="62"/>
      <c r="I21" s="166"/>
      <c r="J21" s="167"/>
      <c r="K21" s="167"/>
      <c r="L21" s="168"/>
    </row>
    <row r="22" spans="2:16" ht="16" thickBot="1">
      <c r="B22" s="51">
        <v>0</v>
      </c>
      <c r="C22" s="73" t="s">
        <v>1288</v>
      </c>
      <c r="D22" s="76" t="s">
        <v>1289</v>
      </c>
      <c r="E22" s="74" t="str">
        <f>E4</f>
        <v>Old Tax Regime</v>
      </c>
      <c r="F22" s="74"/>
      <c r="G22" s="75" t="str">
        <f>G4</f>
        <v>New Tax Regime</v>
      </c>
      <c r="I22" s="169"/>
      <c r="J22" s="170"/>
      <c r="K22" s="170"/>
      <c r="L22" s="171"/>
    </row>
    <row r="23" spans="2:16" ht="15">
      <c r="B23" s="51">
        <v>250000</v>
      </c>
      <c r="C23" s="63" t="s">
        <v>1290</v>
      </c>
      <c r="D23" s="77">
        <v>0</v>
      </c>
      <c r="E23" s="78">
        <f t="shared" ref="E23:E26" si="1">MAX(0,IF(E$20&gt;B23,B23-B22,E$20-B22)*D23)</f>
        <v>0</v>
      </c>
      <c r="F23" s="61"/>
      <c r="G23" s="79"/>
    </row>
    <row r="24" spans="2:16" ht="15">
      <c r="B24" s="51">
        <v>500000</v>
      </c>
      <c r="C24" s="63" t="s">
        <v>1291</v>
      </c>
      <c r="D24" s="77">
        <v>0.05</v>
      </c>
      <c r="E24" s="78">
        <f t="shared" si="1"/>
        <v>12500</v>
      </c>
      <c r="F24" s="61"/>
      <c r="G24" s="79"/>
      <c r="I24" s="173" t="s">
        <v>1292</v>
      </c>
      <c r="J24" s="167"/>
      <c r="K24" s="167"/>
      <c r="L24" s="167"/>
      <c r="M24" s="167"/>
      <c r="N24" s="167"/>
      <c r="O24" s="167"/>
      <c r="P24" s="167"/>
    </row>
    <row r="25" spans="2:16" ht="15">
      <c r="B25" s="51">
        <v>1000000</v>
      </c>
      <c r="C25" s="63" t="s">
        <v>1293</v>
      </c>
      <c r="D25" s="77">
        <v>0.2</v>
      </c>
      <c r="E25" s="78">
        <f t="shared" si="1"/>
        <v>100000</v>
      </c>
      <c r="F25" s="61"/>
      <c r="G25" s="79"/>
      <c r="I25" s="51" t="s">
        <v>1294</v>
      </c>
    </row>
    <row r="26" spans="2:16" ht="15">
      <c r="B26" s="51">
        <v>1000000000000000</v>
      </c>
      <c r="C26" s="63" t="s">
        <v>1295</v>
      </c>
      <c r="D26" s="77">
        <v>0.3</v>
      </c>
      <c r="E26" s="78">
        <f t="shared" si="1"/>
        <v>479400</v>
      </c>
      <c r="F26" s="61"/>
      <c r="G26" s="79"/>
      <c r="I26" s="51" t="s">
        <v>1296</v>
      </c>
      <c r="P26" s="80">
        <v>300000</v>
      </c>
    </row>
    <row r="27" spans="2:16" ht="15">
      <c r="B27" s="51">
        <v>0</v>
      </c>
      <c r="C27" s="63"/>
      <c r="D27" s="59"/>
      <c r="E27" s="78"/>
      <c r="F27" s="61"/>
      <c r="G27" s="79"/>
      <c r="I27" s="51" t="s">
        <v>1297</v>
      </c>
      <c r="P27" s="80">
        <v>200000</v>
      </c>
    </row>
    <row r="28" spans="2:16" ht="15">
      <c r="B28" s="51">
        <v>400000</v>
      </c>
      <c r="C28" s="63" t="s">
        <v>1298</v>
      </c>
      <c r="D28" s="77">
        <v>0</v>
      </c>
      <c r="E28" s="78"/>
      <c r="F28" s="61"/>
      <c r="G28" s="79">
        <f t="shared" ref="G28:G34" si="2">MAX(0,IF(G$20&gt;B28,B28-B27,G$20-B27)*D28)</f>
        <v>0</v>
      </c>
      <c r="I28" s="51" t="s">
        <v>1299</v>
      </c>
      <c r="P28" s="80">
        <v>240000</v>
      </c>
    </row>
    <row r="29" spans="2:16" ht="15">
      <c r="B29" s="51">
        <v>800000</v>
      </c>
      <c r="C29" s="63" t="s">
        <v>1300</v>
      </c>
      <c r="D29" s="77">
        <f t="shared" ref="D29:D32" si="3">D28+5%</f>
        <v>0.05</v>
      </c>
      <c r="E29" s="78"/>
      <c r="F29" s="61"/>
      <c r="G29" s="79">
        <f t="shared" si="2"/>
        <v>20000</v>
      </c>
      <c r="I29" s="51" t="s">
        <v>1301</v>
      </c>
      <c r="P29" s="51" t="s">
        <v>1302</v>
      </c>
    </row>
    <row r="30" spans="2:16" ht="15">
      <c r="B30" s="51">
        <v>1200000</v>
      </c>
      <c r="C30" s="63" t="s">
        <v>1303</v>
      </c>
      <c r="D30" s="77">
        <f t="shared" si="3"/>
        <v>0.1</v>
      </c>
      <c r="E30" s="78"/>
      <c r="F30" s="61"/>
      <c r="G30" s="79">
        <f t="shared" si="2"/>
        <v>40000</v>
      </c>
      <c r="I30" s="81" t="s">
        <v>1304</v>
      </c>
      <c r="J30" s="81"/>
      <c r="K30" s="81"/>
      <c r="L30" s="81"/>
      <c r="M30" s="81"/>
      <c r="N30" s="81"/>
      <c r="O30" s="81"/>
      <c r="P30" s="82">
        <f>MIN(P27,P28-0.1*P26,IF(P29="Yes",0.5,0.4)*P28)</f>
        <v>120000</v>
      </c>
    </row>
    <row r="31" spans="2:16" ht="15">
      <c r="B31" s="51">
        <v>1600000</v>
      </c>
      <c r="C31" s="63" t="s">
        <v>1305</v>
      </c>
      <c r="D31" s="77">
        <f t="shared" si="3"/>
        <v>0.15000000000000002</v>
      </c>
      <c r="E31" s="78"/>
      <c r="F31" s="61"/>
      <c r="G31" s="79">
        <f t="shared" si="2"/>
        <v>60000.000000000007</v>
      </c>
    </row>
    <row r="32" spans="2:16" ht="15">
      <c r="B32" s="51">
        <v>2000000</v>
      </c>
      <c r="C32" s="63" t="s">
        <v>1306</v>
      </c>
      <c r="D32" s="77">
        <f t="shared" si="3"/>
        <v>0.2</v>
      </c>
      <c r="E32" s="78"/>
      <c r="F32" s="61"/>
      <c r="G32" s="79">
        <f t="shared" si="2"/>
        <v>80000</v>
      </c>
    </row>
    <row r="33" spans="2:8" ht="15">
      <c r="B33" s="51">
        <v>2400000</v>
      </c>
      <c r="C33" s="63" t="s">
        <v>1307</v>
      </c>
      <c r="D33" s="77">
        <v>0.25</v>
      </c>
      <c r="E33" s="78"/>
      <c r="F33" s="61"/>
      <c r="G33" s="79">
        <f t="shared" si="2"/>
        <v>100000</v>
      </c>
    </row>
    <row r="34" spans="2:8" ht="15">
      <c r="B34" s="51">
        <v>1000000000000000</v>
      </c>
      <c r="C34" s="63" t="s">
        <v>1308</v>
      </c>
      <c r="D34" s="77">
        <f>D33+5%</f>
        <v>0.3</v>
      </c>
      <c r="E34" s="78"/>
      <c r="F34" s="61"/>
      <c r="G34" s="79">
        <f t="shared" si="2"/>
        <v>157500</v>
      </c>
    </row>
    <row r="35" spans="2:8" ht="15">
      <c r="C35" s="63"/>
      <c r="D35" s="59"/>
      <c r="E35" s="78"/>
      <c r="F35" s="61"/>
      <c r="G35" s="79"/>
    </row>
    <row r="36" spans="2:8" ht="15">
      <c r="C36" s="58" t="s">
        <v>1163</v>
      </c>
      <c r="D36" s="59"/>
      <c r="E36" s="83">
        <f>IF(AND(E20&gt;500000,SUM(E23:E35)&gt;(E20-500000)),E20-500000,SUM(E23:E35))</f>
        <v>591900</v>
      </c>
      <c r="F36" s="84"/>
      <c r="G36" s="85">
        <f>IF(AND(G20&gt;700000,SUM(G23:G35)&gt;(G20-700000)),G20-700000,SUM(G23:G35))</f>
        <v>457500</v>
      </c>
      <c r="H36" s="61"/>
    </row>
    <row r="37" spans="2:8" ht="15">
      <c r="C37" s="58" t="s">
        <v>1309</v>
      </c>
      <c r="D37" s="77">
        <v>0.04</v>
      </c>
      <c r="E37" s="86">
        <f>E36*$D$37*IF(E20/10^5&lt;50,1,1.1)</f>
        <v>23676</v>
      </c>
      <c r="F37" s="87"/>
      <c r="G37" s="88">
        <f>G36*$D$37*IF(G20/10^5&lt;50,1,1.1)</f>
        <v>18300</v>
      </c>
    </row>
    <row r="38" spans="2:8" ht="15">
      <c r="C38" s="89" t="s">
        <v>1310</v>
      </c>
      <c r="D38" s="54"/>
      <c r="E38" s="90">
        <f>SUM(E36:E37)+IF(E20&gt;50*10^5,0.1,0)*E36</f>
        <v>615576</v>
      </c>
      <c r="F38" s="87"/>
      <c r="G38" s="91">
        <f>SUM(G36:G37)+IF(G20&gt;50*10^5,0.1,0)*G36</f>
        <v>475800</v>
      </c>
    </row>
    <row r="39" spans="2:8" ht="4.5" customHeight="1">
      <c r="C39" s="63"/>
      <c r="D39" s="59"/>
      <c r="E39" s="59"/>
      <c r="F39" s="59"/>
      <c r="G39" s="92"/>
    </row>
    <row r="40" spans="2:8" ht="15">
      <c r="C40" s="152" t="s">
        <v>1311</v>
      </c>
      <c r="D40" s="153"/>
      <c r="E40" s="154" t="str">
        <f>IF(E38&lt;G38,E4,G4) &amp;" is better by ₹" &amp;TEXT(ABS(G38-E38),"#,##0")</f>
        <v>New Tax Regime is better by ₹1,39,776</v>
      </c>
      <c r="F40" s="153"/>
      <c r="G40" s="155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disablePrompts="1"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P44" sqref="P44"/>
    </sheetView>
  </sheetViews>
  <sheetFormatPr baseColWidth="10" defaultColWidth="12.6640625" defaultRowHeight="15.75" customHeight="1"/>
  <cols>
    <col min="1" max="1" width="2.1640625" style="93" customWidth="1"/>
    <col min="2" max="2" width="11.83203125" style="93" hidden="1" customWidth="1"/>
    <col min="3" max="3" width="26.1640625" style="93" customWidth="1"/>
    <col min="4" max="4" width="7.6640625" style="93" customWidth="1"/>
    <col min="5" max="5" width="13" style="93" customWidth="1"/>
    <col min="6" max="6" width="7.6640625" style="93" customWidth="1"/>
    <col min="7" max="7" width="13.83203125" style="93" customWidth="1"/>
    <col min="8" max="8" width="2.33203125" style="93" customWidth="1"/>
    <col min="9" max="12" width="7.6640625" style="93" customWidth="1"/>
    <col min="13" max="13" width="2.1640625" style="93" customWidth="1"/>
    <col min="14" max="15" width="7.6640625" style="93" customWidth="1"/>
    <col min="16" max="16" width="14.6640625" style="93" customWidth="1"/>
    <col min="17" max="26" width="7.6640625" style="93" customWidth="1"/>
    <col min="27" max="16384" width="12.6640625" style="93"/>
  </cols>
  <sheetData>
    <row r="1" spans="3:25" ht="16">
      <c r="C1" s="178" t="s">
        <v>1312</v>
      </c>
      <c r="D1" s="179"/>
      <c r="E1" s="179"/>
      <c r="F1" s="179"/>
      <c r="G1" s="180"/>
      <c r="I1" s="94" t="s">
        <v>1313</v>
      </c>
    </row>
    <row r="2" spans="3:25" ht="15" thickBot="1">
      <c r="C2" s="181"/>
      <c r="D2" s="175"/>
      <c r="E2" s="175"/>
      <c r="F2" s="175"/>
      <c r="G2" s="177"/>
      <c r="I2" s="95" t="s">
        <v>1314</v>
      </c>
    </row>
    <row r="3" spans="3:25" ht="15">
      <c r="C3" s="182" t="s">
        <v>1266</v>
      </c>
      <c r="D3" s="183"/>
      <c r="E3" s="183"/>
      <c r="F3" s="183"/>
      <c r="G3" s="184"/>
      <c r="I3" s="185" t="s">
        <v>1267</v>
      </c>
      <c r="J3" s="186"/>
      <c r="K3" s="186"/>
      <c r="L3" s="187"/>
      <c r="N3" s="96" t="s">
        <v>1268</v>
      </c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</row>
    <row r="4" spans="3:25" ht="15" customHeight="1">
      <c r="C4" s="97"/>
      <c r="D4" s="98"/>
      <c r="E4" s="99" t="s">
        <v>936</v>
      </c>
      <c r="F4" s="99"/>
      <c r="G4" s="100" t="s">
        <v>1269</v>
      </c>
      <c r="I4" s="188"/>
      <c r="J4" s="189"/>
      <c r="K4" s="189"/>
      <c r="L4" s="190"/>
      <c r="N4" s="101" t="s">
        <v>1270</v>
      </c>
    </row>
    <row r="5" spans="3:25" ht="15" customHeight="1">
      <c r="C5" s="102" t="s">
        <v>1271</v>
      </c>
      <c r="D5" s="103"/>
      <c r="E5" s="104">
        <v>3000000</v>
      </c>
      <c r="F5" s="105"/>
      <c r="G5" s="106">
        <f t="shared" ref="G5:G6" si="0">E5</f>
        <v>3000000</v>
      </c>
      <c r="I5" s="188"/>
      <c r="J5" s="189"/>
      <c r="K5" s="189"/>
      <c r="L5" s="190"/>
    </row>
    <row r="6" spans="3:25" ht="15" customHeight="1">
      <c r="C6" s="102" t="s">
        <v>1272</v>
      </c>
      <c r="D6" s="103"/>
      <c r="E6" s="104">
        <v>0</v>
      </c>
      <c r="F6" s="105"/>
      <c r="G6" s="106">
        <f t="shared" si="0"/>
        <v>0</v>
      </c>
      <c r="I6" s="188"/>
      <c r="J6" s="189"/>
      <c r="K6" s="189"/>
      <c r="L6" s="190"/>
    </row>
    <row r="7" spans="3:25" ht="15" customHeight="1">
      <c r="C7" s="107" t="s">
        <v>1273</v>
      </c>
      <c r="D7" s="103"/>
      <c r="E7" s="105"/>
      <c r="F7" s="105"/>
      <c r="G7" s="106"/>
      <c r="I7" s="188"/>
      <c r="J7" s="189"/>
      <c r="K7" s="189"/>
      <c r="L7" s="190"/>
    </row>
    <row r="8" spans="3:25" ht="15" customHeight="1" thickBot="1">
      <c r="C8" s="107" t="s">
        <v>1274</v>
      </c>
      <c r="D8" s="103"/>
      <c r="E8" s="108">
        <v>150000</v>
      </c>
      <c r="F8" s="105"/>
      <c r="G8" s="106"/>
      <c r="I8" s="191"/>
      <c r="J8" s="192"/>
      <c r="K8" s="192"/>
      <c r="L8" s="193"/>
    </row>
    <row r="9" spans="3:25" ht="16" thickBot="1">
      <c r="C9" s="107" t="s">
        <v>1275</v>
      </c>
      <c r="D9" s="103"/>
      <c r="E9" s="108">
        <v>30000</v>
      </c>
      <c r="F9" s="105"/>
      <c r="G9" s="106"/>
    </row>
    <row r="10" spans="3:25" ht="15">
      <c r="C10" s="107" t="s">
        <v>1276</v>
      </c>
      <c r="D10" s="103"/>
      <c r="E10" s="108">
        <v>50000</v>
      </c>
      <c r="F10" s="105"/>
      <c r="G10" s="106">
        <v>75000</v>
      </c>
      <c r="I10" s="185" t="s">
        <v>1277</v>
      </c>
      <c r="J10" s="186"/>
      <c r="K10" s="186"/>
      <c r="L10" s="187"/>
    </row>
    <row r="11" spans="3:25" ht="15">
      <c r="C11" s="107" t="s">
        <v>1278</v>
      </c>
      <c r="D11" s="103"/>
      <c r="E11" s="108">
        <v>0</v>
      </c>
      <c r="F11" s="105"/>
      <c r="G11" s="109"/>
      <c r="I11" s="188"/>
      <c r="J11" s="189"/>
      <c r="K11" s="189"/>
      <c r="L11" s="190"/>
    </row>
    <row r="12" spans="3:25" ht="15">
      <c r="C12" s="107" t="s">
        <v>1279</v>
      </c>
      <c r="D12" s="103"/>
      <c r="E12" s="108">
        <v>50000</v>
      </c>
      <c r="F12" s="105"/>
      <c r="G12" s="106"/>
      <c r="I12" s="188"/>
      <c r="J12" s="189"/>
      <c r="K12" s="189"/>
      <c r="L12" s="190"/>
    </row>
    <row r="13" spans="3:25" ht="15">
      <c r="C13" s="107" t="s">
        <v>1280</v>
      </c>
      <c r="D13" s="103"/>
      <c r="E13" s="108">
        <v>0</v>
      </c>
      <c r="F13" s="105"/>
      <c r="G13" s="106">
        <f>E13</f>
        <v>0</v>
      </c>
      <c r="I13" s="188"/>
      <c r="J13" s="189"/>
      <c r="K13" s="189"/>
      <c r="L13" s="190"/>
    </row>
    <row r="14" spans="3:25" ht="15">
      <c r="C14" s="107" t="s">
        <v>1281</v>
      </c>
      <c r="D14" s="103"/>
      <c r="E14" s="108">
        <f>MAX(0,P30)</f>
        <v>120000</v>
      </c>
      <c r="F14" s="105"/>
      <c r="G14" s="106"/>
      <c r="I14" s="188"/>
      <c r="J14" s="189"/>
      <c r="K14" s="189"/>
      <c r="L14" s="190"/>
    </row>
    <row r="15" spans="3:25" ht="16" thickBot="1">
      <c r="C15" s="107" t="s">
        <v>1282</v>
      </c>
      <c r="D15" s="103"/>
      <c r="E15" s="108">
        <v>2000</v>
      </c>
      <c r="F15" s="105"/>
      <c r="G15" s="106"/>
      <c r="I15" s="191"/>
      <c r="J15" s="192"/>
      <c r="K15" s="192"/>
      <c r="L15" s="193"/>
    </row>
    <row r="16" spans="3:25" ht="16" thickBot="1">
      <c r="C16" s="107" t="s">
        <v>1283</v>
      </c>
      <c r="D16" s="103"/>
      <c r="E16" s="108">
        <v>0</v>
      </c>
      <c r="F16" s="105"/>
      <c r="G16" s="106"/>
    </row>
    <row r="17" spans="2:16" ht="15">
      <c r="C17" s="107" t="s">
        <v>1284</v>
      </c>
      <c r="D17" s="103"/>
      <c r="E17" s="108">
        <v>0</v>
      </c>
      <c r="F17" s="105"/>
      <c r="G17" s="106"/>
      <c r="I17" s="194" t="s">
        <v>1285</v>
      </c>
      <c r="J17" s="186"/>
      <c r="K17" s="186"/>
      <c r="L17" s="187"/>
    </row>
    <row r="18" spans="2:16" ht="15">
      <c r="C18" s="102" t="s">
        <v>1286</v>
      </c>
      <c r="D18" s="110"/>
      <c r="E18" s="111">
        <f>SUM(E8:E17)-E11+MIN(200000,E11)</f>
        <v>402000</v>
      </c>
      <c r="F18" s="105"/>
      <c r="G18" s="112">
        <f>SUM(G8:G17)</f>
        <v>75000</v>
      </c>
      <c r="I18" s="188"/>
      <c r="J18" s="189"/>
      <c r="K18" s="189"/>
      <c r="L18" s="190"/>
    </row>
    <row r="19" spans="2:16" ht="5.25" customHeight="1">
      <c r="C19" s="113"/>
      <c r="D19" s="114"/>
      <c r="E19" s="115"/>
      <c r="F19" s="115"/>
      <c r="G19" s="116"/>
      <c r="I19" s="188"/>
      <c r="J19" s="189"/>
      <c r="K19" s="189"/>
      <c r="L19" s="190"/>
    </row>
    <row r="20" spans="2:16" ht="15">
      <c r="C20" s="117" t="s">
        <v>1287</v>
      </c>
      <c r="D20" s="114"/>
      <c r="E20" s="118">
        <f>MAX(E5+E6-E18,0)</f>
        <v>2598000</v>
      </c>
      <c r="F20" s="118"/>
      <c r="G20" s="119">
        <f>MAX(G5+G6-G18-E13,0)</f>
        <v>2925000</v>
      </c>
      <c r="I20" s="188"/>
      <c r="J20" s="189"/>
      <c r="K20" s="189"/>
      <c r="L20" s="190"/>
    </row>
    <row r="21" spans="2:16" ht="8.25" customHeight="1">
      <c r="C21" s="107"/>
      <c r="D21" s="103"/>
      <c r="E21" s="105"/>
      <c r="F21" s="105"/>
      <c r="G21" s="106"/>
      <c r="I21" s="188"/>
      <c r="J21" s="189"/>
      <c r="K21" s="189"/>
      <c r="L21" s="190"/>
    </row>
    <row r="22" spans="2:16" ht="16" thickBot="1">
      <c r="B22" s="95">
        <v>0</v>
      </c>
      <c r="C22" s="117" t="s">
        <v>1288</v>
      </c>
      <c r="D22" s="120" t="s">
        <v>1289</v>
      </c>
      <c r="E22" s="118" t="str">
        <f>E4</f>
        <v>Old Tax Regime</v>
      </c>
      <c r="F22" s="118"/>
      <c r="G22" s="119" t="str">
        <f>G4</f>
        <v>New Tax Regime</v>
      </c>
      <c r="I22" s="191"/>
      <c r="J22" s="192"/>
      <c r="K22" s="192"/>
      <c r="L22" s="193"/>
    </row>
    <row r="23" spans="2:16" ht="15">
      <c r="B23" s="95">
        <v>250000</v>
      </c>
      <c r="C23" s="107" t="s">
        <v>1290</v>
      </c>
      <c r="D23" s="121">
        <v>0</v>
      </c>
      <c r="E23" s="122">
        <f t="shared" ref="E23:E26" si="1">MAX(0,IF(E$20&gt;B23,B23-B22,E$20-B22)*D23)</f>
        <v>0</v>
      </c>
      <c r="F23" s="105"/>
      <c r="G23" s="123"/>
    </row>
    <row r="24" spans="2:16" ht="15">
      <c r="B24" s="95">
        <v>500000</v>
      </c>
      <c r="C24" s="107" t="s">
        <v>1291</v>
      </c>
      <c r="D24" s="121">
        <v>0.05</v>
      </c>
      <c r="E24" s="122">
        <f t="shared" si="1"/>
        <v>12500</v>
      </c>
      <c r="F24" s="105"/>
      <c r="G24" s="123"/>
      <c r="I24" s="195" t="s">
        <v>1292</v>
      </c>
      <c r="J24" s="189"/>
      <c r="K24" s="189"/>
      <c r="L24" s="189"/>
      <c r="M24" s="189"/>
      <c r="N24" s="189"/>
      <c r="O24" s="189"/>
      <c r="P24" s="189"/>
    </row>
    <row r="25" spans="2:16" ht="15">
      <c r="B25" s="95">
        <v>1000000</v>
      </c>
      <c r="C25" s="107" t="s">
        <v>1293</v>
      </c>
      <c r="D25" s="121">
        <v>0.2</v>
      </c>
      <c r="E25" s="122">
        <f t="shared" si="1"/>
        <v>100000</v>
      </c>
      <c r="F25" s="105"/>
      <c r="G25" s="123"/>
      <c r="I25" s="95" t="s">
        <v>1294</v>
      </c>
    </row>
    <row r="26" spans="2:16" ht="15">
      <c r="B26" s="95">
        <v>1000000000000000</v>
      </c>
      <c r="C26" s="107" t="s">
        <v>1295</v>
      </c>
      <c r="D26" s="121">
        <v>0.3</v>
      </c>
      <c r="E26" s="122">
        <f t="shared" si="1"/>
        <v>479400</v>
      </c>
      <c r="F26" s="105"/>
      <c r="G26" s="123"/>
      <c r="I26" s="95" t="s">
        <v>1296</v>
      </c>
      <c r="P26" s="124">
        <v>300000</v>
      </c>
    </row>
    <row r="27" spans="2:16" ht="15">
      <c r="B27" s="95">
        <v>0</v>
      </c>
      <c r="C27" s="107"/>
      <c r="D27" s="103"/>
      <c r="E27" s="122"/>
      <c r="F27" s="105"/>
      <c r="G27" s="123"/>
      <c r="I27" s="95" t="s">
        <v>1297</v>
      </c>
      <c r="P27" s="124">
        <v>200000</v>
      </c>
    </row>
    <row r="28" spans="2:16" ht="15">
      <c r="B28" s="95">
        <v>300000</v>
      </c>
      <c r="C28" s="107" t="s">
        <v>1315</v>
      </c>
      <c r="D28" s="121">
        <v>0</v>
      </c>
      <c r="E28" s="122"/>
      <c r="F28" s="105"/>
      <c r="G28" s="123">
        <f t="shared" ref="G28:G33" si="2">MAX(0,IF(G$20&gt;B28,B28-B27,G$20-B27)*D28)</f>
        <v>0</v>
      </c>
      <c r="I28" s="95" t="s">
        <v>1299</v>
      </c>
      <c r="P28" s="124">
        <v>240000</v>
      </c>
    </row>
    <row r="29" spans="2:16" ht="15">
      <c r="B29" s="95">
        <v>700000</v>
      </c>
      <c r="C29" s="107" t="s">
        <v>1316</v>
      </c>
      <c r="D29" s="121">
        <f t="shared" ref="D29:D32" si="3">D28+5%</f>
        <v>0.05</v>
      </c>
      <c r="E29" s="122"/>
      <c r="F29" s="105"/>
      <c r="G29" s="123">
        <f t="shared" si="2"/>
        <v>20000</v>
      </c>
      <c r="I29" s="95" t="s">
        <v>1301</v>
      </c>
      <c r="P29" s="95" t="s">
        <v>1302</v>
      </c>
    </row>
    <row r="30" spans="2:16" ht="15">
      <c r="B30" s="95">
        <v>1000000</v>
      </c>
      <c r="C30" s="107" t="s">
        <v>1317</v>
      </c>
      <c r="D30" s="121">
        <f t="shared" si="3"/>
        <v>0.1</v>
      </c>
      <c r="E30" s="122"/>
      <c r="F30" s="105"/>
      <c r="G30" s="123">
        <f t="shared" si="2"/>
        <v>30000</v>
      </c>
      <c r="I30" s="125" t="s">
        <v>1304</v>
      </c>
      <c r="J30" s="125"/>
      <c r="K30" s="125"/>
      <c r="L30" s="125"/>
      <c r="M30" s="125"/>
      <c r="N30" s="125"/>
      <c r="O30" s="125"/>
      <c r="P30" s="126">
        <f>MIN(P27,P28-0.1*P26,IF(P29="Yes",0.5,0.4)*P28)</f>
        <v>120000</v>
      </c>
    </row>
    <row r="31" spans="2:16" ht="15">
      <c r="B31" s="95">
        <v>1200000</v>
      </c>
      <c r="C31" s="107" t="s">
        <v>1318</v>
      </c>
      <c r="D31" s="121">
        <f t="shared" si="3"/>
        <v>0.15000000000000002</v>
      </c>
      <c r="E31" s="122"/>
      <c r="F31" s="105"/>
      <c r="G31" s="123">
        <f t="shared" si="2"/>
        <v>30000.000000000004</v>
      </c>
    </row>
    <row r="32" spans="2:16" ht="15">
      <c r="B32" s="95">
        <v>1500000</v>
      </c>
      <c r="C32" s="107" t="s">
        <v>1319</v>
      </c>
      <c r="D32" s="121">
        <f t="shared" si="3"/>
        <v>0.2</v>
      </c>
      <c r="E32" s="122"/>
      <c r="F32" s="105"/>
      <c r="G32" s="123">
        <f t="shared" si="2"/>
        <v>60000</v>
      </c>
    </row>
    <row r="33" spans="2:8" ht="15">
      <c r="B33" s="95">
        <v>1000000000000000</v>
      </c>
      <c r="C33" s="107" t="s">
        <v>1320</v>
      </c>
      <c r="D33" s="121">
        <f>D32+10%</f>
        <v>0.30000000000000004</v>
      </c>
      <c r="E33" s="122"/>
      <c r="F33" s="105"/>
      <c r="G33" s="123">
        <f t="shared" si="2"/>
        <v>427500.00000000006</v>
      </c>
    </row>
    <row r="34" spans="2:8" ht="15">
      <c r="C34" s="107"/>
      <c r="D34" s="103"/>
      <c r="E34" s="122"/>
      <c r="F34" s="105"/>
      <c r="G34" s="123"/>
    </row>
    <row r="35" spans="2:8" ht="15">
      <c r="C35" s="102" t="s">
        <v>1163</v>
      </c>
      <c r="D35" s="103"/>
      <c r="E35" s="127">
        <f>IF(AND(E20&gt;500000,SUM(E23:E34)&gt;(E20-500000)),E20-500000,SUM(E23:E34))</f>
        <v>591900</v>
      </c>
      <c r="F35" s="128"/>
      <c r="G35" s="129">
        <f>IF(AND(G20&gt;700000,SUM(G23:G34)&gt;(G20-700000)),G20-700000,SUM(G23:G34))</f>
        <v>567500</v>
      </c>
      <c r="H35" s="105"/>
    </row>
    <row r="36" spans="2:8" ht="15">
      <c r="C36" s="102" t="s">
        <v>1309</v>
      </c>
      <c r="D36" s="121">
        <v>0.04</v>
      </c>
      <c r="E36" s="130">
        <f>E35*$D$36*IF(E20/10^5&lt;50,1,1.1)</f>
        <v>23676</v>
      </c>
      <c r="F36" s="131"/>
      <c r="G36" s="132">
        <f>G35*$D$36*IF(G20/10^5&lt;50,1,1.1)</f>
        <v>22700</v>
      </c>
    </row>
    <row r="37" spans="2:8" ht="15">
      <c r="C37" s="133" t="s">
        <v>1310</v>
      </c>
      <c r="D37" s="98"/>
      <c r="E37" s="134">
        <f>SUM(E35:E36)+IF(E20&gt;50*10^5,0.1,0)*E35</f>
        <v>615576</v>
      </c>
      <c r="F37" s="131"/>
      <c r="G37" s="135">
        <f>SUM(G35:G36)+IF(G20&gt;50*10^5,0.1,0)*G35</f>
        <v>590200</v>
      </c>
    </row>
    <row r="38" spans="2:8" ht="4.5" customHeight="1">
      <c r="C38" s="107"/>
      <c r="D38" s="103"/>
      <c r="E38" s="103"/>
      <c r="F38" s="103"/>
      <c r="G38" s="136"/>
    </row>
    <row r="39" spans="2:8" ht="15">
      <c r="C39" s="174" t="s">
        <v>1311</v>
      </c>
      <c r="D39" s="175"/>
      <c r="E39" s="176" t="str">
        <f>IF(E37&lt;G37,E4,G4) &amp;" is better by ₹" &amp;TEXT(ABS(G37-E37),"#,##0")</f>
        <v>New Tax Regime is better by ₹25,376</v>
      </c>
      <c r="F39" s="175"/>
      <c r="G39" s="177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1014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1003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1004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1005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1002</v>
      </c>
      <c r="AC14" s="36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1156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1157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1154</v>
      </c>
      <c r="AL33" t="s">
        <v>1155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8" t="s">
        <v>996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978</v>
      </c>
      <c r="K1" t="s">
        <v>592</v>
      </c>
      <c r="M1" t="s">
        <v>977</v>
      </c>
      <c r="N1" t="s">
        <v>591</v>
      </c>
      <c r="P1" t="s">
        <v>979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977</v>
      </c>
      <c r="AB1" t="s">
        <v>591</v>
      </c>
      <c r="AD1" t="s">
        <v>981</v>
      </c>
      <c r="AE1" t="s">
        <v>982</v>
      </c>
      <c r="AG1" t="s">
        <v>983</v>
      </c>
      <c r="AH1" t="s">
        <v>984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978</v>
      </c>
      <c r="AS1" t="s">
        <v>592</v>
      </c>
      <c r="AU1" t="s">
        <v>977</v>
      </c>
      <c r="AV1" t="s">
        <v>591</v>
      </c>
      <c r="AX1" t="s">
        <v>979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987</v>
      </c>
      <c r="BJ1" t="s">
        <v>593</v>
      </c>
      <c r="BL1" t="s">
        <v>978</v>
      </c>
      <c r="BM1" t="s">
        <v>592</v>
      </c>
      <c r="BO1" t="s">
        <v>988</v>
      </c>
      <c r="BP1" t="s">
        <v>989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977</v>
      </c>
      <c r="CA1" t="s">
        <v>591</v>
      </c>
      <c r="CC1" t="s">
        <v>981</v>
      </c>
      <c r="CD1" t="s">
        <v>982</v>
      </c>
      <c r="CF1" t="s">
        <v>983</v>
      </c>
      <c r="CG1" t="s">
        <v>984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977</v>
      </c>
      <c r="CR1" t="s">
        <v>591</v>
      </c>
      <c r="CT1" t="s">
        <v>981</v>
      </c>
      <c r="CU1" t="s">
        <v>982</v>
      </c>
      <c r="CW1" t="s">
        <v>983</v>
      </c>
      <c r="CX1" t="s">
        <v>984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</row>
    <row r="2" spans="1:111">
      <c r="A2" s="38" t="s">
        <v>997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980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985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986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8" t="s">
        <v>998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980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985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986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8" t="s">
        <v>999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980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985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986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8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980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985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986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8" t="s">
        <v>1000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980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985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986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8" t="s">
        <v>1001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980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985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986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980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985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986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980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985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986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980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985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986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980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985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986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980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985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986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980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985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986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980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985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986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980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985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986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980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985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986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980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985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986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980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985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986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980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985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986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980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985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986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980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985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986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980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985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986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980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985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986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980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985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986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980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985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986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980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985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986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980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985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986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980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985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986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980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985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986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980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985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986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980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985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986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980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985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986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980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985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986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980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985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986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980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985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986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980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985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986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980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985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986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980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985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986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980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985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986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980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985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986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980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985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986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980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985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986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980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985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986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980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985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986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980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985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986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980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985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986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980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985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986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985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986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985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986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985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986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985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986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985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986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985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985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985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985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985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985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985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985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985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985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985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985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985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985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985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985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985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985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985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985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985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985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985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985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985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985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985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985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985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985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973</v>
      </c>
      <c r="C1" s="29" t="s">
        <v>578</v>
      </c>
      <c r="D1" s="29" t="s">
        <v>974</v>
      </c>
      <c r="E1" s="29" t="s">
        <v>975</v>
      </c>
      <c r="W1" t="s">
        <v>976</v>
      </c>
    </row>
    <row r="2" spans="1:23">
      <c r="A2" s="37">
        <v>44931</v>
      </c>
      <c r="B2" s="37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7">
        <v>44938</v>
      </c>
      <c r="B3" s="37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7">
        <v>44945</v>
      </c>
      <c r="B4" s="37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7">
        <v>44951</v>
      </c>
      <c r="B5" s="37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7">
        <v>44959</v>
      </c>
      <c r="B6" s="37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7">
        <v>44966</v>
      </c>
      <c r="B7" s="37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7">
        <v>44973</v>
      </c>
      <c r="B8" s="37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7">
        <v>44980</v>
      </c>
      <c r="B9" s="37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7">
        <v>44987</v>
      </c>
      <c r="B10" s="37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7">
        <v>44994</v>
      </c>
      <c r="B11" s="37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7">
        <v>45001</v>
      </c>
      <c r="B12" s="37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7">
        <v>45008</v>
      </c>
      <c r="B13" s="37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7">
        <v>45014</v>
      </c>
      <c r="B14" s="37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7">
        <v>45022</v>
      </c>
      <c r="B15" s="37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7">
        <v>45029</v>
      </c>
      <c r="B16" s="37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7">
        <v>45036</v>
      </c>
      <c r="B17" s="37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7">
        <v>45043</v>
      </c>
      <c r="B18" s="37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7">
        <v>45050</v>
      </c>
      <c r="B19" s="37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7">
        <v>45057</v>
      </c>
      <c r="B20" s="37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7">
        <v>45064</v>
      </c>
      <c r="B21" s="37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7">
        <v>45071</v>
      </c>
      <c r="B22" s="37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7">
        <v>45078</v>
      </c>
      <c r="B23" s="37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7">
        <v>45085</v>
      </c>
      <c r="B24" s="37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7">
        <v>45092</v>
      </c>
      <c r="B25" s="37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7">
        <v>45099</v>
      </c>
      <c r="B26" s="37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7">
        <v>45105</v>
      </c>
      <c r="B27" s="37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7">
        <v>45113</v>
      </c>
      <c r="B28" s="37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7">
        <v>45120</v>
      </c>
      <c r="B29" s="37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7">
        <v>45127</v>
      </c>
      <c r="B30" s="37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7">
        <v>45134</v>
      </c>
      <c r="B31" s="37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7">
        <v>45141</v>
      </c>
      <c r="B32" s="37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7">
        <v>45148</v>
      </c>
      <c r="B33" s="37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7">
        <v>45155</v>
      </c>
      <c r="B34" s="37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7">
        <v>45162</v>
      </c>
      <c r="B35" s="37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7">
        <v>45169</v>
      </c>
      <c r="B36" s="37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7">
        <v>45176</v>
      </c>
      <c r="B37" s="37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7">
        <v>45183</v>
      </c>
      <c r="B38" s="37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7">
        <v>45190</v>
      </c>
      <c r="B39" s="37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7">
        <v>45197</v>
      </c>
      <c r="B40" s="37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7">
        <v>45204</v>
      </c>
      <c r="B41" s="37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7">
        <v>45211</v>
      </c>
      <c r="B42" s="37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7">
        <v>45218</v>
      </c>
      <c r="B43" s="37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7">
        <v>45225</v>
      </c>
      <c r="B44" s="37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7">
        <v>45232</v>
      </c>
      <c r="B45" s="37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7">
        <v>45239</v>
      </c>
      <c r="B46" s="37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7">
        <v>45246</v>
      </c>
      <c r="B47" s="37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7">
        <v>45253</v>
      </c>
      <c r="B48" s="37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7">
        <v>45260</v>
      </c>
      <c r="B49" s="37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7">
        <v>45267</v>
      </c>
      <c r="B50" s="37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7">
        <v>45274</v>
      </c>
      <c r="B51" s="37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7">
        <v>45281</v>
      </c>
      <c r="B52" s="37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7">
        <v>45288</v>
      </c>
      <c r="B53" s="37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7">
        <v>45295</v>
      </c>
      <c r="B54" s="37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7">
        <v>45302</v>
      </c>
      <c r="B55" s="37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7">
        <v>45309</v>
      </c>
      <c r="B56" s="37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7">
        <v>45316</v>
      </c>
      <c r="B57" s="37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7">
        <v>45323</v>
      </c>
      <c r="B58" s="37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7">
        <v>45330</v>
      </c>
      <c r="B59" s="37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7">
        <v>45337</v>
      </c>
      <c r="B60" s="37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7">
        <v>45344</v>
      </c>
      <c r="B61" s="37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7">
        <v>45351</v>
      </c>
      <c r="B62" s="37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7">
        <v>45358</v>
      </c>
      <c r="B63" s="37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7">
        <v>45365</v>
      </c>
      <c r="B64" s="37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7">
        <v>45372</v>
      </c>
      <c r="B65" s="37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7">
        <v>45379</v>
      </c>
      <c r="B66" s="37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7">
        <v>45386</v>
      </c>
      <c r="B67" s="37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7">
        <v>45392</v>
      </c>
      <c r="B68" s="37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7">
        <v>45400</v>
      </c>
      <c r="B69" s="37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51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51" t="s">
        <v>17</v>
      </c>
      <c r="P2">
        <f>SUM(N2:N6)</f>
        <v>78.099999999999994</v>
      </c>
      <c r="R2" t="s">
        <v>25</v>
      </c>
      <c r="S2">
        <v>172000</v>
      </c>
      <c r="W2" s="151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51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51"/>
      <c r="C3">
        <v>-6.4</v>
      </c>
      <c r="G3" t="s">
        <v>22</v>
      </c>
      <c r="H3">
        <v>66000</v>
      </c>
      <c r="M3" s="151"/>
      <c r="N3">
        <v>20.2</v>
      </c>
      <c r="R3" t="s">
        <v>22</v>
      </c>
      <c r="S3">
        <v>142000</v>
      </c>
      <c r="W3" s="151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51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51"/>
      <c r="C4">
        <v>36.9</v>
      </c>
      <c r="G4" t="s">
        <v>26</v>
      </c>
      <c r="H4">
        <f>D25</f>
        <v>306390</v>
      </c>
      <c r="M4" s="151"/>
      <c r="N4">
        <v>22.4</v>
      </c>
      <c r="R4" t="s">
        <v>26</v>
      </c>
      <c r="S4">
        <f>O28</f>
        <v>115265</v>
      </c>
      <c r="W4" s="151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51"/>
      <c r="AI4" s="17">
        <f t="shared" si="1"/>
        <v>0</v>
      </c>
      <c r="AL4" t="s">
        <v>26</v>
      </c>
      <c r="AM4">
        <f>AH29</f>
        <v>103534</v>
      </c>
    </row>
    <row r="5" spans="2:41">
      <c r="B5" s="151"/>
      <c r="C5">
        <v>4.8</v>
      </c>
      <c r="G5" t="s">
        <v>23</v>
      </c>
      <c r="H5">
        <v>58000</v>
      </c>
      <c r="M5" s="151"/>
      <c r="N5">
        <v>10.8</v>
      </c>
      <c r="R5" t="s">
        <v>23</v>
      </c>
      <c r="S5">
        <v>65000</v>
      </c>
      <c r="W5" s="151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51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51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51"/>
      <c r="N6">
        <v>24.7</v>
      </c>
      <c r="R6" t="s">
        <v>24</v>
      </c>
      <c r="S6">
        <f>SUM(S2:S5)</f>
        <v>494265</v>
      </c>
      <c r="W6" s="151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51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51"/>
      <c r="C7">
        <v>19.3</v>
      </c>
      <c r="M7" s="151" t="s">
        <v>18</v>
      </c>
      <c r="N7">
        <v>8.1</v>
      </c>
      <c r="P7">
        <f>SUM(N7:N11)</f>
        <v>53.6</v>
      </c>
      <c r="W7" s="151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51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51"/>
      <c r="C8">
        <v>22.2</v>
      </c>
      <c r="M8" s="151"/>
      <c r="N8">
        <v>-6.8</v>
      </c>
      <c r="W8" s="151"/>
      <c r="X8">
        <v>12514</v>
      </c>
      <c r="Y8" s="17">
        <f t="shared" si="0"/>
        <v>7.8212500000000004E-2</v>
      </c>
      <c r="AG8" s="151"/>
      <c r="AH8">
        <v>13989</v>
      </c>
      <c r="AI8" s="17">
        <f t="shared" si="1"/>
        <v>6.9944999999999993E-2</v>
      </c>
      <c r="AM8" s="3"/>
    </row>
    <row r="9" spans="2:41">
      <c r="B9" s="151"/>
      <c r="C9">
        <v>10.8</v>
      </c>
      <c r="M9" s="151"/>
      <c r="N9">
        <v>23.2</v>
      </c>
      <c r="S9" s="10"/>
      <c r="W9" s="151"/>
      <c r="X9">
        <v>20811</v>
      </c>
      <c r="Y9" s="17">
        <f t="shared" si="0"/>
        <v>0.13006875000000001</v>
      </c>
      <c r="AC9" s="10"/>
      <c r="AG9" s="151"/>
      <c r="AH9">
        <v>23989</v>
      </c>
      <c r="AI9" s="17">
        <f t="shared" si="1"/>
        <v>0.119945</v>
      </c>
      <c r="AM9" s="10"/>
    </row>
    <row r="10" spans="2:41">
      <c r="B10" s="151" t="s">
        <v>19</v>
      </c>
      <c r="C10">
        <v>24.2</v>
      </c>
      <c r="E10">
        <f>SUM(C10:C13)</f>
        <v>64.599999999999994</v>
      </c>
      <c r="M10" s="151"/>
      <c r="N10">
        <v>17.100000000000001</v>
      </c>
      <c r="W10" s="151"/>
      <c r="X10">
        <v>13577</v>
      </c>
      <c r="Y10" s="17">
        <f t="shared" si="0"/>
        <v>8.4856249999999994E-2</v>
      </c>
      <c r="AG10" s="151"/>
      <c r="AH10">
        <v>12000</v>
      </c>
      <c r="AI10" s="17">
        <f t="shared" si="1"/>
        <v>0.06</v>
      </c>
    </row>
    <row r="11" spans="2:41">
      <c r="B11" s="151"/>
      <c r="C11">
        <v>0.8</v>
      </c>
      <c r="M11" s="151"/>
      <c r="N11">
        <v>12</v>
      </c>
      <c r="W11" s="151"/>
      <c r="X11">
        <v>1412</v>
      </c>
      <c r="Y11" s="17">
        <f t="shared" si="0"/>
        <v>8.8249999999999995E-3</v>
      </c>
      <c r="AG11" s="151"/>
      <c r="AH11">
        <v>13391</v>
      </c>
      <c r="AI11" s="17">
        <f t="shared" si="1"/>
        <v>6.6955000000000001E-2</v>
      </c>
    </row>
    <row r="12" spans="2:41">
      <c r="B12" s="151"/>
      <c r="C12">
        <v>28.1</v>
      </c>
      <c r="M12" s="151" t="s">
        <v>19</v>
      </c>
      <c r="N12">
        <v>7.5</v>
      </c>
      <c r="P12">
        <f>SUM(N12:N16)</f>
        <v>62.6</v>
      </c>
      <c r="W12" s="151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51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51"/>
      <c r="C13">
        <v>11.5</v>
      </c>
      <c r="M13" s="151"/>
      <c r="N13">
        <v>13</v>
      </c>
      <c r="W13" s="151"/>
      <c r="X13">
        <v>9637</v>
      </c>
      <c r="Y13" s="17">
        <f t="shared" si="0"/>
        <v>6.023125E-2</v>
      </c>
      <c r="AG13" s="151"/>
      <c r="AH13">
        <v>-2716</v>
      </c>
      <c r="AI13" s="17">
        <f t="shared" si="1"/>
        <v>-1.358E-2</v>
      </c>
    </row>
    <row r="14" spans="2:41">
      <c r="B14" s="151" t="s">
        <v>20</v>
      </c>
      <c r="C14">
        <v>4.9000000000000004</v>
      </c>
      <c r="E14">
        <f>SUM(C14:C18)</f>
        <v>65.5</v>
      </c>
      <c r="M14" s="151"/>
      <c r="N14">
        <v>4.8</v>
      </c>
      <c r="W14" s="151"/>
      <c r="X14">
        <v>6542</v>
      </c>
      <c r="Y14" s="17">
        <f t="shared" si="0"/>
        <v>4.08875E-2</v>
      </c>
      <c r="AG14" s="151"/>
      <c r="AH14">
        <v>-37463</v>
      </c>
      <c r="AI14" s="17">
        <f t="shared" si="1"/>
        <v>-0.18731500000000001</v>
      </c>
    </row>
    <row r="15" spans="2:41">
      <c r="B15" s="151"/>
      <c r="C15">
        <v>43.6</v>
      </c>
      <c r="M15" s="151"/>
      <c r="N15">
        <v>10.9</v>
      </c>
      <c r="W15" s="151"/>
      <c r="X15">
        <v>8408</v>
      </c>
      <c r="Y15" s="17">
        <f t="shared" si="0"/>
        <v>5.2549999999999999E-2</v>
      </c>
      <c r="AG15" s="151"/>
      <c r="AH15">
        <v>12412</v>
      </c>
      <c r="AI15" s="17">
        <f t="shared" si="1"/>
        <v>6.2059999999999997E-2</v>
      </c>
    </row>
    <row r="16" spans="2:41">
      <c r="B16" s="151"/>
      <c r="C16">
        <v>-4.2</v>
      </c>
      <c r="M16" s="151"/>
      <c r="N16">
        <v>26.4</v>
      </c>
      <c r="W16" s="151"/>
      <c r="X16">
        <v>-6006</v>
      </c>
      <c r="Y16" s="17">
        <f t="shared" si="0"/>
        <v>-3.7537500000000001E-2</v>
      </c>
      <c r="AG16" s="151"/>
      <c r="AH16">
        <v>10060</v>
      </c>
      <c r="AI16" s="17">
        <f t="shared" si="1"/>
        <v>5.0299999999999997E-2</v>
      </c>
    </row>
    <row r="17" spans="2:38">
      <c r="B17" s="151"/>
      <c r="C17">
        <v>8.1999999999999993</v>
      </c>
      <c r="M17" s="151" t="s">
        <v>20</v>
      </c>
      <c r="N17">
        <v>-118.2</v>
      </c>
      <c r="P17">
        <f>SUM(N17:N21)</f>
        <v>-90.300000000000011</v>
      </c>
      <c r="W17" s="151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51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51"/>
      <c r="C18">
        <v>13</v>
      </c>
      <c r="M18" s="151"/>
      <c r="N18">
        <v>-4</v>
      </c>
      <c r="W18" s="151"/>
      <c r="X18">
        <v>16136</v>
      </c>
      <c r="Y18" s="17">
        <f t="shared" si="0"/>
        <v>0.10085</v>
      </c>
      <c r="AG18" s="151"/>
      <c r="AH18">
        <v>5687</v>
      </c>
      <c r="AI18" s="17">
        <f t="shared" si="1"/>
        <v>2.8434999999999998E-2</v>
      </c>
    </row>
    <row r="19" spans="2:38">
      <c r="B19" s="151" t="s">
        <v>21</v>
      </c>
      <c r="C19">
        <v>9</v>
      </c>
      <c r="E19">
        <f>SUM(C19:C23)</f>
        <v>62</v>
      </c>
      <c r="M19" s="151"/>
      <c r="N19">
        <v>16.3</v>
      </c>
      <c r="W19" s="151"/>
      <c r="Y19" s="17">
        <f t="shared" si="0"/>
        <v>0</v>
      </c>
      <c r="AG19" s="151"/>
      <c r="AH19">
        <v>21733</v>
      </c>
      <c r="AI19" s="17">
        <f t="shared" si="1"/>
        <v>0.108665</v>
      </c>
    </row>
    <row r="20" spans="2:38">
      <c r="B20" s="151"/>
      <c r="C20">
        <v>30.1</v>
      </c>
      <c r="M20" s="151"/>
      <c r="N20">
        <v>15.6</v>
      </c>
      <c r="W20" s="151"/>
      <c r="X20">
        <v>49619</v>
      </c>
      <c r="Y20" s="17">
        <f t="shared" si="0"/>
        <v>0.31011875</v>
      </c>
      <c r="AG20" s="151"/>
      <c r="AH20">
        <f>17976+3580</f>
        <v>21556</v>
      </c>
      <c r="AI20" s="17">
        <f t="shared" si="1"/>
        <v>0.10778</v>
      </c>
    </row>
    <row r="21" spans="2:38">
      <c r="B21" s="151"/>
      <c r="M21" s="151"/>
      <c r="W21" s="151"/>
      <c r="X21">
        <v>19404</v>
      </c>
      <c r="Y21" s="17">
        <f t="shared" si="0"/>
        <v>0.12127499999999999</v>
      </c>
      <c r="AG21" s="151"/>
      <c r="AH21">
        <v>10789</v>
      </c>
      <c r="AI21" s="17">
        <f t="shared" si="1"/>
        <v>5.3945E-2</v>
      </c>
    </row>
    <row r="22" spans="2:38">
      <c r="B22" s="151"/>
      <c r="C22">
        <v>22.9</v>
      </c>
      <c r="M22" s="151" t="s">
        <v>21</v>
      </c>
      <c r="N22">
        <v>-10</v>
      </c>
      <c r="P22">
        <f>SUM(N22:N26)</f>
        <v>11.2</v>
      </c>
      <c r="W22" s="151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51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51"/>
      <c r="M23" s="151"/>
      <c r="N23">
        <v>21.2</v>
      </c>
      <c r="W23" s="151"/>
      <c r="Y23" s="17">
        <f t="shared" si="0"/>
        <v>0</v>
      </c>
      <c r="AG23" s="151"/>
      <c r="AH23">
        <v>9722</v>
      </c>
      <c r="AI23" s="17">
        <f t="shared" si="1"/>
        <v>4.861E-2</v>
      </c>
    </row>
    <row r="24" spans="2:38">
      <c r="D24" t="s">
        <v>29</v>
      </c>
      <c r="M24" s="151"/>
      <c r="W24" s="151"/>
      <c r="Y24" s="17">
        <f t="shared" si="0"/>
        <v>0</v>
      </c>
      <c r="AG24" s="151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51"/>
      <c r="W25" s="151"/>
      <c r="Y25" s="17">
        <f t="shared" si="0"/>
        <v>0</v>
      </c>
      <c r="AG25" s="151"/>
      <c r="AH25">
        <f>27071+14672-7637-3380</f>
        <v>30726</v>
      </c>
      <c r="AI25" s="17">
        <f t="shared" si="1"/>
        <v>0.15362999999999999</v>
      </c>
    </row>
    <row r="26" spans="2:38">
      <c r="M26" s="151"/>
      <c r="W26" s="151"/>
      <c r="Y26" s="17">
        <f t="shared" si="0"/>
        <v>0</v>
      </c>
      <c r="AG26" s="151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196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196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196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51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196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51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196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51"/>
      <c r="N34">
        <v>27.4</v>
      </c>
      <c r="O34" s="17">
        <f t="shared" si="2"/>
        <v>0.1957142857142857</v>
      </c>
      <c r="R34" t="s">
        <v>26</v>
      </c>
      <c r="S34">
        <v>197885</v>
      </c>
      <c r="W34" s="151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51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196"/>
      <c r="C35" s="10">
        <v>4.0999999999999996</v>
      </c>
      <c r="D35" s="10"/>
      <c r="E35" s="10"/>
      <c r="F35" s="10"/>
      <c r="M35" s="151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51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51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196" t="s">
        <v>18</v>
      </c>
      <c r="C36" s="10">
        <v>10.9</v>
      </c>
      <c r="D36" s="10"/>
      <c r="E36" s="10">
        <f>SUM(C36:C40)</f>
        <v>48.900000000000006</v>
      </c>
      <c r="F36" s="10"/>
      <c r="M36" s="151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51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51"/>
      <c r="AI36" s="17">
        <f t="shared" si="4"/>
        <v>0</v>
      </c>
      <c r="AL36" t="s">
        <v>26</v>
      </c>
      <c r="AM36">
        <f>AH61</f>
        <v>176019</v>
      </c>
    </row>
    <row r="37" spans="2:41">
      <c r="B37" s="196"/>
      <c r="C37" s="10">
        <v>3.7</v>
      </c>
      <c r="D37" s="10"/>
      <c r="E37" s="10"/>
      <c r="F37" s="10"/>
      <c r="G37" s="10"/>
      <c r="H37" s="10"/>
      <c r="M37" s="151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51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51"/>
      <c r="AI37" s="17">
        <f t="shared" si="4"/>
        <v>0</v>
      </c>
      <c r="AL37" t="s">
        <v>178</v>
      </c>
      <c r="AM37">
        <v>182216</v>
      </c>
    </row>
    <row r="38" spans="2:41">
      <c r="B38" s="196"/>
      <c r="C38" s="10">
        <v>-6.2</v>
      </c>
      <c r="D38" s="10"/>
      <c r="E38" s="10"/>
      <c r="F38" s="10"/>
      <c r="G38" s="10"/>
      <c r="H38" s="10"/>
      <c r="M38" s="151"/>
      <c r="N38">
        <v>-0.9</v>
      </c>
      <c r="O38" s="17">
        <f t="shared" si="2"/>
        <v>-6.4285714285714285E-3</v>
      </c>
      <c r="W38" s="151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51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196"/>
      <c r="C39" s="10">
        <v>20.100000000000001</v>
      </c>
      <c r="D39" s="10"/>
      <c r="E39" s="10"/>
      <c r="F39" s="10"/>
      <c r="G39" s="10"/>
      <c r="H39" s="10"/>
      <c r="M39" s="151"/>
      <c r="N39">
        <v>21.3</v>
      </c>
      <c r="O39" s="17">
        <f t="shared" si="2"/>
        <v>0.15214285714285714</v>
      </c>
      <c r="S39" s="10"/>
      <c r="W39" s="151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51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196"/>
      <c r="C40" s="10">
        <v>20.399999999999999</v>
      </c>
      <c r="D40" s="10"/>
      <c r="E40" s="10"/>
      <c r="F40" s="10"/>
      <c r="M40" s="151"/>
      <c r="N40">
        <v>10.199999999999999</v>
      </c>
      <c r="O40" s="17">
        <f t="shared" si="2"/>
        <v>7.2857142857142843E-2</v>
      </c>
      <c r="W40" s="151"/>
      <c r="X40">
        <v>-33678</v>
      </c>
      <c r="Y40" s="17">
        <f t="shared" si="3"/>
        <v>-0.19810588235294119</v>
      </c>
      <c r="AG40" s="151"/>
      <c r="AH40">
        <v>21305</v>
      </c>
      <c r="AI40" s="17">
        <f t="shared" si="4"/>
        <v>9.5968468468468474E-2</v>
      </c>
    </row>
    <row r="41" spans="2:41">
      <c r="B41" s="196" t="s">
        <v>19</v>
      </c>
      <c r="C41" s="10">
        <v>18.5</v>
      </c>
      <c r="D41" s="10"/>
      <c r="E41" s="10">
        <f>SUM(C41:C45)</f>
        <v>73.8</v>
      </c>
      <c r="F41" s="10"/>
      <c r="M41" s="151"/>
      <c r="N41">
        <v>7.3</v>
      </c>
      <c r="O41" s="17">
        <f t="shared" si="2"/>
        <v>5.2142857142857144E-2</v>
      </c>
      <c r="W41" s="151"/>
      <c r="X41">
        <v>15143</v>
      </c>
      <c r="Y41" s="17">
        <f t="shared" si="3"/>
        <v>8.9076470588235299E-2</v>
      </c>
      <c r="AC41" s="10"/>
      <c r="AG41" s="151"/>
      <c r="AH41">
        <v>12952</v>
      </c>
      <c r="AI41" s="17">
        <f t="shared" si="4"/>
        <v>5.834234234234234E-2</v>
      </c>
      <c r="AM41" s="10"/>
    </row>
    <row r="42" spans="2:41">
      <c r="B42" s="196"/>
      <c r="C42" s="10"/>
      <c r="D42" s="10"/>
      <c r="E42" s="10"/>
      <c r="F42" s="10"/>
      <c r="M42" s="151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51"/>
      <c r="X42">
        <v>6921</v>
      </c>
      <c r="Y42" s="17">
        <f t="shared" si="3"/>
        <v>4.071176470588235E-2</v>
      </c>
      <c r="AG42" s="151"/>
      <c r="AH42">
        <v>13077</v>
      </c>
      <c r="AI42" s="17">
        <f t="shared" si="4"/>
        <v>5.8905405405405405E-2</v>
      </c>
    </row>
    <row r="43" spans="2:41">
      <c r="B43" s="196"/>
      <c r="C43" s="10">
        <v>34</v>
      </c>
      <c r="D43" s="10"/>
      <c r="E43" s="10"/>
      <c r="M43" s="151"/>
      <c r="O43" s="17">
        <f t="shared" si="2"/>
        <v>0</v>
      </c>
      <c r="W43" s="151"/>
      <c r="X43">
        <v>1053</v>
      </c>
      <c r="Y43" s="17">
        <f t="shared" si="3"/>
        <v>6.1941176470588239E-3</v>
      </c>
      <c r="AG43" s="151"/>
      <c r="AI43" s="17">
        <f t="shared" si="4"/>
        <v>0</v>
      </c>
    </row>
    <row r="44" spans="2:41">
      <c r="B44" s="196"/>
      <c r="C44" s="10">
        <v>13.2</v>
      </c>
      <c r="D44" s="10"/>
      <c r="E44" s="10"/>
      <c r="F44" s="10"/>
      <c r="M44" s="151"/>
      <c r="N44">
        <v>19.2</v>
      </c>
      <c r="O44" s="17">
        <f t="shared" si="2"/>
        <v>0.13714285714285715</v>
      </c>
      <c r="W44" s="151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51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196"/>
      <c r="C45" s="10">
        <v>8.1</v>
      </c>
      <c r="D45" s="10"/>
      <c r="E45" s="10"/>
      <c r="F45" s="10"/>
      <c r="M45" s="151"/>
      <c r="N45">
        <v>-1.9</v>
      </c>
      <c r="O45" s="17">
        <f t="shared" si="2"/>
        <v>-1.3571428571428571E-2</v>
      </c>
      <c r="W45" s="151"/>
      <c r="X45">
        <v>13430</v>
      </c>
      <c r="Y45" s="17">
        <f t="shared" si="3"/>
        <v>7.9000000000000001E-2</v>
      </c>
      <c r="AG45" s="151"/>
      <c r="AH45">
        <v>229</v>
      </c>
      <c r="AI45" s="17">
        <f t="shared" si="4"/>
        <v>1.0315315315315315E-3</v>
      </c>
    </row>
    <row r="46" spans="2:41">
      <c r="B46" s="196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51"/>
      <c r="N46">
        <v>22.3</v>
      </c>
      <c r="O46" s="17">
        <f t="shared" si="2"/>
        <v>0.15928571428571428</v>
      </c>
      <c r="W46" s="151"/>
      <c r="X46">
        <v>-13924</v>
      </c>
      <c r="Y46" s="17">
        <f t="shared" si="3"/>
        <v>-8.1905882352941176E-2</v>
      </c>
      <c r="AG46" s="151"/>
      <c r="AH46">
        <v>19551</v>
      </c>
      <c r="AI46" s="17">
        <f t="shared" si="4"/>
        <v>8.8067567567567562E-2</v>
      </c>
    </row>
    <row r="47" spans="2:41">
      <c r="B47" s="196"/>
      <c r="C47" s="10">
        <v>29.2</v>
      </c>
      <c r="D47" s="10"/>
      <c r="E47" s="10"/>
      <c r="F47" s="10"/>
      <c r="G47" s="10"/>
      <c r="H47" s="10"/>
      <c r="M47" s="151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51"/>
      <c r="X47">
        <v>15018</v>
      </c>
      <c r="Y47" s="17">
        <f t="shared" si="3"/>
        <v>8.8341176470588229E-2</v>
      </c>
      <c r="AG47" s="151"/>
      <c r="AH47">
        <v>16372</v>
      </c>
      <c r="AI47" s="17">
        <f t="shared" si="4"/>
        <v>7.3747747747747741E-2</v>
      </c>
    </row>
    <row r="48" spans="2:41">
      <c r="B48" s="196"/>
      <c r="C48" s="10">
        <v>6.4</v>
      </c>
      <c r="D48" s="10"/>
      <c r="E48" s="10"/>
      <c r="F48" s="10"/>
      <c r="G48" s="10"/>
      <c r="H48" s="10"/>
      <c r="M48" s="151"/>
      <c r="N48">
        <v>16.3</v>
      </c>
      <c r="O48" s="17">
        <f t="shared" si="2"/>
        <v>0.11642857142857142</v>
      </c>
      <c r="W48" s="151"/>
      <c r="X48">
        <v>13405</v>
      </c>
      <c r="Y48" s="17">
        <f t="shared" si="3"/>
        <v>7.8852941176470584E-2</v>
      </c>
      <c r="AG48" s="151"/>
      <c r="AH48">
        <v>9432</v>
      </c>
      <c r="AI48" s="17">
        <f t="shared" si="4"/>
        <v>4.2486486486486487E-2</v>
      </c>
    </row>
    <row r="49" spans="2:38">
      <c r="B49" s="196"/>
      <c r="C49" s="10">
        <v>37</v>
      </c>
      <c r="D49" s="10"/>
      <c r="E49" s="10"/>
      <c r="F49" s="10"/>
      <c r="G49" s="10"/>
      <c r="H49" s="10"/>
      <c r="M49" s="151"/>
      <c r="N49">
        <v>11.3</v>
      </c>
      <c r="O49" s="17">
        <f t="shared" si="2"/>
        <v>8.0714285714285711E-2</v>
      </c>
      <c r="W49" s="151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51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196"/>
      <c r="C50" s="10">
        <v>4</v>
      </c>
      <c r="D50" s="10"/>
      <c r="E50" s="10"/>
      <c r="F50" s="10"/>
      <c r="G50" s="10"/>
      <c r="H50" s="10"/>
      <c r="M50" s="151"/>
      <c r="N50">
        <v>7.6</v>
      </c>
      <c r="O50" s="17">
        <f t="shared" si="2"/>
        <v>5.4285714285714284E-2</v>
      </c>
      <c r="W50" s="151"/>
      <c r="X50">
        <v>-714</v>
      </c>
      <c r="Y50" s="17">
        <f t="shared" si="3"/>
        <v>-4.1999999999999997E-3</v>
      </c>
      <c r="AG50" s="151"/>
      <c r="AH50">
        <v>13468</v>
      </c>
      <c r="AI50" s="17">
        <f t="shared" si="4"/>
        <v>6.0666666666666667E-2</v>
      </c>
    </row>
    <row r="51" spans="2:38">
      <c r="B51" s="196"/>
      <c r="C51" s="10">
        <v>9.8000000000000007</v>
      </c>
      <c r="D51" s="10"/>
      <c r="E51" s="10"/>
      <c r="F51" s="10"/>
      <c r="G51" s="10"/>
      <c r="H51" s="10"/>
      <c r="M51" s="151"/>
      <c r="N51">
        <v>11.6</v>
      </c>
      <c r="O51" s="17">
        <f t="shared" si="2"/>
        <v>8.2857142857142851E-2</v>
      </c>
      <c r="W51" s="151"/>
      <c r="X51">
        <v>-450</v>
      </c>
      <c r="Y51" s="17">
        <f t="shared" si="3"/>
        <v>-2.6470588235294116E-3</v>
      </c>
      <c r="AG51" s="151"/>
      <c r="AH51">
        <v>9439</v>
      </c>
      <c r="AI51" s="17">
        <f t="shared" si="4"/>
        <v>4.2518018018018015E-2</v>
      </c>
    </row>
    <row r="52" spans="2:38">
      <c r="B52" s="196" t="s">
        <v>21</v>
      </c>
      <c r="C52" s="10"/>
      <c r="D52" s="10"/>
      <c r="E52" s="10">
        <f>SUM(C52:C56)</f>
        <v>0</v>
      </c>
      <c r="F52" s="10"/>
      <c r="G52" s="10"/>
      <c r="H52" s="10"/>
      <c r="M52" s="151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51"/>
      <c r="X52">
        <v>51238</v>
      </c>
      <c r="Y52" s="17">
        <f t="shared" si="3"/>
        <v>0.3014</v>
      </c>
      <c r="AG52" s="151"/>
      <c r="AH52">
        <v>23888</v>
      </c>
      <c r="AI52" s="17">
        <f t="shared" si="4"/>
        <v>0.1076036036036036</v>
      </c>
    </row>
    <row r="53" spans="2:38">
      <c r="B53" s="196"/>
      <c r="C53" s="10"/>
      <c r="D53" s="10"/>
      <c r="E53" s="10"/>
      <c r="F53" s="10"/>
      <c r="G53" s="10"/>
      <c r="H53" s="10"/>
      <c r="M53" s="151"/>
      <c r="O53" s="17">
        <f t="shared" si="2"/>
        <v>0</v>
      </c>
      <c r="W53" s="151"/>
      <c r="Y53" s="17">
        <f t="shared" si="3"/>
        <v>0</v>
      </c>
      <c r="AG53" s="151"/>
      <c r="AH53">
        <v>7555</v>
      </c>
      <c r="AI53" s="17">
        <f t="shared" si="4"/>
        <v>3.4031531531531531E-2</v>
      </c>
    </row>
    <row r="54" spans="2:38">
      <c r="B54" s="196"/>
      <c r="C54" s="10"/>
      <c r="D54" s="10"/>
      <c r="E54" s="10"/>
      <c r="F54" s="10"/>
      <c r="G54" s="10"/>
      <c r="H54" s="10"/>
      <c r="M54" s="151"/>
      <c r="O54" s="17">
        <f t="shared" si="2"/>
        <v>0</v>
      </c>
      <c r="W54" s="151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51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196"/>
      <c r="C55" s="10"/>
      <c r="D55" s="10"/>
      <c r="E55" s="10"/>
      <c r="F55" s="10"/>
      <c r="G55" s="10"/>
      <c r="H55" s="10"/>
      <c r="M55" s="151"/>
      <c r="O55" s="17">
        <f t="shared" si="2"/>
        <v>0</v>
      </c>
      <c r="W55" s="151"/>
      <c r="X55">
        <v>21835</v>
      </c>
      <c r="Y55" s="17">
        <f t="shared" si="3"/>
        <v>0.12844117647058823</v>
      </c>
      <c r="AG55" s="151"/>
      <c r="AH55">
        <v>14479</v>
      </c>
      <c r="AI55" s="17">
        <f t="shared" si="4"/>
        <v>6.5220720720720715E-2</v>
      </c>
    </row>
    <row r="56" spans="2:38">
      <c r="B56" s="196"/>
      <c r="C56" s="10"/>
      <c r="D56" s="10"/>
      <c r="E56" s="10"/>
      <c r="F56" s="10"/>
      <c r="G56" s="10"/>
      <c r="H56" s="10"/>
      <c r="M56" s="151"/>
      <c r="O56" s="17">
        <f t="shared" si="2"/>
        <v>0</v>
      </c>
      <c r="W56" s="151"/>
      <c r="X56">
        <v>12411</v>
      </c>
      <c r="Y56" s="17">
        <f t="shared" si="3"/>
        <v>7.300588235294117E-2</v>
      </c>
      <c r="AG56" s="151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51"/>
      <c r="Y57" s="17">
        <f t="shared" si="3"/>
        <v>0</v>
      </c>
      <c r="AG57" s="151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51"/>
      <c r="Y58" s="17">
        <f t="shared" si="3"/>
        <v>0</v>
      </c>
      <c r="AG58" s="151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4">
        <v>45034</v>
      </c>
      <c r="B48">
        <v>1307184</v>
      </c>
    </row>
    <row r="49" spans="1:10">
      <c r="A49" s="34">
        <v>45044</v>
      </c>
      <c r="B49">
        <v>126374</v>
      </c>
    </row>
    <row r="50" spans="1:10">
      <c r="A50" s="34">
        <v>45078</v>
      </c>
      <c r="B50">
        <v>103782</v>
      </c>
    </row>
    <row r="51" spans="1:10">
      <c r="A51" s="34">
        <v>45107</v>
      </c>
      <c r="B51">
        <v>103782</v>
      </c>
    </row>
    <row r="52" spans="1:10">
      <c r="A52" s="34">
        <v>45139</v>
      </c>
      <c r="B52">
        <v>133434</v>
      </c>
    </row>
    <row r="53" spans="1:10">
      <c r="A53" s="34">
        <v>45170</v>
      </c>
      <c r="B53">
        <v>56765</v>
      </c>
    </row>
    <row r="54" spans="1:10">
      <c r="A54" s="34">
        <v>45199</v>
      </c>
      <c r="B54">
        <v>56765</v>
      </c>
    </row>
    <row r="55" spans="1:10">
      <c r="A55" s="34">
        <v>45231</v>
      </c>
      <c r="B55">
        <v>56765</v>
      </c>
    </row>
    <row r="56" spans="1:10">
      <c r="A56" s="34">
        <v>45260</v>
      </c>
      <c r="B56">
        <v>77945</v>
      </c>
    </row>
    <row r="57" spans="1:10">
      <c r="A57" s="34">
        <v>45292</v>
      </c>
      <c r="B57">
        <v>61001</v>
      </c>
    </row>
    <row r="58" spans="1:10">
      <c r="A58" s="34">
        <v>45322</v>
      </c>
      <c r="B58">
        <v>79111</v>
      </c>
    </row>
    <row r="59" spans="1:10">
      <c r="A59" s="34">
        <v>45352</v>
      </c>
      <c r="B59">
        <v>79111</v>
      </c>
    </row>
    <row r="60" spans="1:10">
      <c r="A60" s="34">
        <v>45385</v>
      </c>
      <c r="C60">
        <v>112254</v>
      </c>
    </row>
    <row r="63" spans="1:10">
      <c r="B63">
        <f>SUM(B48:B62)</f>
        <v>2242019</v>
      </c>
      <c r="E63" t="s">
        <v>957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957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957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468D-1D76-934C-94BF-BDB8584CA5FB}">
  <dimension ref="B6:K33"/>
  <sheetViews>
    <sheetView workbookViewId="0">
      <selection activeCell="K33" sqref="K33"/>
    </sheetView>
  </sheetViews>
  <sheetFormatPr baseColWidth="10" defaultRowHeight="16"/>
  <cols>
    <col min="2" max="2" width="25.6640625" bestFit="1" customWidth="1"/>
    <col min="3" max="3" width="38.6640625" bestFit="1" customWidth="1"/>
    <col min="4" max="4" width="20.33203125" bestFit="1" customWidth="1"/>
  </cols>
  <sheetData>
    <row r="6" spans="2:5" ht="18">
      <c r="B6" s="39" t="s">
        <v>936</v>
      </c>
      <c r="C6" s="39" t="s">
        <v>1006</v>
      </c>
    </row>
    <row r="7" spans="2:5" ht="18">
      <c r="B7" s="39" t="s">
        <v>937</v>
      </c>
      <c r="C7" s="39" t="s">
        <v>938</v>
      </c>
      <c r="D7" s="39" t="s">
        <v>937</v>
      </c>
      <c r="E7" s="39" t="s">
        <v>938</v>
      </c>
    </row>
    <row r="8" spans="2:5" ht="18">
      <c r="B8" s="197" t="s">
        <v>939</v>
      </c>
      <c r="C8" s="197" t="s">
        <v>940</v>
      </c>
      <c r="D8" s="33" t="s">
        <v>941</v>
      </c>
      <c r="E8" s="197" t="s">
        <v>940</v>
      </c>
    </row>
    <row r="9" spans="2:5" ht="18">
      <c r="B9" s="197"/>
      <c r="C9" s="197"/>
      <c r="D9" s="40">
        <v>300000</v>
      </c>
      <c r="E9" s="197"/>
    </row>
    <row r="10" spans="2:5" ht="18">
      <c r="B10" s="197" t="s">
        <v>942</v>
      </c>
      <c r="C10" s="197" t="s">
        <v>943</v>
      </c>
      <c r="D10" s="33" t="s">
        <v>944</v>
      </c>
      <c r="E10" s="197" t="s">
        <v>943</v>
      </c>
    </row>
    <row r="11" spans="2:5" ht="18">
      <c r="B11" s="197"/>
      <c r="C11" s="197"/>
      <c r="D11" s="40">
        <v>600000</v>
      </c>
      <c r="E11" s="197"/>
    </row>
    <row r="12" spans="2:5" ht="18">
      <c r="B12" s="197" t="s">
        <v>945</v>
      </c>
      <c r="C12" s="197" t="s">
        <v>946</v>
      </c>
      <c r="D12" s="33" t="s">
        <v>947</v>
      </c>
      <c r="E12" s="33" t="s">
        <v>948</v>
      </c>
    </row>
    <row r="13" spans="2:5" ht="18">
      <c r="B13" s="197"/>
      <c r="C13" s="197"/>
      <c r="D13" s="40">
        <v>900000</v>
      </c>
      <c r="E13" s="40">
        <v>600000</v>
      </c>
    </row>
    <row r="14" spans="2:5" ht="18">
      <c r="B14" s="197" t="s">
        <v>949</v>
      </c>
      <c r="C14" s="197" t="s">
        <v>950</v>
      </c>
      <c r="D14" s="33" t="s">
        <v>951</v>
      </c>
      <c r="E14" s="33" t="s">
        <v>952</v>
      </c>
    </row>
    <row r="15" spans="2:5" ht="18">
      <c r="B15" s="197"/>
      <c r="C15" s="197"/>
      <c r="D15" s="40">
        <v>1200000</v>
      </c>
      <c r="E15" s="40">
        <v>900000</v>
      </c>
    </row>
    <row r="16" spans="2:5" ht="18">
      <c r="B16" s="197"/>
      <c r="C16" s="197"/>
      <c r="D16" s="33" t="s">
        <v>953</v>
      </c>
      <c r="E16" s="33" t="s">
        <v>954</v>
      </c>
    </row>
    <row r="17" spans="2:10" ht="18">
      <c r="B17" s="197"/>
      <c r="C17" s="197"/>
      <c r="D17" s="40">
        <v>1500000</v>
      </c>
      <c r="E17" s="40">
        <v>1200000</v>
      </c>
    </row>
    <row r="18" spans="2:10" ht="18">
      <c r="B18" s="197"/>
      <c r="C18" s="197"/>
      <c r="D18" s="197" t="s">
        <v>955</v>
      </c>
      <c r="E18" s="33" t="s">
        <v>956</v>
      </c>
    </row>
    <row r="19" spans="2:10" ht="18">
      <c r="B19" s="197"/>
      <c r="C19" s="197"/>
      <c r="D19" s="197"/>
      <c r="E19" s="40">
        <v>1500000</v>
      </c>
    </row>
    <row r="24" spans="2:10">
      <c r="F24">
        <v>1500000</v>
      </c>
      <c r="G24">
        <v>2568046</v>
      </c>
      <c r="I24">
        <v>1500000</v>
      </c>
      <c r="J24">
        <v>2905431</v>
      </c>
    </row>
    <row r="25" spans="2:10">
      <c r="G25">
        <f>G24-F24</f>
        <v>1068046</v>
      </c>
      <c r="J25">
        <f>J24-I24</f>
        <v>1405431</v>
      </c>
    </row>
    <row r="26" spans="2:10">
      <c r="G26">
        <f>30%*G25</f>
        <v>320413.8</v>
      </c>
      <c r="J26">
        <f>30%*J25</f>
        <v>421629.3</v>
      </c>
    </row>
    <row r="27" spans="2:10">
      <c r="G27">
        <f>G24-G26</f>
        <v>2247632.2000000002</v>
      </c>
      <c r="J27">
        <f>J24-J26</f>
        <v>2483801.7000000002</v>
      </c>
    </row>
    <row r="28" spans="2:10">
      <c r="G28">
        <f>G27/12</f>
        <v>187302.68333333335</v>
      </c>
      <c r="J28">
        <f>J27/12</f>
        <v>206983.47500000001</v>
      </c>
    </row>
    <row r="33" spans="11:11">
      <c r="K33" s="16">
        <f>20000/172000</f>
        <v>0.11627906976744186</v>
      </c>
    </row>
  </sheetData>
  <mergeCells count="15">
    <mergeCell ref="B18:B19"/>
    <mergeCell ref="C18:C19"/>
    <mergeCell ref="D18:D19"/>
    <mergeCell ref="B12:B13"/>
    <mergeCell ref="C12:C13"/>
    <mergeCell ref="B14:B15"/>
    <mergeCell ref="C14:C15"/>
    <mergeCell ref="B16:B17"/>
    <mergeCell ref="C16:C17"/>
    <mergeCell ref="B8:B9"/>
    <mergeCell ref="C8:C9"/>
    <mergeCell ref="E8:E9"/>
    <mergeCell ref="B10:B11"/>
    <mergeCell ref="C10:C11"/>
    <mergeCell ref="E10:E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total</vt:lpstr>
      <vt:lpstr>month wise 2024-25</vt:lpstr>
      <vt:lpstr>Sheet1 (2)</vt:lpstr>
      <vt:lpstr>Sheet1 (3)</vt:lpstr>
      <vt:lpstr>Momentum</vt:lpstr>
      <vt:lpstr>Sheet2</vt:lpstr>
      <vt:lpstr>25Jan2025</vt:lpstr>
      <vt:lpstr>Sheet1</vt:lpstr>
      <vt:lpstr>Crypto</vt:lpstr>
      <vt:lpstr>Agreement</vt:lpstr>
      <vt:lpstr>Debt funds</vt:lpstr>
      <vt:lpstr>covered call</vt:lpstr>
      <vt:lpstr>Strategic Indices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Sheet6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2025-02-23T11:32:56Z</dcterms:modified>
</cp:coreProperties>
</file>