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overnight strangle backtests/"/>
    </mc:Choice>
  </mc:AlternateContent>
  <xr:revisionPtr revIDLastSave="0" documentId="13_ncr:1_{C8C813EB-5383-DA45-86B2-20F4168B22DE}" xr6:coauthVersionLast="47" xr6:coauthVersionMax="47" xr10:uidLastSave="{00000000-0000-0000-0000-000000000000}"/>
  <bookViews>
    <workbookView xWindow="0" yWindow="760" windowWidth="34560" windowHeight="20300" xr2:uid="{00000000-000D-0000-FFFF-FFFF00000000}"/>
  </bookViews>
  <sheets>
    <sheet name="dte1" sheetId="1" r:id="rId1"/>
    <sheet name="dte2" sheetId="2" r:id="rId2"/>
    <sheet name="dte3" sheetId="3" r:id="rId3"/>
  </sheets>
  <definedNames>
    <definedName name="_xlnm._FilterDatabase" localSheetId="0" hidden="1">'dte1'!$A$1:$I$71</definedName>
    <definedName name="_xlnm._FilterDatabase" localSheetId="1" hidden="1">'dte2'!$A$1:$I$69</definedName>
    <definedName name="_xlnm._FilterDatabase" localSheetId="2" hidden="1">'dte3'!$A$1:$I$67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3" l="1"/>
  <c r="N31" i="3"/>
  <c r="N28" i="3"/>
  <c r="N27" i="3"/>
  <c r="N29" i="3" s="1"/>
  <c r="N23" i="3"/>
  <c r="N24" i="3" s="1"/>
  <c r="N22" i="3"/>
  <c r="N15" i="3"/>
  <c r="N14" i="3"/>
  <c r="N11" i="3"/>
  <c r="N10" i="3"/>
  <c r="N12" i="3" s="1"/>
  <c r="N18" i="3" s="1"/>
  <c r="N7" i="3"/>
  <c r="N8" i="3" s="1"/>
  <c r="N6" i="3"/>
  <c r="N5" i="3"/>
  <c r="N32" i="2"/>
  <c r="N31" i="2"/>
  <c r="N28" i="2"/>
  <c r="N27" i="2"/>
  <c r="N29" i="2" s="1"/>
  <c r="N23" i="2"/>
  <c r="N24" i="2" s="1"/>
  <c r="N22" i="2"/>
  <c r="N15" i="2"/>
  <c r="N14" i="2"/>
  <c r="N11" i="2"/>
  <c r="N10" i="2"/>
  <c r="N12" i="2" s="1"/>
  <c r="N6" i="2"/>
  <c r="N5" i="2"/>
  <c r="N7" i="2" s="1"/>
  <c r="N32" i="1"/>
  <c r="N31" i="1"/>
  <c r="N28" i="1"/>
  <c r="N27" i="1"/>
  <c r="N23" i="1"/>
  <c r="N22" i="1"/>
  <c r="N15" i="1"/>
  <c r="N14" i="1"/>
  <c r="N11" i="1"/>
  <c r="N10" i="1"/>
  <c r="N6" i="1"/>
  <c r="N5" i="1"/>
  <c r="N25" i="3" l="1"/>
  <c r="N34" i="3" s="1"/>
  <c r="N35" i="3"/>
  <c r="N17" i="3"/>
  <c r="N34" i="2"/>
  <c r="N25" i="2"/>
  <c r="N35" i="2"/>
  <c r="N8" i="2"/>
  <c r="N17" i="2" s="1"/>
  <c r="N18" i="2"/>
  <c r="N29" i="1"/>
  <c r="N24" i="1"/>
  <c r="N25" i="1"/>
  <c r="N34" i="1" s="1"/>
  <c r="N35" i="1"/>
  <c r="N12" i="1"/>
  <c r="N7" i="1"/>
  <c r="N8" i="1"/>
  <c r="N17" i="1" s="1"/>
  <c r="N18" i="1"/>
  <c r="K70" i="3" l="1"/>
  <c r="K69" i="3" s="1"/>
  <c r="K68" i="3" s="1"/>
  <c r="K67" i="3" s="1"/>
  <c r="K66" i="3" s="1"/>
  <c r="K65" i="3" s="1"/>
  <c r="K64" i="3" s="1"/>
  <c r="K63" i="3" s="1"/>
  <c r="K62" i="3" s="1"/>
  <c r="K61" i="3" s="1"/>
  <c r="K60" i="3" s="1"/>
  <c r="K59" i="3" s="1"/>
  <c r="K58" i="3" s="1"/>
  <c r="K57" i="3" s="1"/>
  <c r="K56" i="3" s="1"/>
  <c r="K55" i="3" s="1"/>
  <c r="K54" i="3" s="1"/>
  <c r="K53" i="3" s="1"/>
  <c r="K52" i="3" s="1"/>
  <c r="K51" i="3" s="1"/>
  <c r="K50" i="3" s="1"/>
  <c r="K49" i="3" s="1"/>
  <c r="K48" i="3" s="1"/>
  <c r="K47" i="3" s="1"/>
  <c r="K46" i="3" s="1"/>
  <c r="K45" i="3" s="1"/>
  <c r="K44" i="3" s="1"/>
  <c r="K43" i="3" s="1"/>
  <c r="K42" i="3" s="1"/>
  <c r="K41" i="3" s="1"/>
  <c r="K40" i="3" s="1"/>
  <c r="K39" i="3" s="1"/>
  <c r="K38" i="3" s="1"/>
  <c r="K37" i="3" s="1"/>
  <c r="K36" i="3" s="1"/>
  <c r="K35" i="3" s="1"/>
  <c r="K34" i="3" s="1"/>
  <c r="K33" i="3" s="1"/>
  <c r="K32" i="3" s="1"/>
  <c r="K31" i="3" s="1"/>
  <c r="K30" i="3" s="1"/>
  <c r="K29" i="3" s="1"/>
  <c r="K28" i="3" s="1"/>
  <c r="K27" i="3" s="1"/>
  <c r="K26" i="3" s="1"/>
  <c r="K25" i="3" s="1"/>
  <c r="K24" i="3" s="1"/>
  <c r="K23" i="3" s="1"/>
  <c r="K22" i="3" s="1"/>
  <c r="K21" i="3" s="1"/>
  <c r="K20" i="3" s="1"/>
  <c r="K19" i="3" s="1"/>
  <c r="K18" i="3" s="1"/>
  <c r="K17" i="3" s="1"/>
  <c r="K16" i="3" s="1"/>
  <c r="K15" i="3" s="1"/>
  <c r="K14" i="3" s="1"/>
  <c r="K13" i="3" s="1"/>
  <c r="K12" i="3" s="1"/>
  <c r="K11" i="3" s="1"/>
  <c r="K10" i="3" s="1"/>
  <c r="K9" i="3" s="1"/>
  <c r="K8" i="3" s="1"/>
  <c r="K7" i="3" s="1"/>
  <c r="K6" i="3" s="1"/>
  <c r="K5" i="3" s="1"/>
  <c r="K4" i="3" s="1"/>
  <c r="K3" i="3" s="1"/>
  <c r="K2" i="3" s="1"/>
  <c r="K70" i="2"/>
  <c r="K69" i="2" s="1"/>
  <c r="K68" i="2" s="1"/>
  <c r="K67" i="2" s="1"/>
  <c r="K66" i="2" s="1"/>
  <c r="K65" i="2" s="1"/>
  <c r="K64" i="2" s="1"/>
  <c r="K63" i="2" s="1"/>
  <c r="K62" i="2" s="1"/>
  <c r="K61" i="2" s="1"/>
  <c r="K60" i="2" s="1"/>
  <c r="K59" i="2" s="1"/>
  <c r="K58" i="2" s="1"/>
  <c r="K57" i="2" s="1"/>
  <c r="K56" i="2" s="1"/>
  <c r="K55" i="2" s="1"/>
  <c r="K54" i="2" s="1"/>
  <c r="K53" i="2" s="1"/>
  <c r="K52" i="2" s="1"/>
  <c r="K51" i="2" s="1"/>
  <c r="K50" i="2" s="1"/>
  <c r="K49" i="2" s="1"/>
  <c r="K48" i="2" s="1"/>
  <c r="K47" i="2" s="1"/>
  <c r="K46" i="2" s="1"/>
  <c r="K45" i="2" s="1"/>
  <c r="K44" i="2" s="1"/>
  <c r="K43" i="2" s="1"/>
  <c r="K42" i="2" s="1"/>
  <c r="K41" i="2" s="1"/>
  <c r="K40" i="2" s="1"/>
  <c r="K39" i="2" s="1"/>
  <c r="K38" i="2" s="1"/>
  <c r="K37" i="2" s="1"/>
  <c r="K36" i="2" s="1"/>
  <c r="K35" i="2" s="1"/>
  <c r="K34" i="2" s="1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K4" i="2" s="1"/>
  <c r="K3" i="2" s="1"/>
  <c r="K2" i="2" s="1"/>
  <c r="K71" i="1"/>
  <c r="K70" i="1" s="1"/>
  <c r="K69" i="1" s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  <c r="I71" i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G71" i="1"/>
  <c r="G70" i="1" s="1"/>
  <c r="G69" i="1" s="1"/>
  <c r="G68" i="1" s="1"/>
  <c r="G67" i="1" s="1"/>
  <c r="G66" i="1" s="1"/>
  <c r="G65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E71" i="1"/>
  <c r="E70" i="1" s="1"/>
  <c r="E69" i="1" s="1"/>
  <c r="E68" i="1" s="1"/>
  <c r="E67" i="1" s="1"/>
  <c r="E66" i="1" s="1"/>
  <c r="E65" i="1" s="1"/>
  <c r="E64" i="1" s="1"/>
  <c r="E63" i="1" s="1"/>
  <c r="E62" i="1" s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I69" i="2"/>
  <c r="I68" i="2" s="1"/>
  <c r="I67" i="2" s="1"/>
  <c r="I66" i="2" s="1"/>
  <c r="I65" i="2" s="1"/>
  <c r="I64" i="2" s="1"/>
  <c r="I63" i="2" s="1"/>
  <c r="I62" i="2" s="1"/>
  <c r="I61" i="2" s="1"/>
  <c r="I60" i="2" s="1"/>
  <c r="I59" i="2" s="1"/>
  <c r="I58" i="2" s="1"/>
  <c r="I57" i="2" s="1"/>
  <c r="I56" i="2" s="1"/>
  <c r="I55" i="2" s="1"/>
  <c r="I54" i="2" s="1"/>
  <c r="I53" i="2" s="1"/>
  <c r="I52" i="2" s="1"/>
  <c r="I51" i="2" s="1"/>
  <c r="I50" i="2" s="1"/>
  <c r="I49" i="2" s="1"/>
  <c r="I48" i="2" s="1"/>
  <c r="I47" i="2" s="1"/>
  <c r="I46" i="2" s="1"/>
  <c r="I45" i="2" s="1"/>
  <c r="I44" i="2" s="1"/>
  <c r="I43" i="2" s="1"/>
  <c r="I42" i="2" s="1"/>
  <c r="I41" i="2" s="1"/>
  <c r="I40" i="2" s="1"/>
  <c r="I39" i="2" s="1"/>
  <c r="I38" i="2" s="1"/>
  <c r="I37" i="2" s="1"/>
  <c r="I36" i="2" s="1"/>
  <c r="I35" i="2" s="1"/>
  <c r="I34" i="2" s="1"/>
  <c r="I33" i="2" s="1"/>
  <c r="I32" i="2" s="1"/>
  <c r="I31" i="2" s="1"/>
  <c r="I30" i="2" s="1"/>
  <c r="I29" i="2" s="1"/>
  <c r="I28" i="2" s="1"/>
  <c r="I27" i="2" s="1"/>
  <c r="I26" i="2" s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I2" i="2" s="1"/>
  <c r="G69" i="2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E69" i="2"/>
  <c r="E68" i="2" s="1"/>
  <c r="E67" i="2" s="1"/>
  <c r="E66" i="2" s="1"/>
  <c r="E65" i="2" s="1"/>
  <c r="E64" i="2" s="1"/>
  <c r="E63" i="2" s="1"/>
  <c r="E62" i="2" s="1"/>
  <c r="E61" i="2" s="1"/>
  <c r="E60" i="2" s="1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" i="2" s="1"/>
  <c r="I67" i="3"/>
  <c r="I66" i="3" s="1"/>
  <c r="I65" i="3" s="1"/>
  <c r="I64" i="3" s="1"/>
  <c r="I63" i="3" s="1"/>
  <c r="I62" i="3" s="1"/>
  <c r="I61" i="3" s="1"/>
  <c r="I60" i="3" s="1"/>
  <c r="I59" i="3" s="1"/>
  <c r="I58" i="3" s="1"/>
  <c r="I57" i="3" s="1"/>
  <c r="I56" i="3" s="1"/>
  <c r="I55" i="3" s="1"/>
  <c r="I54" i="3" s="1"/>
  <c r="I53" i="3" s="1"/>
  <c r="I52" i="3" s="1"/>
  <c r="I51" i="3" s="1"/>
  <c r="I50" i="3" s="1"/>
  <c r="I49" i="3" s="1"/>
  <c r="I48" i="3" s="1"/>
  <c r="I47" i="3" s="1"/>
  <c r="I46" i="3" s="1"/>
  <c r="I45" i="3" s="1"/>
  <c r="I44" i="3" s="1"/>
  <c r="I43" i="3" s="1"/>
  <c r="I42" i="3" s="1"/>
  <c r="I41" i="3" s="1"/>
  <c r="I40" i="3" s="1"/>
  <c r="I39" i="3" s="1"/>
  <c r="I38" i="3" s="1"/>
  <c r="I37" i="3" s="1"/>
  <c r="I36" i="3" s="1"/>
  <c r="I35" i="3" s="1"/>
  <c r="I34" i="3" s="1"/>
  <c r="I33" i="3" s="1"/>
  <c r="I32" i="3" s="1"/>
  <c r="I31" i="3" s="1"/>
  <c r="I30" i="3" s="1"/>
  <c r="I29" i="3" s="1"/>
  <c r="I28" i="3" s="1"/>
  <c r="I27" i="3" s="1"/>
  <c r="I26" i="3" s="1"/>
  <c r="I25" i="3" s="1"/>
  <c r="I24" i="3" s="1"/>
  <c r="I23" i="3" s="1"/>
  <c r="I22" i="3" s="1"/>
  <c r="I21" i="3" s="1"/>
  <c r="I20" i="3" s="1"/>
  <c r="I19" i="3" s="1"/>
  <c r="I18" i="3" s="1"/>
  <c r="I17" i="3" s="1"/>
  <c r="I16" i="3" s="1"/>
  <c r="I15" i="3" s="1"/>
  <c r="I14" i="3" s="1"/>
  <c r="I13" i="3" s="1"/>
  <c r="I12" i="3" s="1"/>
  <c r="I11" i="3" s="1"/>
  <c r="I10" i="3" s="1"/>
  <c r="I9" i="3" s="1"/>
  <c r="I8" i="3" s="1"/>
  <c r="I7" i="3" s="1"/>
  <c r="I6" i="3" s="1"/>
  <c r="I5" i="3" s="1"/>
  <c r="I4" i="3" s="1"/>
  <c r="I3" i="3" s="1"/>
  <c r="I2" i="3" s="1"/>
  <c r="G67" i="3"/>
  <c r="G66" i="3" s="1"/>
  <c r="G65" i="3" s="1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G52" i="3" s="1"/>
  <c r="G51" i="3" s="1"/>
  <c r="G50" i="3" s="1"/>
  <c r="G49" i="3" s="1"/>
  <c r="G48" i="3" s="1"/>
  <c r="G47" i="3" s="1"/>
  <c r="G46" i="3" s="1"/>
  <c r="G45" i="3" s="1"/>
  <c r="G44" i="3" s="1"/>
  <c r="G43" i="3" s="1"/>
  <c r="G42" i="3" s="1"/>
  <c r="G41" i="3" s="1"/>
  <c r="G40" i="3" s="1"/>
  <c r="G39" i="3" s="1"/>
  <c r="G38" i="3" s="1"/>
  <c r="G37" i="3" s="1"/>
  <c r="G36" i="3" s="1"/>
  <c r="G35" i="3" s="1"/>
  <c r="G34" i="3" s="1"/>
  <c r="G33" i="3" s="1"/>
  <c r="G32" i="3" s="1"/>
  <c r="G31" i="3" s="1"/>
  <c r="G30" i="3" s="1"/>
  <c r="G29" i="3" s="1"/>
  <c r="G28" i="3" s="1"/>
  <c r="G27" i="3" s="1"/>
  <c r="G26" i="3" s="1"/>
  <c r="G25" i="3" s="1"/>
  <c r="G24" i="3" s="1"/>
  <c r="G23" i="3" s="1"/>
  <c r="G22" i="3" s="1"/>
  <c r="G21" i="3" s="1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G3" i="3" s="1"/>
  <c r="G2" i="3" s="1"/>
  <c r="E67" i="3"/>
  <c r="E66" i="3" s="1"/>
  <c r="E65" i="3" s="1"/>
  <c r="E64" i="3" s="1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</calcChain>
</file>

<file path=xl/sharedStrings.xml><?xml version="1.0" encoding="utf-8"?>
<sst xmlns="http://schemas.openxmlformats.org/spreadsheetml/2006/main" count="312" uniqueCount="20">
  <si>
    <t>instru</t>
  </si>
  <si>
    <t>curr date</t>
  </si>
  <si>
    <t>dte</t>
  </si>
  <si>
    <t>#20</t>
  </si>
  <si>
    <t>BANKNIFTY</t>
  </si>
  <si>
    <t>#20 400</t>
  </si>
  <si>
    <t>#30 400</t>
  </si>
  <si>
    <t>#40 400</t>
  </si>
  <si>
    <t>Entry at 15:15, exit at 9:17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</si>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</sst>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42" applyFont="1"/>
    <xf numFmtId="9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'dte1'!$E$1</c:f>
              <c:strCache>
                <c:ptCount val="1"/>
                <c:pt idx="0">
                  <c:v>#20 400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'dte1'!$E$2:$E$72</c:f>
              <c:numCache>
                <c:formatCode>General</c:formatCode>
                <c:ptCount val="71"/>
                <c:pt idx="0">
                  <c:v>246.5</c:v>
                </c:pt>
                <c:pt idx="1">
                  <c:v>248</c:v>
                </c:pt>
                <c:pt idx="2">
                  <c:v>246.2</c:v>
                </c:pt>
                <c:pt idx="3">
                  <c:v>233.2</c:v>
                </c:pt>
                <c:pt idx="4">
                  <c:v>228.6</c:v>
                </c:pt>
                <c:pt idx="5">
                  <c:v>217.5</c:v>
                </c:pt>
                <c:pt idx="6">
                  <c:v>206</c:v>
                </c:pt>
                <c:pt idx="7">
                  <c:v>197.7</c:v>
                </c:pt>
                <c:pt idx="8">
                  <c:v>192.6</c:v>
                </c:pt>
                <c:pt idx="9">
                  <c:v>179</c:v>
                </c:pt>
                <c:pt idx="10">
                  <c:v>174.4</c:v>
                </c:pt>
                <c:pt idx="11">
                  <c:v>161.5</c:v>
                </c:pt>
                <c:pt idx="12">
                  <c:v>155.9</c:v>
                </c:pt>
                <c:pt idx="13">
                  <c:v>154.4</c:v>
                </c:pt>
                <c:pt idx="14">
                  <c:v>164.70000000000002</c:v>
                </c:pt>
                <c:pt idx="15">
                  <c:v>153.00000000000003</c:v>
                </c:pt>
                <c:pt idx="16">
                  <c:v>163.10000000000002</c:v>
                </c:pt>
                <c:pt idx="17">
                  <c:v>160.30000000000001</c:v>
                </c:pt>
                <c:pt idx="18">
                  <c:v>159.5</c:v>
                </c:pt>
                <c:pt idx="19">
                  <c:v>158.80000000000001</c:v>
                </c:pt>
                <c:pt idx="20">
                  <c:v>146.4</c:v>
                </c:pt>
                <c:pt idx="21">
                  <c:v>136.80000000000001</c:v>
                </c:pt>
                <c:pt idx="22">
                  <c:v>129.10000000000002</c:v>
                </c:pt>
                <c:pt idx="23">
                  <c:v>111.00000000000001</c:v>
                </c:pt>
                <c:pt idx="24">
                  <c:v>95.800000000000011</c:v>
                </c:pt>
                <c:pt idx="25">
                  <c:v>100.4</c:v>
                </c:pt>
                <c:pt idx="26">
                  <c:v>86.300000000000011</c:v>
                </c:pt>
                <c:pt idx="27">
                  <c:v>66.400000000000006</c:v>
                </c:pt>
                <c:pt idx="28">
                  <c:v>57.2</c:v>
                </c:pt>
                <c:pt idx="29">
                  <c:v>42.800000000000004</c:v>
                </c:pt>
                <c:pt idx="30">
                  <c:v>38.400000000000006</c:v>
                </c:pt>
                <c:pt idx="31">
                  <c:v>22.70000000000001</c:v>
                </c:pt>
                <c:pt idx="32">
                  <c:v>7.400000000000011</c:v>
                </c:pt>
                <c:pt idx="33">
                  <c:v>10.800000000000011</c:v>
                </c:pt>
                <c:pt idx="34">
                  <c:v>24.600000000000012</c:v>
                </c:pt>
                <c:pt idx="35">
                  <c:v>11.400000000000013</c:v>
                </c:pt>
                <c:pt idx="36">
                  <c:v>22.200000000000014</c:v>
                </c:pt>
                <c:pt idx="37">
                  <c:v>16.900000000000013</c:v>
                </c:pt>
                <c:pt idx="38">
                  <c:v>5.2000000000000144</c:v>
                </c:pt>
                <c:pt idx="39">
                  <c:v>-1.0999999999999854</c:v>
                </c:pt>
                <c:pt idx="40">
                  <c:v>-13.199999999999985</c:v>
                </c:pt>
                <c:pt idx="41">
                  <c:v>2.0000000000000142</c:v>
                </c:pt>
                <c:pt idx="42">
                  <c:v>-6.4999999999999858</c:v>
                </c:pt>
                <c:pt idx="43">
                  <c:v>16.500000000000014</c:v>
                </c:pt>
                <c:pt idx="44">
                  <c:v>5.2000000000000117</c:v>
                </c:pt>
                <c:pt idx="45">
                  <c:v>-12.39999999999999</c:v>
                </c:pt>
                <c:pt idx="46">
                  <c:v>13.900000000000011</c:v>
                </c:pt>
                <c:pt idx="47">
                  <c:v>2.3000000000000114</c:v>
                </c:pt>
                <c:pt idx="48">
                  <c:v>-11.899999999999988</c:v>
                </c:pt>
                <c:pt idx="49">
                  <c:v>-28.899999999999988</c:v>
                </c:pt>
                <c:pt idx="50">
                  <c:v>-40.099999999999987</c:v>
                </c:pt>
                <c:pt idx="51">
                  <c:v>-54.499999999999986</c:v>
                </c:pt>
                <c:pt idx="52">
                  <c:v>-64.499999999999986</c:v>
                </c:pt>
                <c:pt idx="53">
                  <c:v>-13.599999999999991</c:v>
                </c:pt>
                <c:pt idx="54">
                  <c:v>-8.7999999999999918</c:v>
                </c:pt>
                <c:pt idx="55">
                  <c:v>-21.399999999999991</c:v>
                </c:pt>
                <c:pt idx="56">
                  <c:v>-35.999999999999993</c:v>
                </c:pt>
                <c:pt idx="57">
                  <c:v>-43.999999999999993</c:v>
                </c:pt>
                <c:pt idx="58">
                  <c:v>-48.599999999999994</c:v>
                </c:pt>
                <c:pt idx="59">
                  <c:v>-61.9</c:v>
                </c:pt>
                <c:pt idx="60">
                  <c:v>-78.8</c:v>
                </c:pt>
                <c:pt idx="61">
                  <c:v>-87.6</c:v>
                </c:pt>
                <c:pt idx="62">
                  <c:v>-97.3</c:v>
                </c:pt>
                <c:pt idx="63">
                  <c:v>-22.200000000000006</c:v>
                </c:pt>
                <c:pt idx="64">
                  <c:v>-36.900000000000006</c:v>
                </c:pt>
                <c:pt idx="65">
                  <c:v>37.5</c:v>
                </c:pt>
                <c:pt idx="66">
                  <c:v>25.400000000000002</c:v>
                </c:pt>
                <c:pt idx="67">
                  <c:v>20.100000000000001</c:v>
                </c:pt>
                <c:pt idx="68">
                  <c:v>7.1</c:v>
                </c:pt>
                <c:pt idx="69">
                  <c:v>-6.4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E-0244-AEF0-E77A83017408}"/>
            </c:ext>
          </c:extLst>
        </c:ser>
        <c:ser>
          <c:idx val="1"/>
          <c:order val="1"/>
          <c:tx>
            <c:strRef>
              <c:f>'dte1'!$G$1</c:f>
              <c:strCache>
                <c:ptCount val="1"/>
                <c:pt idx="0">
                  <c:v>#30 400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'dte1'!$G$2:$G$72</c:f>
              <c:numCache>
                <c:formatCode>General</c:formatCode>
                <c:ptCount val="71"/>
                <c:pt idx="0">
                  <c:v>361.70000000000005</c:v>
                </c:pt>
                <c:pt idx="1">
                  <c:v>365.6</c:v>
                </c:pt>
                <c:pt idx="2">
                  <c:v>363.3</c:v>
                </c:pt>
                <c:pt idx="3">
                  <c:v>340.7</c:v>
                </c:pt>
                <c:pt idx="4">
                  <c:v>333.7</c:v>
                </c:pt>
                <c:pt idx="5">
                  <c:v>316.7</c:v>
                </c:pt>
                <c:pt idx="6">
                  <c:v>302.8</c:v>
                </c:pt>
                <c:pt idx="7">
                  <c:v>288.2</c:v>
                </c:pt>
                <c:pt idx="8">
                  <c:v>277.8</c:v>
                </c:pt>
                <c:pt idx="9">
                  <c:v>257.40000000000003</c:v>
                </c:pt>
                <c:pt idx="10">
                  <c:v>248.50000000000003</c:v>
                </c:pt>
                <c:pt idx="11">
                  <c:v>234.80000000000004</c:v>
                </c:pt>
                <c:pt idx="12">
                  <c:v>226.70000000000005</c:v>
                </c:pt>
                <c:pt idx="13">
                  <c:v>230.90000000000003</c:v>
                </c:pt>
                <c:pt idx="14">
                  <c:v>236.30000000000004</c:v>
                </c:pt>
                <c:pt idx="15">
                  <c:v>217.50000000000003</c:v>
                </c:pt>
                <c:pt idx="16">
                  <c:v>235.00000000000003</c:v>
                </c:pt>
                <c:pt idx="17">
                  <c:v>229.80000000000004</c:v>
                </c:pt>
                <c:pt idx="18">
                  <c:v>227.00000000000003</c:v>
                </c:pt>
                <c:pt idx="19">
                  <c:v>227.50000000000003</c:v>
                </c:pt>
                <c:pt idx="20">
                  <c:v>211.70000000000002</c:v>
                </c:pt>
                <c:pt idx="21">
                  <c:v>199.9</c:v>
                </c:pt>
                <c:pt idx="22">
                  <c:v>189</c:v>
                </c:pt>
                <c:pt idx="23">
                  <c:v>152.9</c:v>
                </c:pt>
                <c:pt idx="24">
                  <c:v>128.30000000000001</c:v>
                </c:pt>
                <c:pt idx="25">
                  <c:v>142.5</c:v>
                </c:pt>
                <c:pt idx="26">
                  <c:v>123.5</c:v>
                </c:pt>
                <c:pt idx="27">
                  <c:v>101</c:v>
                </c:pt>
                <c:pt idx="28">
                  <c:v>85.4</c:v>
                </c:pt>
                <c:pt idx="29">
                  <c:v>56.6</c:v>
                </c:pt>
                <c:pt idx="30">
                  <c:v>47.5</c:v>
                </c:pt>
                <c:pt idx="31">
                  <c:v>23.9</c:v>
                </c:pt>
                <c:pt idx="32">
                  <c:v>-0.4000000000000008</c:v>
                </c:pt>
                <c:pt idx="33">
                  <c:v>1.6999999999999993</c:v>
                </c:pt>
                <c:pt idx="34">
                  <c:v>16</c:v>
                </c:pt>
                <c:pt idx="35">
                  <c:v>-7.9999999999999982</c:v>
                </c:pt>
                <c:pt idx="36">
                  <c:v>10.600000000000003</c:v>
                </c:pt>
                <c:pt idx="37">
                  <c:v>9.4000000000000039</c:v>
                </c:pt>
                <c:pt idx="38">
                  <c:v>-6.1999999999999957</c:v>
                </c:pt>
                <c:pt idx="39">
                  <c:v>-14.499999999999996</c:v>
                </c:pt>
                <c:pt idx="40">
                  <c:v>-30.199999999999996</c:v>
                </c:pt>
                <c:pt idx="41">
                  <c:v>-7.3999999999999932</c:v>
                </c:pt>
                <c:pt idx="42">
                  <c:v>-16.799999999999994</c:v>
                </c:pt>
                <c:pt idx="43">
                  <c:v>17.600000000000005</c:v>
                </c:pt>
                <c:pt idx="44">
                  <c:v>2.4000000000000057</c:v>
                </c:pt>
                <c:pt idx="45">
                  <c:v>-21.599999999999994</c:v>
                </c:pt>
                <c:pt idx="46">
                  <c:v>18.400000000000006</c:v>
                </c:pt>
                <c:pt idx="47">
                  <c:v>1.2000000000000064</c:v>
                </c:pt>
                <c:pt idx="48">
                  <c:v>-20.799999999999994</c:v>
                </c:pt>
                <c:pt idx="49">
                  <c:v>-46.599999999999994</c:v>
                </c:pt>
                <c:pt idx="50">
                  <c:v>-60.79999999999999</c:v>
                </c:pt>
                <c:pt idx="51">
                  <c:v>-79.899999999999991</c:v>
                </c:pt>
                <c:pt idx="52">
                  <c:v>-89.8</c:v>
                </c:pt>
                <c:pt idx="53">
                  <c:v>-19.399999999999988</c:v>
                </c:pt>
                <c:pt idx="54">
                  <c:v>-0.99999999999998934</c:v>
                </c:pt>
                <c:pt idx="55">
                  <c:v>-16.79999999999999</c:v>
                </c:pt>
                <c:pt idx="56">
                  <c:v>-38.199999999999989</c:v>
                </c:pt>
                <c:pt idx="57">
                  <c:v>-49.599999999999987</c:v>
                </c:pt>
                <c:pt idx="58">
                  <c:v>-57.099999999999987</c:v>
                </c:pt>
                <c:pt idx="59">
                  <c:v>-76.999999999999986</c:v>
                </c:pt>
                <c:pt idx="60">
                  <c:v>-101.49999999999999</c:v>
                </c:pt>
                <c:pt idx="61">
                  <c:v>-107.99999999999999</c:v>
                </c:pt>
                <c:pt idx="62">
                  <c:v>-116.49999999999999</c:v>
                </c:pt>
                <c:pt idx="63">
                  <c:v>-13.499999999999989</c:v>
                </c:pt>
                <c:pt idx="64">
                  <c:v>-37.29999999999999</c:v>
                </c:pt>
                <c:pt idx="65">
                  <c:v>52.300000000000004</c:v>
                </c:pt>
                <c:pt idx="66">
                  <c:v>36.200000000000003</c:v>
                </c:pt>
                <c:pt idx="67">
                  <c:v>26.300000000000004</c:v>
                </c:pt>
                <c:pt idx="68">
                  <c:v>7.0000000000000018</c:v>
                </c:pt>
                <c:pt idx="69">
                  <c:v>-11.6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E-0244-AEF0-E77A83017408}"/>
            </c:ext>
          </c:extLst>
        </c:ser>
        <c:ser>
          <c:idx val="2"/>
          <c:order val="2"/>
          <c:tx>
            <c:strRef>
              <c:f>'dte1'!$I$1</c:f>
              <c:strCache>
                <c:ptCount val="1"/>
                <c:pt idx="0">
                  <c:v>#40 400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'dte1'!$I$2:$I$72</c:f>
              <c:numCache>
                <c:formatCode>General</c:formatCode>
                <c:ptCount val="71"/>
                <c:pt idx="0">
                  <c:v>434.7000000000001</c:v>
                </c:pt>
                <c:pt idx="1">
                  <c:v>453.50000000000011</c:v>
                </c:pt>
                <c:pt idx="2">
                  <c:v>446.90000000000009</c:v>
                </c:pt>
                <c:pt idx="3">
                  <c:v>419.60000000000008</c:v>
                </c:pt>
                <c:pt idx="4">
                  <c:v>414.30000000000007</c:v>
                </c:pt>
                <c:pt idx="5">
                  <c:v>391.20000000000005</c:v>
                </c:pt>
                <c:pt idx="6">
                  <c:v>372.80000000000007</c:v>
                </c:pt>
                <c:pt idx="7">
                  <c:v>359.80000000000007</c:v>
                </c:pt>
                <c:pt idx="8">
                  <c:v>348.20000000000005</c:v>
                </c:pt>
                <c:pt idx="9">
                  <c:v>322.80000000000007</c:v>
                </c:pt>
                <c:pt idx="10">
                  <c:v>310.90000000000009</c:v>
                </c:pt>
                <c:pt idx="11">
                  <c:v>291.40000000000009</c:v>
                </c:pt>
                <c:pt idx="12">
                  <c:v>280.30000000000007</c:v>
                </c:pt>
                <c:pt idx="13">
                  <c:v>288.20000000000005</c:v>
                </c:pt>
                <c:pt idx="14">
                  <c:v>299.60000000000002</c:v>
                </c:pt>
                <c:pt idx="15">
                  <c:v>272.20000000000005</c:v>
                </c:pt>
                <c:pt idx="16">
                  <c:v>297.20000000000005</c:v>
                </c:pt>
                <c:pt idx="17">
                  <c:v>302.20000000000005</c:v>
                </c:pt>
                <c:pt idx="18">
                  <c:v>300.40000000000003</c:v>
                </c:pt>
                <c:pt idx="19">
                  <c:v>304.60000000000002</c:v>
                </c:pt>
                <c:pt idx="20">
                  <c:v>284.60000000000002</c:v>
                </c:pt>
                <c:pt idx="21">
                  <c:v>269.20000000000005</c:v>
                </c:pt>
                <c:pt idx="22">
                  <c:v>257.90000000000003</c:v>
                </c:pt>
                <c:pt idx="23">
                  <c:v>221.80000000000004</c:v>
                </c:pt>
                <c:pt idx="24">
                  <c:v>186.30000000000004</c:v>
                </c:pt>
                <c:pt idx="25">
                  <c:v>196.10000000000005</c:v>
                </c:pt>
                <c:pt idx="26">
                  <c:v>173.70000000000005</c:v>
                </c:pt>
                <c:pt idx="27">
                  <c:v>135.50000000000003</c:v>
                </c:pt>
                <c:pt idx="28">
                  <c:v>111.10000000000002</c:v>
                </c:pt>
                <c:pt idx="29">
                  <c:v>81.700000000000031</c:v>
                </c:pt>
                <c:pt idx="30">
                  <c:v>71.900000000000034</c:v>
                </c:pt>
                <c:pt idx="31">
                  <c:v>50.500000000000043</c:v>
                </c:pt>
                <c:pt idx="32">
                  <c:v>15.100000000000048</c:v>
                </c:pt>
                <c:pt idx="33">
                  <c:v>13.300000000000047</c:v>
                </c:pt>
                <c:pt idx="34">
                  <c:v>32.700000000000045</c:v>
                </c:pt>
                <c:pt idx="35">
                  <c:v>1.7000000000000419</c:v>
                </c:pt>
                <c:pt idx="36">
                  <c:v>27.300000000000043</c:v>
                </c:pt>
                <c:pt idx="37">
                  <c:v>18.500000000000043</c:v>
                </c:pt>
                <c:pt idx="38">
                  <c:v>-1.5999999999999606</c:v>
                </c:pt>
                <c:pt idx="39">
                  <c:v>-9.1999999999999602</c:v>
                </c:pt>
                <c:pt idx="40">
                  <c:v>-32.19999999999996</c:v>
                </c:pt>
                <c:pt idx="41">
                  <c:v>-14.19999999999996</c:v>
                </c:pt>
                <c:pt idx="42">
                  <c:v>-28.999999999999961</c:v>
                </c:pt>
                <c:pt idx="43">
                  <c:v>0.40000000000003766</c:v>
                </c:pt>
                <c:pt idx="44">
                  <c:v>-16.599999999999962</c:v>
                </c:pt>
                <c:pt idx="45">
                  <c:v>-47.399999999999963</c:v>
                </c:pt>
                <c:pt idx="46">
                  <c:v>6.2000000000000384</c:v>
                </c:pt>
                <c:pt idx="47">
                  <c:v>-14.799999999999962</c:v>
                </c:pt>
                <c:pt idx="48">
                  <c:v>-43.799999999999962</c:v>
                </c:pt>
                <c:pt idx="49">
                  <c:v>-75.69999999999996</c:v>
                </c:pt>
                <c:pt idx="50">
                  <c:v>-93.69999999999996</c:v>
                </c:pt>
                <c:pt idx="51">
                  <c:v>-120.69999999999996</c:v>
                </c:pt>
                <c:pt idx="52">
                  <c:v>-129.79999999999995</c:v>
                </c:pt>
                <c:pt idx="53">
                  <c:v>-41.399999999999963</c:v>
                </c:pt>
                <c:pt idx="54">
                  <c:v>-19.599999999999966</c:v>
                </c:pt>
                <c:pt idx="55">
                  <c:v>-40.199999999999967</c:v>
                </c:pt>
                <c:pt idx="56">
                  <c:v>-68.799999999999969</c:v>
                </c:pt>
                <c:pt idx="57">
                  <c:v>-82.699999999999974</c:v>
                </c:pt>
                <c:pt idx="58">
                  <c:v>-95.59999999999998</c:v>
                </c:pt>
                <c:pt idx="59">
                  <c:v>-120.59999999999998</c:v>
                </c:pt>
                <c:pt idx="60">
                  <c:v>-149.79999999999998</c:v>
                </c:pt>
                <c:pt idx="61">
                  <c:v>-153.6</c:v>
                </c:pt>
                <c:pt idx="62">
                  <c:v>-160</c:v>
                </c:pt>
                <c:pt idx="63">
                  <c:v>-45.2</c:v>
                </c:pt>
                <c:pt idx="64">
                  <c:v>-77.400000000000006</c:v>
                </c:pt>
                <c:pt idx="65">
                  <c:v>43.599999999999994</c:v>
                </c:pt>
                <c:pt idx="66">
                  <c:v>22.299999999999997</c:v>
                </c:pt>
                <c:pt idx="67">
                  <c:v>28.4</c:v>
                </c:pt>
                <c:pt idx="68">
                  <c:v>0.39999999999999858</c:v>
                </c:pt>
                <c:pt idx="69">
                  <c:v>-24.3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E-0244-AEF0-E77A83017408}"/>
            </c:ext>
          </c:extLst>
        </c:ser>
        <c:ser>
          <c:idx val="3"/>
          <c:order val="3"/>
          <c:tx>
            <c:strRef>
              <c:f>'dte1'!$K$1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'dte1'!$K$2:$K$72</c:f>
              <c:numCache>
                <c:formatCode>General</c:formatCode>
                <c:ptCount val="71"/>
                <c:pt idx="0">
                  <c:v>248.8</c:v>
                </c:pt>
                <c:pt idx="1">
                  <c:v>248.60000000000002</c:v>
                </c:pt>
                <c:pt idx="2">
                  <c:v>244.8</c:v>
                </c:pt>
                <c:pt idx="3">
                  <c:v>236.45000000000002</c:v>
                </c:pt>
                <c:pt idx="4">
                  <c:v>232.15</c:v>
                </c:pt>
                <c:pt idx="5">
                  <c:v>224.05</c:v>
                </c:pt>
                <c:pt idx="6">
                  <c:v>215.70000000000002</c:v>
                </c:pt>
                <c:pt idx="7">
                  <c:v>209.00000000000003</c:v>
                </c:pt>
                <c:pt idx="8">
                  <c:v>204.10000000000002</c:v>
                </c:pt>
                <c:pt idx="9">
                  <c:v>193.70000000000002</c:v>
                </c:pt>
                <c:pt idx="10">
                  <c:v>188.3</c:v>
                </c:pt>
                <c:pt idx="11">
                  <c:v>178.65</c:v>
                </c:pt>
                <c:pt idx="12">
                  <c:v>173.95000000000002</c:v>
                </c:pt>
                <c:pt idx="13">
                  <c:v>170.45000000000002</c:v>
                </c:pt>
                <c:pt idx="14">
                  <c:v>174.85000000000002</c:v>
                </c:pt>
                <c:pt idx="15">
                  <c:v>167.05</c:v>
                </c:pt>
                <c:pt idx="16">
                  <c:v>184.95000000000002</c:v>
                </c:pt>
                <c:pt idx="17">
                  <c:v>183.55</c:v>
                </c:pt>
                <c:pt idx="18">
                  <c:v>182.65</c:v>
                </c:pt>
                <c:pt idx="19">
                  <c:v>182.05</c:v>
                </c:pt>
                <c:pt idx="20">
                  <c:v>172.3</c:v>
                </c:pt>
                <c:pt idx="21">
                  <c:v>164.3</c:v>
                </c:pt>
                <c:pt idx="22">
                  <c:v>154</c:v>
                </c:pt>
                <c:pt idx="23">
                  <c:v>141.35</c:v>
                </c:pt>
                <c:pt idx="24">
                  <c:v>130.65</c:v>
                </c:pt>
                <c:pt idx="25">
                  <c:v>130.55000000000001</c:v>
                </c:pt>
                <c:pt idx="26">
                  <c:v>119.80000000000001</c:v>
                </c:pt>
                <c:pt idx="27">
                  <c:v>106.80000000000001</c:v>
                </c:pt>
                <c:pt idx="28">
                  <c:v>100.20000000000002</c:v>
                </c:pt>
                <c:pt idx="29">
                  <c:v>89.500000000000014</c:v>
                </c:pt>
                <c:pt idx="30">
                  <c:v>84.800000000000011</c:v>
                </c:pt>
                <c:pt idx="31">
                  <c:v>73.100000000000009</c:v>
                </c:pt>
                <c:pt idx="32">
                  <c:v>61.600000000000009</c:v>
                </c:pt>
                <c:pt idx="33">
                  <c:v>59.900000000000006</c:v>
                </c:pt>
                <c:pt idx="34">
                  <c:v>65.45</c:v>
                </c:pt>
                <c:pt idx="35">
                  <c:v>55.6</c:v>
                </c:pt>
                <c:pt idx="36">
                  <c:v>60.45</c:v>
                </c:pt>
                <c:pt idx="37">
                  <c:v>56.45</c:v>
                </c:pt>
                <c:pt idx="38">
                  <c:v>45.25</c:v>
                </c:pt>
                <c:pt idx="39">
                  <c:v>37.75</c:v>
                </c:pt>
                <c:pt idx="40">
                  <c:v>28.75</c:v>
                </c:pt>
                <c:pt idx="41">
                  <c:v>33.9</c:v>
                </c:pt>
                <c:pt idx="42">
                  <c:v>25.799999999999997</c:v>
                </c:pt>
                <c:pt idx="43">
                  <c:v>35.4</c:v>
                </c:pt>
                <c:pt idx="44">
                  <c:v>25.5</c:v>
                </c:pt>
                <c:pt idx="45">
                  <c:v>12.6</c:v>
                </c:pt>
                <c:pt idx="46">
                  <c:v>24.5</c:v>
                </c:pt>
                <c:pt idx="47">
                  <c:v>15.200000000000001</c:v>
                </c:pt>
                <c:pt idx="48">
                  <c:v>4.8500000000000014</c:v>
                </c:pt>
                <c:pt idx="49">
                  <c:v>-8.8499999999999979</c:v>
                </c:pt>
                <c:pt idx="50">
                  <c:v>-18.649999999999999</c:v>
                </c:pt>
                <c:pt idx="51">
                  <c:v>-29.95</c:v>
                </c:pt>
                <c:pt idx="52">
                  <c:v>-38.75</c:v>
                </c:pt>
                <c:pt idx="53">
                  <c:v>0.29999999999999571</c:v>
                </c:pt>
                <c:pt idx="54">
                  <c:v>0.94999999999999574</c:v>
                </c:pt>
                <c:pt idx="55">
                  <c:v>-13.650000000000004</c:v>
                </c:pt>
                <c:pt idx="56">
                  <c:v>-27.300000000000004</c:v>
                </c:pt>
                <c:pt idx="57">
                  <c:v>-37.700000000000003</c:v>
                </c:pt>
                <c:pt idx="58">
                  <c:v>-43.6</c:v>
                </c:pt>
                <c:pt idx="59">
                  <c:v>-56.45</c:v>
                </c:pt>
                <c:pt idx="60">
                  <c:v>-70.75</c:v>
                </c:pt>
                <c:pt idx="61">
                  <c:v>-79.650000000000006</c:v>
                </c:pt>
                <c:pt idx="62">
                  <c:v>-90.45</c:v>
                </c:pt>
                <c:pt idx="63">
                  <c:v>-34.450000000000003</c:v>
                </c:pt>
                <c:pt idx="64">
                  <c:v>-50.15</c:v>
                </c:pt>
                <c:pt idx="65">
                  <c:v>41.35</c:v>
                </c:pt>
                <c:pt idx="66">
                  <c:v>27.1</c:v>
                </c:pt>
                <c:pt idx="67">
                  <c:v>19.2</c:v>
                </c:pt>
                <c:pt idx="68">
                  <c:v>7.6000000000000005</c:v>
                </c:pt>
                <c:pt idx="69">
                  <c:v>-2.8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0E-0244-AEF0-E77A8301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688031"/>
        <c:axId val="403689759"/>
      </c:lineChart>
      <c:catAx>
        <c:axId val="40368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89759"/>
        <c:crosses val="autoZero"/>
        <c:auto val="1"/>
        <c:lblAlgn val="ctr"/>
        <c:lblOffset val="100"/>
        <c:noMultiLvlLbl val="0"/>
      </c:catAx>
      <c:valAx>
        <c:axId val="40368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8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'dte2'!$E$1</c:f>
              <c:strCache>
                <c:ptCount val="1"/>
                <c:pt idx="0">
                  <c:v>#20 400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'dte2'!$E$2:$E$71</c:f>
              <c:numCache>
                <c:formatCode>General</c:formatCode>
                <c:ptCount val="70"/>
                <c:pt idx="0">
                  <c:v>156.79999999999998</c:v>
                </c:pt>
                <c:pt idx="1">
                  <c:v>155.89999999999998</c:v>
                </c:pt>
                <c:pt idx="2">
                  <c:v>151.89999999999998</c:v>
                </c:pt>
                <c:pt idx="3">
                  <c:v>147.39999999999998</c:v>
                </c:pt>
                <c:pt idx="4">
                  <c:v>141.79999999999998</c:v>
                </c:pt>
                <c:pt idx="5">
                  <c:v>135.89999999999998</c:v>
                </c:pt>
                <c:pt idx="6">
                  <c:v>132.99999999999997</c:v>
                </c:pt>
                <c:pt idx="7">
                  <c:v>124.19999999999997</c:v>
                </c:pt>
                <c:pt idx="8">
                  <c:v>117.49999999999997</c:v>
                </c:pt>
                <c:pt idx="9">
                  <c:v>116.39999999999998</c:v>
                </c:pt>
                <c:pt idx="10">
                  <c:v>112.59999999999998</c:v>
                </c:pt>
                <c:pt idx="11">
                  <c:v>112.59999999999998</c:v>
                </c:pt>
                <c:pt idx="12">
                  <c:v>111.79999999999998</c:v>
                </c:pt>
                <c:pt idx="13">
                  <c:v>111.29999999999998</c:v>
                </c:pt>
                <c:pt idx="14">
                  <c:v>102.89999999999998</c:v>
                </c:pt>
                <c:pt idx="15">
                  <c:v>98.59999999999998</c:v>
                </c:pt>
                <c:pt idx="16">
                  <c:v>98.799999999999983</c:v>
                </c:pt>
                <c:pt idx="17">
                  <c:v>97.59999999999998</c:v>
                </c:pt>
                <c:pt idx="18">
                  <c:v>102.29999999999998</c:v>
                </c:pt>
                <c:pt idx="19">
                  <c:v>97.199999999999989</c:v>
                </c:pt>
                <c:pt idx="20">
                  <c:v>98.1</c:v>
                </c:pt>
                <c:pt idx="21">
                  <c:v>95.5</c:v>
                </c:pt>
                <c:pt idx="22">
                  <c:v>98.8</c:v>
                </c:pt>
                <c:pt idx="23">
                  <c:v>95.1</c:v>
                </c:pt>
                <c:pt idx="24">
                  <c:v>93</c:v>
                </c:pt>
                <c:pt idx="25">
                  <c:v>88.4</c:v>
                </c:pt>
                <c:pt idx="26">
                  <c:v>81.900000000000006</c:v>
                </c:pt>
                <c:pt idx="27">
                  <c:v>74.5</c:v>
                </c:pt>
                <c:pt idx="28">
                  <c:v>68.8</c:v>
                </c:pt>
                <c:pt idx="29">
                  <c:v>72.399999999999991</c:v>
                </c:pt>
                <c:pt idx="30">
                  <c:v>65.099999999999994</c:v>
                </c:pt>
                <c:pt idx="31">
                  <c:v>58.9</c:v>
                </c:pt>
                <c:pt idx="32">
                  <c:v>77.8</c:v>
                </c:pt>
                <c:pt idx="33">
                  <c:v>89.3</c:v>
                </c:pt>
                <c:pt idx="34">
                  <c:v>88.1</c:v>
                </c:pt>
                <c:pt idx="35">
                  <c:v>85.3</c:v>
                </c:pt>
                <c:pt idx="36">
                  <c:v>85.3</c:v>
                </c:pt>
                <c:pt idx="37">
                  <c:v>82.399999999999991</c:v>
                </c:pt>
                <c:pt idx="38">
                  <c:v>81.999999999999986</c:v>
                </c:pt>
                <c:pt idx="39">
                  <c:v>79.59999999999998</c:v>
                </c:pt>
                <c:pt idx="40">
                  <c:v>72.799999999999983</c:v>
                </c:pt>
                <c:pt idx="41">
                  <c:v>70.09999999999998</c:v>
                </c:pt>
                <c:pt idx="42">
                  <c:v>68.999999999999986</c:v>
                </c:pt>
                <c:pt idx="43">
                  <c:v>83.299999999999983</c:v>
                </c:pt>
                <c:pt idx="44">
                  <c:v>81.699999999999989</c:v>
                </c:pt>
                <c:pt idx="45">
                  <c:v>82.899999999999991</c:v>
                </c:pt>
                <c:pt idx="46">
                  <c:v>84.999999999999986</c:v>
                </c:pt>
                <c:pt idx="47">
                  <c:v>76.999999999999986</c:v>
                </c:pt>
                <c:pt idx="48">
                  <c:v>65.899999999999991</c:v>
                </c:pt>
                <c:pt idx="49">
                  <c:v>63.8</c:v>
                </c:pt>
                <c:pt idx="50">
                  <c:v>55.4</c:v>
                </c:pt>
                <c:pt idx="51">
                  <c:v>61.4</c:v>
                </c:pt>
                <c:pt idx="52">
                  <c:v>61.5</c:v>
                </c:pt>
                <c:pt idx="53">
                  <c:v>58.9</c:v>
                </c:pt>
                <c:pt idx="54">
                  <c:v>47</c:v>
                </c:pt>
                <c:pt idx="55">
                  <c:v>44.9</c:v>
                </c:pt>
                <c:pt idx="56">
                  <c:v>43.1</c:v>
                </c:pt>
                <c:pt idx="57">
                  <c:v>34.5</c:v>
                </c:pt>
                <c:pt idx="58">
                  <c:v>32.9</c:v>
                </c:pt>
                <c:pt idx="59">
                  <c:v>25.799999999999997</c:v>
                </c:pt>
                <c:pt idx="60">
                  <c:v>19.399999999999999</c:v>
                </c:pt>
                <c:pt idx="61">
                  <c:v>17.299999999999997</c:v>
                </c:pt>
                <c:pt idx="62">
                  <c:v>12.2</c:v>
                </c:pt>
                <c:pt idx="63">
                  <c:v>11.2</c:v>
                </c:pt>
                <c:pt idx="64">
                  <c:v>3.0999999999999996</c:v>
                </c:pt>
                <c:pt idx="65">
                  <c:v>9.1999999999999993</c:v>
                </c:pt>
                <c:pt idx="66">
                  <c:v>1.9000000000000001</c:v>
                </c:pt>
                <c:pt idx="67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E-AC41-B728-E64974B8B4AA}"/>
            </c:ext>
          </c:extLst>
        </c:ser>
        <c:ser>
          <c:idx val="1"/>
          <c:order val="1"/>
          <c:tx>
            <c:strRef>
              <c:f>'dte2'!$G$1</c:f>
              <c:strCache>
                <c:ptCount val="1"/>
                <c:pt idx="0">
                  <c:v>#30 400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'dte2'!$G$2:$G$71</c:f>
              <c:numCache>
                <c:formatCode>General</c:formatCode>
                <c:ptCount val="70"/>
                <c:pt idx="0">
                  <c:v>194.7</c:v>
                </c:pt>
                <c:pt idx="1">
                  <c:v>191.6</c:v>
                </c:pt>
                <c:pt idx="2">
                  <c:v>186</c:v>
                </c:pt>
                <c:pt idx="3">
                  <c:v>183.9</c:v>
                </c:pt>
                <c:pt idx="4">
                  <c:v>176.8</c:v>
                </c:pt>
                <c:pt idx="5">
                  <c:v>168.4</c:v>
                </c:pt>
                <c:pt idx="6">
                  <c:v>165.1</c:v>
                </c:pt>
                <c:pt idx="7">
                  <c:v>152.19999999999999</c:v>
                </c:pt>
                <c:pt idx="8">
                  <c:v>140.19999999999999</c:v>
                </c:pt>
                <c:pt idx="9">
                  <c:v>138.6</c:v>
                </c:pt>
                <c:pt idx="10">
                  <c:v>135</c:v>
                </c:pt>
                <c:pt idx="11">
                  <c:v>132.6</c:v>
                </c:pt>
                <c:pt idx="12">
                  <c:v>128.9</c:v>
                </c:pt>
                <c:pt idx="13">
                  <c:v>128.5</c:v>
                </c:pt>
                <c:pt idx="14">
                  <c:v>114.69999999999999</c:v>
                </c:pt>
                <c:pt idx="15">
                  <c:v>108.6</c:v>
                </c:pt>
                <c:pt idx="16">
                  <c:v>107.5</c:v>
                </c:pt>
                <c:pt idx="17">
                  <c:v>108.5</c:v>
                </c:pt>
                <c:pt idx="18">
                  <c:v>119</c:v>
                </c:pt>
                <c:pt idx="19">
                  <c:v>111.5</c:v>
                </c:pt>
                <c:pt idx="20">
                  <c:v>114.3</c:v>
                </c:pt>
                <c:pt idx="21">
                  <c:v>116.2</c:v>
                </c:pt>
                <c:pt idx="22">
                  <c:v>120.3</c:v>
                </c:pt>
                <c:pt idx="23">
                  <c:v>115.7</c:v>
                </c:pt>
                <c:pt idx="24">
                  <c:v>110.7</c:v>
                </c:pt>
                <c:pt idx="25">
                  <c:v>103.4</c:v>
                </c:pt>
                <c:pt idx="26">
                  <c:v>94.600000000000009</c:v>
                </c:pt>
                <c:pt idx="27">
                  <c:v>85.300000000000011</c:v>
                </c:pt>
                <c:pt idx="28">
                  <c:v>77.400000000000006</c:v>
                </c:pt>
                <c:pt idx="29">
                  <c:v>81.100000000000009</c:v>
                </c:pt>
                <c:pt idx="30">
                  <c:v>72.7</c:v>
                </c:pt>
                <c:pt idx="31">
                  <c:v>63.7</c:v>
                </c:pt>
                <c:pt idx="32">
                  <c:v>94.7</c:v>
                </c:pt>
                <c:pt idx="33">
                  <c:v>112.5</c:v>
                </c:pt>
                <c:pt idx="34">
                  <c:v>111.5</c:v>
                </c:pt>
                <c:pt idx="35">
                  <c:v>107.5</c:v>
                </c:pt>
                <c:pt idx="36">
                  <c:v>101</c:v>
                </c:pt>
                <c:pt idx="37">
                  <c:v>97.3</c:v>
                </c:pt>
                <c:pt idx="38">
                  <c:v>99.899999999999991</c:v>
                </c:pt>
                <c:pt idx="39">
                  <c:v>95.999999999999986</c:v>
                </c:pt>
                <c:pt idx="40">
                  <c:v>84.399999999999991</c:v>
                </c:pt>
                <c:pt idx="41">
                  <c:v>78.899999999999991</c:v>
                </c:pt>
                <c:pt idx="42">
                  <c:v>76.199999999999989</c:v>
                </c:pt>
                <c:pt idx="43">
                  <c:v>107.19999999999999</c:v>
                </c:pt>
                <c:pt idx="44">
                  <c:v>102.79999999999998</c:v>
                </c:pt>
                <c:pt idx="45">
                  <c:v>107.39999999999998</c:v>
                </c:pt>
                <c:pt idx="46">
                  <c:v>111.29999999999998</c:v>
                </c:pt>
                <c:pt idx="47">
                  <c:v>97.699999999999989</c:v>
                </c:pt>
                <c:pt idx="48">
                  <c:v>80.09999999999998</c:v>
                </c:pt>
                <c:pt idx="49">
                  <c:v>75.799999999999983</c:v>
                </c:pt>
                <c:pt idx="50">
                  <c:v>62.79999999999999</c:v>
                </c:pt>
                <c:pt idx="51">
                  <c:v>76.199999999999989</c:v>
                </c:pt>
                <c:pt idx="52">
                  <c:v>79.099999999999994</c:v>
                </c:pt>
                <c:pt idx="53">
                  <c:v>77</c:v>
                </c:pt>
                <c:pt idx="54">
                  <c:v>57.7</c:v>
                </c:pt>
                <c:pt idx="55">
                  <c:v>58.5</c:v>
                </c:pt>
                <c:pt idx="56">
                  <c:v>53.4</c:v>
                </c:pt>
                <c:pt idx="57">
                  <c:v>43</c:v>
                </c:pt>
                <c:pt idx="58">
                  <c:v>43.2</c:v>
                </c:pt>
                <c:pt idx="59">
                  <c:v>33.700000000000003</c:v>
                </c:pt>
                <c:pt idx="60">
                  <c:v>23.700000000000003</c:v>
                </c:pt>
                <c:pt idx="61">
                  <c:v>23.700000000000003</c:v>
                </c:pt>
                <c:pt idx="62">
                  <c:v>15.000000000000002</c:v>
                </c:pt>
                <c:pt idx="63">
                  <c:v>13.700000000000001</c:v>
                </c:pt>
                <c:pt idx="64">
                  <c:v>4.4000000000000004</c:v>
                </c:pt>
                <c:pt idx="65">
                  <c:v>10.3</c:v>
                </c:pt>
                <c:pt idx="66">
                  <c:v>-2.1999999999999997</c:v>
                </c:pt>
                <c:pt idx="6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E-AC41-B728-E64974B8B4AA}"/>
            </c:ext>
          </c:extLst>
        </c:ser>
        <c:ser>
          <c:idx val="2"/>
          <c:order val="2"/>
          <c:tx>
            <c:strRef>
              <c:f>'dte2'!$I$1</c:f>
              <c:strCache>
                <c:ptCount val="1"/>
                <c:pt idx="0">
                  <c:v>#40 400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'dte2'!$I$2:$I$71</c:f>
              <c:numCache>
                <c:formatCode>General</c:formatCode>
                <c:ptCount val="70"/>
                <c:pt idx="0">
                  <c:v>229.00000000000006</c:v>
                </c:pt>
                <c:pt idx="1">
                  <c:v>224.50000000000006</c:v>
                </c:pt>
                <c:pt idx="2">
                  <c:v>217.40000000000006</c:v>
                </c:pt>
                <c:pt idx="3">
                  <c:v>213.60000000000005</c:v>
                </c:pt>
                <c:pt idx="4">
                  <c:v>208.40000000000006</c:v>
                </c:pt>
                <c:pt idx="5">
                  <c:v>198.10000000000005</c:v>
                </c:pt>
                <c:pt idx="6">
                  <c:v>193.20000000000005</c:v>
                </c:pt>
                <c:pt idx="7">
                  <c:v>177.60000000000005</c:v>
                </c:pt>
                <c:pt idx="8">
                  <c:v>161.30000000000004</c:v>
                </c:pt>
                <c:pt idx="9">
                  <c:v>158.20000000000005</c:v>
                </c:pt>
                <c:pt idx="10">
                  <c:v>150.90000000000003</c:v>
                </c:pt>
                <c:pt idx="11">
                  <c:v>152.80000000000004</c:v>
                </c:pt>
                <c:pt idx="12">
                  <c:v>150.00000000000003</c:v>
                </c:pt>
                <c:pt idx="13">
                  <c:v>153.60000000000002</c:v>
                </c:pt>
                <c:pt idx="14">
                  <c:v>135.10000000000002</c:v>
                </c:pt>
                <c:pt idx="15">
                  <c:v>126.90000000000002</c:v>
                </c:pt>
                <c:pt idx="16">
                  <c:v>126.50000000000001</c:v>
                </c:pt>
                <c:pt idx="17">
                  <c:v>128.80000000000001</c:v>
                </c:pt>
                <c:pt idx="18">
                  <c:v>139.9</c:v>
                </c:pt>
                <c:pt idx="19">
                  <c:v>131.5</c:v>
                </c:pt>
                <c:pt idx="20">
                  <c:v>137.1</c:v>
                </c:pt>
                <c:pt idx="21">
                  <c:v>143.69999999999999</c:v>
                </c:pt>
                <c:pt idx="22">
                  <c:v>145.6</c:v>
                </c:pt>
                <c:pt idx="23">
                  <c:v>139.4</c:v>
                </c:pt>
                <c:pt idx="24">
                  <c:v>134.5</c:v>
                </c:pt>
                <c:pt idx="25">
                  <c:v>125.3</c:v>
                </c:pt>
                <c:pt idx="26">
                  <c:v>113.1</c:v>
                </c:pt>
                <c:pt idx="27">
                  <c:v>99.899999999999991</c:v>
                </c:pt>
                <c:pt idx="28">
                  <c:v>90.899999999999991</c:v>
                </c:pt>
                <c:pt idx="29">
                  <c:v>107.69999999999999</c:v>
                </c:pt>
                <c:pt idx="30">
                  <c:v>97.999999999999986</c:v>
                </c:pt>
                <c:pt idx="31">
                  <c:v>87.799999999999983</c:v>
                </c:pt>
                <c:pt idx="32">
                  <c:v>121.29999999999998</c:v>
                </c:pt>
                <c:pt idx="33">
                  <c:v>139.69999999999999</c:v>
                </c:pt>
                <c:pt idx="34">
                  <c:v>139.39999999999998</c:v>
                </c:pt>
                <c:pt idx="35">
                  <c:v>133.69999999999999</c:v>
                </c:pt>
                <c:pt idx="36">
                  <c:v>127</c:v>
                </c:pt>
                <c:pt idx="37">
                  <c:v>120.1</c:v>
                </c:pt>
                <c:pt idx="38">
                  <c:v>124.69999999999999</c:v>
                </c:pt>
                <c:pt idx="39">
                  <c:v>120.19999999999999</c:v>
                </c:pt>
                <c:pt idx="40">
                  <c:v>105.79999999999998</c:v>
                </c:pt>
                <c:pt idx="41">
                  <c:v>98.299999999999983</c:v>
                </c:pt>
                <c:pt idx="42">
                  <c:v>94.899999999999977</c:v>
                </c:pt>
                <c:pt idx="43">
                  <c:v>132.89999999999998</c:v>
                </c:pt>
                <c:pt idx="44">
                  <c:v>126.89999999999998</c:v>
                </c:pt>
                <c:pt idx="45">
                  <c:v>126.39999999999998</c:v>
                </c:pt>
                <c:pt idx="46">
                  <c:v>130.79999999999998</c:v>
                </c:pt>
                <c:pt idx="47">
                  <c:v>114.1</c:v>
                </c:pt>
                <c:pt idx="48">
                  <c:v>89.5</c:v>
                </c:pt>
                <c:pt idx="49">
                  <c:v>83.2</c:v>
                </c:pt>
                <c:pt idx="50">
                  <c:v>66</c:v>
                </c:pt>
                <c:pt idx="51">
                  <c:v>85.399999999999991</c:v>
                </c:pt>
                <c:pt idx="52">
                  <c:v>89.1</c:v>
                </c:pt>
                <c:pt idx="53">
                  <c:v>84.899999999999991</c:v>
                </c:pt>
                <c:pt idx="54">
                  <c:v>63.699999999999989</c:v>
                </c:pt>
                <c:pt idx="55">
                  <c:v>64.899999999999991</c:v>
                </c:pt>
                <c:pt idx="56">
                  <c:v>54.8</c:v>
                </c:pt>
                <c:pt idx="57">
                  <c:v>44</c:v>
                </c:pt>
                <c:pt idx="58">
                  <c:v>48.8</c:v>
                </c:pt>
                <c:pt idx="59">
                  <c:v>36.5</c:v>
                </c:pt>
                <c:pt idx="60">
                  <c:v>27</c:v>
                </c:pt>
                <c:pt idx="61">
                  <c:v>26.3</c:v>
                </c:pt>
                <c:pt idx="62">
                  <c:v>16.8</c:v>
                </c:pt>
                <c:pt idx="63">
                  <c:v>15.2</c:v>
                </c:pt>
                <c:pt idx="64">
                  <c:v>5.5</c:v>
                </c:pt>
                <c:pt idx="65">
                  <c:v>13.1</c:v>
                </c:pt>
                <c:pt idx="66">
                  <c:v>-1.4999999999999996</c:v>
                </c:pt>
                <c:pt idx="6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E-AC41-B728-E64974B8B4AA}"/>
            </c:ext>
          </c:extLst>
        </c:ser>
        <c:ser>
          <c:idx val="3"/>
          <c:order val="3"/>
          <c:tx>
            <c:strRef>
              <c:f>'dte2'!$K$1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'dte2'!$K$2:$K$71</c:f>
              <c:numCache>
                <c:formatCode>General</c:formatCode>
                <c:ptCount val="70"/>
                <c:pt idx="0">
                  <c:v>152.89999999999998</c:v>
                </c:pt>
                <c:pt idx="1">
                  <c:v>152.59999999999997</c:v>
                </c:pt>
                <c:pt idx="2">
                  <c:v>148.34999999999997</c:v>
                </c:pt>
                <c:pt idx="3">
                  <c:v>145.74999999999997</c:v>
                </c:pt>
                <c:pt idx="4">
                  <c:v>142.14999999999998</c:v>
                </c:pt>
                <c:pt idx="5">
                  <c:v>136.99999999999997</c:v>
                </c:pt>
                <c:pt idx="6">
                  <c:v>134.49999999999997</c:v>
                </c:pt>
                <c:pt idx="7">
                  <c:v>128.49999999999997</c:v>
                </c:pt>
                <c:pt idx="8">
                  <c:v>123.84999999999998</c:v>
                </c:pt>
                <c:pt idx="9">
                  <c:v>121.24999999999999</c:v>
                </c:pt>
                <c:pt idx="10">
                  <c:v>117.89999999999999</c:v>
                </c:pt>
                <c:pt idx="11">
                  <c:v>121.14999999999999</c:v>
                </c:pt>
                <c:pt idx="12">
                  <c:v>120.69999999999999</c:v>
                </c:pt>
                <c:pt idx="13">
                  <c:v>120.49999999999999</c:v>
                </c:pt>
                <c:pt idx="14">
                  <c:v>114.89999999999999</c:v>
                </c:pt>
                <c:pt idx="15">
                  <c:v>110.8</c:v>
                </c:pt>
                <c:pt idx="16">
                  <c:v>113.25</c:v>
                </c:pt>
                <c:pt idx="17">
                  <c:v>113.3</c:v>
                </c:pt>
                <c:pt idx="18">
                  <c:v>113.1</c:v>
                </c:pt>
                <c:pt idx="19">
                  <c:v>117.5</c:v>
                </c:pt>
                <c:pt idx="20">
                  <c:v>113.2</c:v>
                </c:pt>
                <c:pt idx="21">
                  <c:v>113.15</c:v>
                </c:pt>
                <c:pt idx="22">
                  <c:v>109.85000000000001</c:v>
                </c:pt>
                <c:pt idx="23">
                  <c:v>110.75000000000001</c:v>
                </c:pt>
                <c:pt idx="24">
                  <c:v>107.85000000000001</c:v>
                </c:pt>
                <c:pt idx="25">
                  <c:v>103.95</c:v>
                </c:pt>
                <c:pt idx="26">
                  <c:v>99.600000000000009</c:v>
                </c:pt>
                <c:pt idx="27">
                  <c:v>94.250000000000014</c:v>
                </c:pt>
                <c:pt idx="28">
                  <c:v>88.40000000000002</c:v>
                </c:pt>
                <c:pt idx="29">
                  <c:v>84.15000000000002</c:v>
                </c:pt>
                <c:pt idx="30">
                  <c:v>83.15000000000002</c:v>
                </c:pt>
                <c:pt idx="31">
                  <c:v>76.90000000000002</c:v>
                </c:pt>
                <c:pt idx="32">
                  <c:v>72.300000000000026</c:v>
                </c:pt>
                <c:pt idx="33">
                  <c:v>86.000000000000028</c:v>
                </c:pt>
                <c:pt idx="34">
                  <c:v>97.600000000000023</c:v>
                </c:pt>
                <c:pt idx="35">
                  <c:v>96.050000000000026</c:v>
                </c:pt>
                <c:pt idx="36">
                  <c:v>96.90000000000002</c:v>
                </c:pt>
                <c:pt idx="37">
                  <c:v>95.950000000000017</c:v>
                </c:pt>
                <c:pt idx="38">
                  <c:v>90.850000000000023</c:v>
                </c:pt>
                <c:pt idx="39">
                  <c:v>89.65000000000002</c:v>
                </c:pt>
                <c:pt idx="40">
                  <c:v>87.450000000000017</c:v>
                </c:pt>
                <c:pt idx="41">
                  <c:v>81.500000000000014</c:v>
                </c:pt>
                <c:pt idx="42">
                  <c:v>78.350000000000009</c:v>
                </c:pt>
                <c:pt idx="43">
                  <c:v>77.800000000000011</c:v>
                </c:pt>
                <c:pt idx="44">
                  <c:v>85.800000000000011</c:v>
                </c:pt>
                <c:pt idx="45">
                  <c:v>83.300000000000011</c:v>
                </c:pt>
                <c:pt idx="46">
                  <c:v>82.65</c:v>
                </c:pt>
                <c:pt idx="47">
                  <c:v>84.100000000000009</c:v>
                </c:pt>
                <c:pt idx="48">
                  <c:v>76.95</c:v>
                </c:pt>
                <c:pt idx="49">
                  <c:v>64.45</c:v>
                </c:pt>
                <c:pt idx="50">
                  <c:v>62.3</c:v>
                </c:pt>
                <c:pt idx="51">
                  <c:v>55.4</c:v>
                </c:pt>
                <c:pt idx="52">
                  <c:v>57.85</c:v>
                </c:pt>
                <c:pt idx="53">
                  <c:v>56.550000000000004</c:v>
                </c:pt>
                <c:pt idx="54">
                  <c:v>52.750000000000007</c:v>
                </c:pt>
                <c:pt idx="55">
                  <c:v>42.350000000000009</c:v>
                </c:pt>
                <c:pt idx="56">
                  <c:v>39.900000000000006</c:v>
                </c:pt>
                <c:pt idx="57">
                  <c:v>39.400000000000006</c:v>
                </c:pt>
                <c:pt idx="58">
                  <c:v>31.35</c:v>
                </c:pt>
                <c:pt idx="59">
                  <c:v>30.200000000000003</c:v>
                </c:pt>
                <c:pt idx="60">
                  <c:v>22.8</c:v>
                </c:pt>
                <c:pt idx="61">
                  <c:v>15.9</c:v>
                </c:pt>
                <c:pt idx="62">
                  <c:v>11.3</c:v>
                </c:pt>
                <c:pt idx="63">
                  <c:v>5.8000000000000007</c:v>
                </c:pt>
                <c:pt idx="64">
                  <c:v>2.4000000000000004</c:v>
                </c:pt>
                <c:pt idx="65">
                  <c:v>-4.3499999999999996</c:v>
                </c:pt>
                <c:pt idx="66">
                  <c:v>7.15</c:v>
                </c:pt>
                <c:pt idx="67">
                  <c:v>2.65</c:v>
                </c:pt>
                <c:pt idx="68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BE-AC41-B728-E64974B8B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353775"/>
        <c:axId val="602778416"/>
      </c:lineChart>
      <c:catAx>
        <c:axId val="84535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78416"/>
        <c:crosses val="autoZero"/>
        <c:auto val="1"/>
        <c:lblAlgn val="ctr"/>
        <c:lblOffset val="100"/>
        <c:noMultiLvlLbl val="0"/>
      </c:catAx>
      <c:valAx>
        <c:axId val="6027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5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'dte3'!$E$1</c:f>
              <c:strCache>
                <c:ptCount val="1"/>
                <c:pt idx="0">
                  <c:v>#20 400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'dte3'!$E$2:$E$70</c:f>
              <c:numCache>
                <c:formatCode>General</c:formatCode>
                <c:ptCount val="69"/>
                <c:pt idx="0">
                  <c:v>16.599999999999991</c:v>
                </c:pt>
                <c:pt idx="1">
                  <c:v>14.699999999999992</c:v>
                </c:pt>
                <c:pt idx="2">
                  <c:v>14.299999999999992</c:v>
                </c:pt>
                <c:pt idx="3">
                  <c:v>16.199999999999992</c:v>
                </c:pt>
                <c:pt idx="4">
                  <c:v>13.199999999999992</c:v>
                </c:pt>
                <c:pt idx="5">
                  <c:v>9.6999999999999922</c:v>
                </c:pt>
                <c:pt idx="6">
                  <c:v>12.399999999999991</c:v>
                </c:pt>
                <c:pt idx="7">
                  <c:v>10.19999999999999</c:v>
                </c:pt>
                <c:pt idx="8">
                  <c:v>10.19999999999999</c:v>
                </c:pt>
                <c:pt idx="9">
                  <c:v>9.0999999999999908</c:v>
                </c:pt>
                <c:pt idx="10">
                  <c:v>22.29999999999999</c:v>
                </c:pt>
                <c:pt idx="11">
                  <c:v>21.199999999999989</c:v>
                </c:pt>
                <c:pt idx="12">
                  <c:v>22.199999999999989</c:v>
                </c:pt>
                <c:pt idx="13">
                  <c:v>17.599999999999991</c:v>
                </c:pt>
                <c:pt idx="14">
                  <c:v>15.599999999999991</c:v>
                </c:pt>
                <c:pt idx="15">
                  <c:v>22.599999999999991</c:v>
                </c:pt>
                <c:pt idx="16">
                  <c:v>24.79999999999999</c:v>
                </c:pt>
                <c:pt idx="17">
                  <c:v>26.699999999999989</c:v>
                </c:pt>
                <c:pt idx="18">
                  <c:v>23.29999999999999</c:v>
                </c:pt>
                <c:pt idx="19">
                  <c:v>33.29999999999999</c:v>
                </c:pt>
                <c:pt idx="20">
                  <c:v>34.099999999999987</c:v>
                </c:pt>
                <c:pt idx="21">
                  <c:v>35.199999999999989</c:v>
                </c:pt>
                <c:pt idx="22">
                  <c:v>32.699999999999989</c:v>
                </c:pt>
                <c:pt idx="23">
                  <c:v>29.29999999999999</c:v>
                </c:pt>
                <c:pt idx="24">
                  <c:v>23.699999999999992</c:v>
                </c:pt>
                <c:pt idx="25">
                  <c:v>18.899999999999991</c:v>
                </c:pt>
                <c:pt idx="26">
                  <c:v>17.099999999999991</c:v>
                </c:pt>
                <c:pt idx="27">
                  <c:v>10.099999999999991</c:v>
                </c:pt>
                <c:pt idx="28">
                  <c:v>7.7999999999999918</c:v>
                </c:pt>
                <c:pt idx="29">
                  <c:v>23.699999999999992</c:v>
                </c:pt>
                <c:pt idx="30">
                  <c:v>20.699999999999992</c:v>
                </c:pt>
                <c:pt idx="31">
                  <c:v>20.699999999999992</c:v>
                </c:pt>
                <c:pt idx="32">
                  <c:v>19.099999999999991</c:v>
                </c:pt>
                <c:pt idx="33">
                  <c:v>18.999999999999989</c:v>
                </c:pt>
                <c:pt idx="34">
                  <c:v>14.699999999999989</c:v>
                </c:pt>
                <c:pt idx="35">
                  <c:v>15.199999999999989</c:v>
                </c:pt>
                <c:pt idx="36">
                  <c:v>64.499999999999986</c:v>
                </c:pt>
                <c:pt idx="37">
                  <c:v>65.399999999999991</c:v>
                </c:pt>
                <c:pt idx="38">
                  <c:v>66.399999999999991</c:v>
                </c:pt>
                <c:pt idx="39">
                  <c:v>61.8</c:v>
                </c:pt>
                <c:pt idx="40">
                  <c:v>57.8</c:v>
                </c:pt>
                <c:pt idx="41">
                  <c:v>56.3</c:v>
                </c:pt>
                <c:pt idx="42">
                  <c:v>50.3</c:v>
                </c:pt>
                <c:pt idx="43">
                  <c:v>44.099999999999994</c:v>
                </c:pt>
                <c:pt idx="44">
                  <c:v>42.199999999999996</c:v>
                </c:pt>
                <c:pt idx="45">
                  <c:v>34.9</c:v>
                </c:pt>
                <c:pt idx="46">
                  <c:v>30</c:v>
                </c:pt>
                <c:pt idx="47">
                  <c:v>30</c:v>
                </c:pt>
                <c:pt idx="48">
                  <c:v>25.4</c:v>
                </c:pt>
                <c:pt idx="49">
                  <c:v>26.4</c:v>
                </c:pt>
                <c:pt idx="50">
                  <c:v>30.8</c:v>
                </c:pt>
                <c:pt idx="51">
                  <c:v>29.1</c:v>
                </c:pt>
                <c:pt idx="52">
                  <c:v>26.6</c:v>
                </c:pt>
                <c:pt idx="53">
                  <c:v>29.1</c:v>
                </c:pt>
                <c:pt idx="54">
                  <c:v>23.200000000000003</c:v>
                </c:pt>
                <c:pt idx="55">
                  <c:v>19.100000000000001</c:v>
                </c:pt>
                <c:pt idx="56">
                  <c:v>16.200000000000003</c:v>
                </c:pt>
                <c:pt idx="57">
                  <c:v>9.8000000000000007</c:v>
                </c:pt>
                <c:pt idx="58">
                  <c:v>3.9</c:v>
                </c:pt>
                <c:pt idx="59">
                  <c:v>1.5</c:v>
                </c:pt>
                <c:pt idx="60">
                  <c:v>1.5</c:v>
                </c:pt>
                <c:pt idx="61">
                  <c:v>12.1</c:v>
                </c:pt>
                <c:pt idx="62">
                  <c:v>12.5</c:v>
                </c:pt>
                <c:pt idx="63">
                  <c:v>11.6</c:v>
                </c:pt>
                <c:pt idx="64">
                  <c:v>2.4</c:v>
                </c:pt>
                <c:pt idx="6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C-F940-ACFC-D738F25BAA62}"/>
            </c:ext>
          </c:extLst>
        </c:ser>
        <c:ser>
          <c:idx val="1"/>
          <c:order val="1"/>
          <c:tx>
            <c:strRef>
              <c:f>'dte3'!$G$1</c:f>
              <c:strCache>
                <c:ptCount val="1"/>
                <c:pt idx="0">
                  <c:v>#30 400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'dte3'!$G$2:$G$70</c:f>
              <c:numCache>
                <c:formatCode>General</c:formatCode>
                <c:ptCount val="69"/>
                <c:pt idx="0">
                  <c:v>50.799999999999983</c:v>
                </c:pt>
                <c:pt idx="1">
                  <c:v>46.899999999999984</c:v>
                </c:pt>
                <c:pt idx="2">
                  <c:v>47.699999999999982</c:v>
                </c:pt>
                <c:pt idx="3">
                  <c:v>48.699999999999982</c:v>
                </c:pt>
                <c:pt idx="4">
                  <c:v>44.09999999999998</c:v>
                </c:pt>
                <c:pt idx="5">
                  <c:v>38.299999999999983</c:v>
                </c:pt>
                <c:pt idx="6">
                  <c:v>39.799999999999983</c:v>
                </c:pt>
                <c:pt idx="7">
                  <c:v>36.09999999999998</c:v>
                </c:pt>
                <c:pt idx="8">
                  <c:v>36.09999999999998</c:v>
                </c:pt>
                <c:pt idx="9">
                  <c:v>34.799999999999983</c:v>
                </c:pt>
                <c:pt idx="10">
                  <c:v>50.499999999999979</c:v>
                </c:pt>
                <c:pt idx="11">
                  <c:v>50.299999999999976</c:v>
                </c:pt>
                <c:pt idx="12">
                  <c:v>50.399999999999977</c:v>
                </c:pt>
                <c:pt idx="13">
                  <c:v>41.499999999999979</c:v>
                </c:pt>
                <c:pt idx="14">
                  <c:v>39.399999999999977</c:v>
                </c:pt>
                <c:pt idx="15">
                  <c:v>49.099999999999973</c:v>
                </c:pt>
                <c:pt idx="16">
                  <c:v>52.699999999999974</c:v>
                </c:pt>
                <c:pt idx="17">
                  <c:v>56.299999999999976</c:v>
                </c:pt>
                <c:pt idx="18">
                  <c:v>50.599999999999973</c:v>
                </c:pt>
                <c:pt idx="19">
                  <c:v>64.999999999999972</c:v>
                </c:pt>
                <c:pt idx="20">
                  <c:v>66.199999999999974</c:v>
                </c:pt>
                <c:pt idx="21">
                  <c:v>71.09999999999998</c:v>
                </c:pt>
                <c:pt idx="22">
                  <c:v>67.59999999999998</c:v>
                </c:pt>
                <c:pt idx="23">
                  <c:v>60.499999999999986</c:v>
                </c:pt>
                <c:pt idx="24">
                  <c:v>48.199999999999982</c:v>
                </c:pt>
                <c:pt idx="25">
                  <c:v>40.999999999999979</c:v>
                </c:pt>
                <c:pt idx="26">
                  <c:v>40.399999999999977</c:v>
                </c:pt>
                <c:pt idx="27">
                  <c:v>30.599999999999973</c:v>
                </c:pt>
                <c:pt idx="28">
                  <c:v>29.199999999999974</c:v>
                </c:pt>
                <c:pt idx="29">
                  <c:v>52.799999999999976</c:v>
                </c:pt>
                <c:pt idx="30">
                  <c:v>46.699999999999974</c:v>
                </c:pt>
                <c:pt idx="31">
                  <c:v>40.499999999999972</c:v>
                </c:pt>
                <c:pt idx="32">
                  <c:v>38.199999999999974</c:v>
                </c:pt>
                <c:pt idx="33">
                  <c:v>39.299999999999976</c:v>
                </c:pt>
                <c:pt idx="34">
                  <c:v>35.399999999999977</c:v>
                </c:pt>
                <c:pt idx="35">
                  <c:v>35.399999999999977</c:v>
                </c:pt>
                <c:pt idx="36">
                  <c:v>99.699999999999974</c:v>
                </c:pt>
                <c:pt idx="37">
                  <c:v>101.89999999999998</c:v>
                </c:pt>
                <c:pt idx="38">
                  <c:v>106.59999999999998</c:v>
                </c:pt>
                <c:pt idx="39">
                  <c:v>99.09999999999998</c:v>
                </c:pt>
                <c:pt idx="40">
                  <c:v>94.09999999999998</c:v>
                </c:pt>
                <c:pt idx="41">
                  <c:v>91.499999999999986</c:v>
                </c:pt>
                <c:pt idx="42">
                  <c:v>83.799999999999983</c:v>
                </c:pt>
                <c:pt idx="43">
                  <c:v>76.09999999999998</c:v>
                </c:pt>
                <c:pt idx="44">
                  <c:v>74.999999999999986</c:v>
                </c:pt>
                <c:pt idx="45">
                  <c:v>65.899999999999991</c:v>
                </c:pt>
                <c:pt idx="46">
                  <c:v>56.8</c:v>
                </c:pt>
                <c:pt idx="47">
                  <c:v>56.8</c:v>
                </c:pt>
                <c:pt idx="48">
                  <c:v>48</c:v>
                </c:pt>
                <c:pt idx="49">
                  <c:v>49.7</c:v>
                </c:pt>
                <c:pt idx="50">
                  <c:v>58.6</c:v>
                </c:pt>
                <c:pt idx="51">
                  <c:v>56.5</c:v>
                </c:pt>
                <c:pt idx="52">
                  <c:v>51.1</c:v>
                </c:pt>
                <c:pt idx="53">
                  <c:v>57.5</c:v>
                </c:pt>
                <c:pt idx="54">
                  <c:v>48.5</c:v>
                </c:pt>
                <c:pt idx="55">
                  <c:v>41.2</c:v>
                </c:pt>
                <c:pt idx="56">
                  <c:v>36.800000000000004</c:v>
                </c:pt>
                <c:pt idx="57">
                  <c:v>27.700000000000003</c:v>
                </c:pt>
                <c:pt idx="58">
                  <c:v>18.900000000000002</c:v>
                </c:pt>
                <c:pt idx="59">
                  <c:v>15.200000000000001</c:v>
                </c:pt>
                <c:pt idx="60">
                  <c:v>6.4</c:v>
                </c:pt>
                <c:pt idx="61">
                  <c:v>18.5</c:v>
                </c:pt>
                <c:pt idx="62">
                  <c:v>19.2</c:v>
                </c:pt>
                <c:pt idx="63">
                  <c:v>16.7</c:v>
                </c:pt>
                <c:pt idx="64">
                  <c:v>3.5</c:v>
                </c:pt>
                <c:pt idx="6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C-F940-ACFC-D738F25BAA62}"/>
            </c:ext>
          </c:extLst>
        </c:ser>
        <c:ser>
          <c:idx val="2"/>
          <c:order val="2"/>
          <c:tx>
            <c:strRef>
              <c:f>'dte3'!$I$1</c:f>
              <c:strCache>
                <c:ptCount val="1"/>
                <c:pt idx="0">
                  <c:v>#40 400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'dte3'!$I$2:$I$70</c:f>
              <c:numCache>
                <c:formatCode>General</c:formatCode>
                <c:ptCount val="69"/>
                <c:pt idx="0">
                  <c:v>98.9</c:v>
                </c:pt>
                <c:pt idx="1">
                  <c:v>94.100000000000009</c:v>
                </c:pt>
                <c:pt idx="2">
                  <c:v>95.800000000000011</c:v>
                </c:pt>
                <c:pt idx="3">
                  <c:v>98.300000000000011</c:v>
                </c:pt>
                <c:pt idx="4">
                  <c:v>92.700000000000017</c:v>
                </c:pt>
                <c:pt idx="5">
                  <c:v>85.300000000000011</c:v>
                </c:pt>
                <c:pt idx="6">
                  <c:v>88.200000000000017</c:v>
                </c:pt>
                <c:pt idx="7">
                  <c:v>81.200000000000017</c:v>
                </c:pt>
                <c:pt idx="8">
                  <c:v>70.500000000000014</c:v>
                </c:pt>
                <c:pt idx="9">
                  <c:v>69.300000000000011</c:v>
                </c:pt>
                <c:pt idx="10">
                  <c:v>86.90000000000002</c:v>
                </c:pt>
                <c:pt idx="11">
                  <c:v>86.500000000000014</c:v>
                </c:pt>
                <c:pt idx="12">
                  <c:v>84.40000000000002</c:v>
                </c:pt>
                <c:pt idx="13">
                  <c:v>73.500000000000014</c:v>
                </c:pt>
                <c:pt idx="14">
                  <c:v>70.000000000000014</c:v>
                </c:pt>
                <c:pt idx="15">
                  <c:v>79.600000000000009</c:v>
                </c:pt>
                <c:pt idx="16">
                  <c:v>83.000000000000014</c:v>
                </c:pt>
                <c:pt idx="17">
                  <c:v>89.600000000000009</c:v>
                </c:pt>
                <c:pt idx="18">
                  <c:v>82.800000000000011</c:v>
                </c:pt>
                <c:pt idx="19">
                  <c:v>97.600000000000009</c:v>
                </c:pt>
                <c:pt idx="20">
                  <c:v>99.2</c:v>
                </c:pt>
                <c:pt idx="21">
                  <c:v>101.3</c:v>
                </c:pt>
                <c:pt idx="22">
                  <c:v>96.5</c:v>
                </c:pt>
                <c:pt idx="23">
                  <c:v>88.4</c:v>
                </c:pt>
                <c:pt idx="24">
                  <c:v>72.900000000000006</c:v>
                </c:pt>
                <c:pt idx="25">
                  <c:v>64.7</c:v>
                </c:pt>
                <c:pt idx="26">
                  <c:v>65.600000000000009</c:v>
                </c:pt>
                <c:pt idx="27">
                  <c:v>56.000000000000007</c:v>
                </c:pt>
                <c:pt idx="28">
                  <c:v>53.600000000000009</c:v>
                </c:pt>
                <c:pt idx="29">
                  <c:v>80.300000000000011</c:v>
                </c:pt>
                <c:pt idx="30">
                  <c:v>73.200000000000017</c:v>
                </c:pt>
                <c:pt idx="31">
                  <c:v>65.90000000000002</c:v>
                </c:pt>
                <c:pt idx="32">
                  <c:v>61.800000000000018</c:v>
                </c:pt>
                <c:pt idx="33">
                  <c:v>63.40000000000002</c:v>
                </c:pt>
                <c:pt idx="34">
                  <c:v>58.40000000000002</c:v>
                </c:pt>
                <c:pt idx="35">
                  <c:v>58.40000000000002</c:v>
                </c:pt>
                <c:pt idx="36">
                  <c:v>138.70000000000002</c:v>
                </c:pt>
                <c:pt idx="37">
                  <c:v>139.30000000000001</c:v>
                </c:pt>
                <c:pt idx="38">
                  <c:v>144.80000000000001</c:v>
                </c:pt>
                <c:pt idx="39">
                  <c:v>134.4</c:v>
                </c:pt>
                <c:pt idx="40">
                  <c:v>128.9</c:v>
                </c:pt>
                <c:pt idx="41">
                  <c:v>124.9</c:v>
                </c:pt>
                <c:pt idx="42">
                  <c:v>116</c:v>
                </c:pt>
                <c:pt idx="43">
                  <c:v>105.2</c:v>
                </c:pt>
                <c:pt idx="44">
                  <c:v>102.5</c:v>
                </c:pt>
                <c:pt idx="45">
                  <c:v>90.5</c:v>
                </c:pt>
                <c:pt idx="46">
                  <c:v>80.400000000000006</c:v>
                </c:pt>
                <c:pt idx="47">
                  <c:v>75.600000000000009</c:v>
                </c:pt>
                <c:pt idx="48">
                  <c:v>64.800000000000011</c:v>
                </c:pt>
                <c:pt idx="49">
                  <c:v>66.100000000000009</c:v>
                </c:pt>
                <c:pt idx="50">
                  <c:v>76.900000000000006</c:v>
                </c:pt>
                <c:pt idx="51">
                  <c:v>72.5</c:v>
                </c:pt>
                <c:pt idx="52">
                  <c:v>66.7</c:v>
                </c:pt>
                <c:pt idx="53">
                  <c:v>74.2</c:v>
                </c:pt>
                <c:pt idx="54">
                  <c:v>62.3</c:v>
                </c:pt>
                <c:pt idx="55">
                  <c:v>55.099999999999994</c:v>
                </c:pt>
                <c:pt idx="56">
                  <c:v>50.399999999999991</c:v>
                </c:pt>
                <c:pt idx="57">
                  <c:v>39.499999999999993</c:v>
                </c:pt>
                <c:pt idx="58">
                  <c:v>28.399999999999995</c:v>
                </c:pt>
                <c:pt idx="59">
                  <c:v>24.699999999999996</c:v>
                </c:pt>
                <c:pt idx="60">
                  <c:v>15.799999999999997</c:v>
                </c:pt>
                <c:pt idx="61">
                  <c:v>25.599999999999998</c:v>
                </c:pt>
                <c:pt idx="62">
                  <c:v>24.799999999999997</c:v>
                </c:pt>
                <c:pt idx="63">
                  <c:v>20.399999999999999</c:v>
                </c:pt>
                <c:pt idx="64">
                  <c:v>5.4</c:v>
                </c:pt>
                <c:pt idx="6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C-F940-ACFC-D738F25BAA62}"/>
            </c:ext>
          </c:extLst>
        </c:ser>
        <c:ser>
          <c:idx val="3"/>
          <c:order val="3"/>
          <c:tx>
            <c:strRef>
              <c:f>'dte3'!$K$1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'dte3'!$K$2:$K$70</c:f>
              <c:numCache>
                <c:formatCode>General</c:formatCode>
                <c:ptCount val="69"/>
                <c:pt idx="0">
                  <c:v>-17.15000000000002</c:v>
                </c:pt>
                <c:pt idx="1">
                  <c:v>-18.100000000000019</c:v>
                </c:pt>
                <c:pt idx="2">
                  <c:v>-20.250000000000018</c:v>
                </c:pt>
                <c:pt idx="3">
                  <c:v>-19.850000000000019</c:v>
                </c:pt>
                <c:pt idx="4">
                  <c:v>-23.000000000000018</c:v>
                </c:pt>
                <c:pt idx="5">
                  <c:v>-26.750000000000018</c:v>
                </c:pt>
                <c:pt idx="6">
                  <c:v>-24.900000000000016</c:v>
                </c:pt>
                <c:pt idx="7">
                  <c:v>-27.700000000000017</c:v>
                </c:pt>
                <c:pt idx="8">
                  <c:v>-33.450000000000017</c:v>
                </c:pt>
                <c:pt idx="9">
                  <c:v>-34.250000000000014</c:v>
                </c:pt>
                <c:pt idx="10">
                  <c:v>-34.250000000000014</c:v>
                </c:pt>
                <c:pt idx="11">
                  <c:v>-26.200000000000014</c:v>
                </c:pt>
                <c:pt idx="12">
                  <c:v>-27.600000000000012</c:v>
                </c:pt>
                <c:pt idx="13">
                  <c:v>-25.250000000000011</c:v>
                </c:pt>
                <c:pt idx="14">
                  <c:v>-28.150000000000009</c:v>
                </c:pt>
                <c:pt idx="15">
                  <c:v>-31.050000000000008</c:v>
                </c:pt>
                <c:pt idx="16">
                  <c:v>-24.550000000000008</c:v>
                </c:pt>
                <c:pt idx="17">
                  <c:v>-21.050000000000008</c:v>
                </c:pt>
                <c:pt idx="18">
                  <c:v>-16.250000000000007</c:v>
                </c:pt>
                <c:pt idx="19">
                  <c:v>-14.000000000000005</c:v>
                </c:pt>
                <c:pt idx="20">
                  <c:v>-17.150000000000006</c:v>
                </c:pt>
                <c:pt idx="21">
                  <c:v>-10.650000000000004</c:v>
                </c:pt>
                <c:pt idx="22">
                  <c:v>-10.450000000000005</c:v>
                </c:pt>
                <c:pt idx="23">
                  <c:v>-10.150000000000004</c:v>
                </c:pt>
                <c:pt idx="24">
                  <c:v>-11.950000000000005</c:v>
                </c:pt>
                <c:pt idx="25">
                  <c:v>-14.350000000000005</c:v>
                </c:pt>
                <c:pt idx="26">
                  <c:v>-18.800000000000004</c:v>
                </c:pt>
                <c:pt idx="27">
                  <c:v>-22.700000000000003</c:v>
                </c:pt>
                <c:pt idx="28">
                  <c:v>-24.300000000000004</c:v>
                </c:pt>
                <c:pt idx="29">
                  <c:v>-30.350000000000005</c:v>
                </c:pt>
                <c:pt idx="30">
                  <c:v>-33.650000000000006</c:v>
                </c:pt>
                <c:pt idx="31">
                  <c:v>-23.900000000000002</c:v>
                </c:pt>
                <c:pt idx="32">
                  <c:v>-25.85</c:v>
                </c:pt>
                <c:pt idx="33">
                  <c:v>-28.8</c:v>
                </c:pt>
                <c:pt idx="34">
                  <c:v>-30.400000000000002</c:v>
                </c:pt>
                <c:pt idx="35">
                  <c:v>-30.700000000000003</c:v>
                </c:pt>
                <c:pt idx="36">
                  <c:v>-34.200000000000003</c:v>
                </c:pt>
                <c:pt idx="37">
                  <c:v>-35.650000000000006</c:v>
                </c:pt>
                <c:pt idx="38">
                  <c:v>25.7</c:v>
                </c:pt>
                <c:pt idx="39">
                  <c:v>27.599999999999998</c:v>
                </c:pt>
                <c:pt idx="40">
                  <c:v>26.9</c:v>
                </c:pt>
                <c:pt idx="41">
                  <c:v>21.95</c:v>
                </c:pt>
                <c:pt idx="42">
                  <c:v>20.399999999999999</c:v>
                </c:pt>
                <c:pt idx="43">
                  <c:v>18.049999999999997</c:v>
                </c:pt>
                <c:pt idx="44">
                  <c:v>12.549999999999997</c:v>
                </c:pt>
                <c:pt idx="45">
                  <c:v>7.8999999999999977</c:v>
                </c:pt>
                <c:pt idx="46">
                  <c:v>5.0999999999999979</c:v>
                </c:pt>
                <c:pt idx="47">
                  <c:v>-0.80000000000000249</c:v>
                </c:pt>
                <c:pt idx="48">
                  <c:v>-5.7000000000000028</c:v>
                </c:pt>
                <c:pt idx="49">
                  <c:v>36.599999999999994</c:v>
                </c:pt>
                <c:pt idx="50">
                  <c:v>35.049999999999997</c:v>
                </c:pt>
                <c:pt idx="51">
                  <c:v>31.349999999999994</c:v>
                </c:pt>
                <c:pt idx="52">
                  <c:v>30.999999999999993</c:v>
                </c:pt>
                <c:pt idx="53">
                  <c:v>33.599999999999994</c:v>
                </c:pt>
                <c:pt idx="54">
                  <c:v>31.849999999999994</c:v>
                </c:pt>
                <c:pt idx="55">
                  <c:v>31.199999999999996</c:v>
                </c:pt>
                <c:pt idx="56">
                  <c:v>29.999999999999996</c:v>
                </c:pt>
                <c:pt idx="57">
                  <c:v>24.549999999999997</c:v>
                </c:pt>
                <c:pt idx="58">
                  <c:v>20.349999999999998</c:v>
                </c:pt>
                <c:pt idx="59">
                  <c:v>16.399999999999999</c:v>
                </c:pt>
                <c:pt idx="60">
                  <c:v>10.25</c:v>
                </c:pt>
                <c:pt idx="61">
                  <c:v>4.9499999999999993</c:v>
                </c:pt>
                <c:pt idx="62">
                  <c:v>1.0499999999999989</c:v>
                </c:pt>
                <c:pt idx="63">
                  <c:v>-3.4500000000000011</c:v>
                </c:pt>
                <c:pt idx="64">
                  <c:v>13.549999999999999</c:v>
                </c:pt>
                <c:pt idx="65">
                  <c:v>13.2</c:v>
                </c:pt>
                <c:pt idx="66">
                  <c:v>10</c:v>
                </c:pt>
                <c:pt idx="67">
                  <c:v>2.5999999999999996</c:v>
                </c:pt>
                <c:pt idx="68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C-F940-ACFC-D738F25BA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98207"/>
        <c:axId val="175886399"/>
      </c:lineChart>
      <c:catAx>
        <c:axId val="17589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6399"/>
        <c:crosses val="autoZero"/>
        <c:auto val="1"/>
        <c:lblAlgn val="ctr"/>
        <c:lblOffset val="100"/>
        <c:noMultiLvlLbl val="0"/>
      </c:catAx>
      <c:valAx>
        <c:axId val="1758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641350</xdr:colOff>
      <xdr:row>0</xdr:row>
      <xdr:rowOff>127000</xdr:rowOff>
    </xdr:from>
    <xdr:to>
      <xdr:col>32</xdr:col>
      <xdr:colOff>292100</xdr:colOff>
      <xdr:row>45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07A37-55E9-E1FD-1E49-C471ED13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</xdr:row>
      <xdr:rowOff>177800</xdr:rowOff>
    </xdr:from>
    <xdr:to>
      <xdr:col>32</xdr:col>
      <xdr:colOff>736600</xdr:colOff>
      <xdr:row>47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A67D6-ECE0-5B65-A233-C042825B8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2</xdr:row>
      <xdr:rowOff>152400</xdr:rowOff>
    </xdr:from>
    <xdr:to>
      <xdr:col>32</xdr:col>
      <xdr:colOff>635000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E8B4C-25EC-0EEE-0B5B-AE4D55CF2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topLeftCell="I1" workbookViewId="0">
      <selection activeCell="M21" sqref="M21:N35"/>
    </sheetView>
  </sheetViews>
  <sheetFormatPr baseColWidth="10" defaultRowHeight="16" x14ac:dyDescent="0.2"/>
  <cols>
    <col min="13" max="13" width="15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</v>
      </c>
      <c r="E1" t="s">
        <v>5</v>
      </c>
      <c r="F1" t="s">
        <v>6</v>
      </c>
      <c r="G1" t="s">
        <v>6</v>
      </c>
      <c r="H1" t="s">
        <v>7</v>
      </c>
      <c r="I1" t="s">
        <v>7</v>
      </c>
      <c r="J1" t="s">
        <v>3</v>
      </c>
      <c r="K1" t="s">
        <v>3</v>
      </c>
    </row>
    <row r="2" spans="1:14" x14ac:dyDescent="0.2">
      <c r="A2" t="s">
        <v>4</v>
      </c>
      <c r="B2" s="1">
        <v>45063</v>
      </c>
      <c r="C2">
        <v>1</v>
      </c>
      <c r="D2">
        <v>-1.5</v>
      </c>
      <c r="E2">
        <f>D2+E3</f>
        <v>246.5</v>
      </c>
      <c r="F2">
        <v>-3.9</v>
      </c>
      <c r="G2">
        <f>F2+G3</f>
        <v>361.70000000000005</v>
      </c>
      <c r="H2">
        <v>-18.8</v>
      </c>
      <c r="I2">
        <f>H2+I3</f>
        <v>434.7000000000001</v>
      </c>
      <c r="J2">
        <v>0.4</v>
      </c>
      <c r="K2">
        <f>J2/2+K3</f>
        <v>248.8</v>
      </c>
      <c r="M2" t="s">
        <v>8</v>
      </c>
    </row>
    <row r="3" spans="1:14" x14ac:dyDescent="0.2">
      <c r="A3" t="s">
        <v>4</v>
      </c>
      <c r="B3" s="1">
        <v>45056</v>
      </c>
      <c r="C3">
        <v>1</v>
      </c>
      <c r="D3">
        <v>1.8</v>
      </c>
      <c r="E3">
        <f t="shared" ref="E3:E66" si="0">D3+E4</f>
        <v>248</v>
      </c>
      <c r="F3">
        <v>2.2999999999999998</v>
      </c>
      <c r="G3">
        <f t="shared" ref="G3:G66" si="1">F3+G4</f>
        <v>365.6</v>
      </c>
      <c r="H3">
        <v>6.6</v>
      </c>
      <c r="I3">
        <f t="shared" ref="I3:I66" si="2">H3+I4</f>
        <v>453.50000000000011</v>
      </c>
      <c r="J3">
        <v>7.6</v>
      </c>
      <c r="K3">
        <f t="shared" ref="K3:K66" si="3">J3/2+K4</f>
        <v>248.60000000000002</v>
      </c>
    </row>
    <row r="4" spans="1:14" x14ac:dyDescent="0.2">
      <c r="A4" t="s">
        <v>4</v>
      </c>
      <c r="B4" s="1">
        <v>45049</v>
      </c>
      <c r="C4">
        <v>1</v>
      </c>
      <c r="D4">
        <v>13</v>
      </c>
      <c r="E4">
        <f t="shared" si="0"/>
        <v>246.2</v>
      </c>
      <c r="F4">
        <v>22.6</v>
      </c>
      <c r="G4">
        <f t="shared" si="1"/>
        <v>363.3</v>
      </c>
      <c r="H4">
        <v>27.3</v>
      </c>
      <c r="I4">
        <f t="shared" si="2"/>
        <v>446.90000000000009</v>
      </c>
      <c r="J4">
        <v>16.7</v>
      </c>
      <c r="K4">
        <f t="shared" si="3"/>
        <v>244.8</v>
      </c>
      <c r="M4" t="s">
        <v>6</v>
      </c>
    </row>
    <row r="5" spans="1:14" x14ac:dyDescent="0.2">
      <c r="A5" t="s">
        <v>4</v>
      </c>
      <c r="B5" s="1">
        <v>45042</v>
      </c>
      <c r="C5">
        <v>1</v>
      </c>
      <c r="D5">
        <v>4.5999999999999996</v>
      </c>
      <c r="E5">
        <f t="shared" si="0"/>
        <v>233.2</v>
      </c>
      <c r="F5">
        <v>7</v>
      </c>
      <c r="G5">
        <f t="shared" si="1"/>
        <v>340.7</v>
      </c>
      <c r="H5">
        <v>5.3</v>
      </c>
      <c r="I5">
        <f t="shared" si="2"/>
        <v>419.60000000000008</v>
      </c>
      <c r="J5">
        <v>8.6</v>
      </c>
      <c r="K5">
        <f t="shared" si="3"/>
        <v>236.45000000000002</v>
      </c>
      <c r="M5" t="s">
        <v>9</v>
      </c>
      <c r="N5">
        <f>COUNTIF($F$2:$F$71,"&gt;0")</f>
        <v>53</v>
      </c>
    </row>
    <row r="6" spans="1:14" x14ac:dyDescent="0.2">
      <c r="A6" t="s">
        <v>4</v>
      </c>
      <c r="B6" s="1">
        <v>45035</v>
      </c>
      <c r="C6">
        <v>1</v>
      </c>
      <c r="D6">
        <v>11.1</v>
      </c>
      <c r="E6">
        <f t="shared" si="0"/>
        <v>228.6</v>
      </c>
      <c r="F6">
        <v>17</v>
      </c>
      <c r="G6">
        <f t="shared" si="1"/>
        <v>333.7</v>
      </c>
      <c r="H6">
        <v>23.1</v>
      </c>
      <c r="I6">
        <f t="shared" si="2"/>
        <v>414.30000000000007</v>
      </c>
      <c r="J6">
        <v>16.2</v>
      </c>
      <c r="K6">
        <f t="shared" si="3"/>
        <v>232.15</v>
      </c>
      <c r="M6" t="s">
        <v>10</v>
      </c>
      <c r="N6">
        <f>COUNTIF($F$2:$F$71,"&lt;=0")</f>
        <v>17</v>
      </c>
    </row>
    <row r="7" spans="1:14" x14ac:dyDescent="0.2">
      <c r="A7" t="s">
        <v>4</v>
      </c>
      <c r="B7" s="1">
        <v>45028</v>
      </c>
      <c r="C7">
        <v>1</v>
      </c>
      <c r="D7">
        <v>11.5</v>
      </c>
      <c r="E7">
        <f t="shared" si="0"/>
        <v>217.5</v>
      </c>
      <c r="F7">
        <v>13.9</v>
      </c>
      <c r="G7">
        <f t="shared" si="1"/>
        <v>316.7</v>
      </c>
      <c r="H7">
        <v>18.399999999999999</v>
      </c>
      <c r="I7">
        <f t="shared" si="2"/>
        <v>391.20000000000005</v>
      </c>
      <c r="J7">
        <v>16.7</v>
      </c>
      <c r="K7">
        <f t="shared" si="3"/>
        <v>224.05</v>
      </c>
      <c r="M7" t="s">
        <v>11</v>
      </c>
      <c r="N7" s="2">
        <f>N5/(N5+N6)</f>
        <v>0.75714285714285712</v>
      </c>
    </row>
    <row r="8" spans="1:14" x14ac:dyDescent="0.2">
      <c r="A8" t="s">
        <v>4</v>
      </c>
      <c r="B8" s="1">
        <v>45021</v>
      </c>
      <c r="C8">
        <v>1</v>
      </c>
      <c r="D8">
        <v>8.3000000000000007</v>
      </c>
      <c r="E8">
        <f t="shared" si="0"/>
        <v>206</v>
      </c>
      <c r="F8">
        <v>14.6</v>
      </c>
      <c r="G8">
        <f t="shared" si="1"/>
        <v>302.8</v>
      </c>
      <c r="H8">
        <v>13</v>
      </c>
      <c r="I8">
        <f t="shared" si="2"/>
        <v>372.80000000000007</v>
      </c>
      <c r="J8">
        <v>13.4</v>
      </c>
      <c r="K8">
        <f t="shared" si="3"/>
        <v>215.70000000000002</v>
      </c>
      <c r="M8" t="s">
        <v>12</v>
      </c>
      <c r="N8" s="3">
        <f>100%-N7</f>
        <v>0.24285714285714288</v>
      </c>
    </row>
    <row r="9" spans="1:14" x14ac:dyDescent="0.2">
      <c r="A9" t="s">
        <v>4</v>
      </c>
      <c r="B9" s="1">
        <v>45013</v>
      </c>
      <c r="C9">
        <v>1</v>
      </c>
      <c r="D9">
        <v>5.0999999999999996</v>
      </c>
      <c r="E9">
        <f t="shared" si="0"/>
        <v>197.7</v>
      </c>
      <c r="F9">
        <v>10.4</v>
      </c>
      <c r="G9">
        <f t="shared" si="1"/>
        <v>288.2</v>
      </c>
      <c r="H9">
        <v>11.6</v>
      </c>
      <c r="I9">
        <f t="shared" si="2"/>
        <v>359.80000000000007</v>
      </c>
      <c r="J9">
        <v>9.8000000000000007</v>
      </c>
      <c r="K9">
        <f t="shared" si="3"/>
        <v>209.00000000000003</v>
      </c>
    </row>
    <row r="10" spans="1:14" x14ac:dyDescent="0.2">
      <c r="A10" t="s">
        <v>4</v>
      </c>
      <c r="B10" s="1">
        <v>45007</v>
      </c>
      <c r="C10">
        <v>1</v>
      </c>
      <c r="D10">
        <v>13.6</v>
      </c>
      <c r="E10">
        <f t="shared" si="0"/>
        <v>192.6</v>
      </c>
      <c r="F10">
        <v>20.399999999999999</v>
      </c>
      <c r="G10">
        <f t="shared" si="1"/>
        <v>277.8</v>
      </c>
      <c r="H10">
        <v>25.4</v>
      </c>
      <c r="I10">
        <f t="shared" si="2"/>
        <v>348.20000000000005</v>
      </c>
      <c r="J10">
        <v>20.8</v>
      </c>
      <c r="K10">
        <f t="shared" si="3"/>
        <v>204.10000000000002</v>
      </c>
      <c r="M10" t="s">
        <v>13</v>
      </c>
      <c r="N10" s="4">
        <f>AVERAGEIF($F$2:$F$71,"&gt;0")</f>
        <v>15.70943396226415</v>
      </c>
    </row>
    <row r="11" spans="1:14" x14ac:dyDescent="0.2">
      <c r="A11" t="s">
        <v>4</v>
      </c>
      <c r="B11" s="1">
        <v>45000</v>
      </c>
      <c r="C11">
        <v>1</v>
      </c>
      <c r="D11">
        <v>4.5999999999999996</v>
      </c>
      <c r="E11">
        <f t="shared" si="0"/>
        <v>179</v>
      </c>
      <c r="F11">
        <v>8.9</v>
      </c>
      <c r="G11">
        <f t="shared" si="1"/>
        <v>257.40000000000003</v>
      </c>
      <c r="H11">
        <v>11.9</v>
      </c>
      <c r="I11">
        <f t="shared" si="2"/>
        <v>322.80000000000007</v>
      </c>
      <c r="J11">
        <v>10.8</v>
      </c>
      <c r="K11">
        <f t="shared" si="3"/>
        <v>193.70000000000002</v>
      </c>
      <c r="M11" t="s">
        <v>14</v>
      </c>
      <c r="N11" s="4">
        <f>AVERAGEIF($F$2:$F$71,"&lt;=0")</f>
        <v>-27.7</v>
      </c>
    </row>
    <row r="12" spans="1:14" x14ac:dyDescent="0.2">
      <c r="A12" t="s">
        <v>4</v>
      </c>
      <c r="B12" s="1">
        <v>44993</v>
      </c>
      <c r="C12">
        <v>1</v>
      </c>
      <c r="D12">
        <v>12.9</v>
      </c>
      <c r="E12">
        <f t="shared" si="0"/>
        <v>174.4</v>
      </c>
      <c r="F12">
        <v>13.7</v>
      </c>
      <c r="G12">
        <f t="shared" si="1"/>
        <v>248.50000000000003</v>
      </c>
      <c r="H12">
        <v>19.5</v>
      </c>
      <c r="I12">
        <f t="shared" si="2"/>
        <v>310.90000000000009</v>
      </c>
      <c r="J12">
        <v>19.3</v>
      </c>
      <c r="K12">
        <f t="shared" si="3"/>
        <v>188.3</v>
      </c>
      <c r="M12" t="s">
        <v>15</v>
      </c>
      <c r="N12" s="4">
        <f>N10/ABS(N11)</f>
        <v>0.56712757986513174</v>
      </c>
    </row>
    <row r="13" spans="1:14" x14ac:dyDescent="0.2">
      <c r="A13" t="s">
        <v>4</v>
      </c>
      <c r="B13" s="1">
        <v>44986</v>
      </c>
      <c r="C13">
        <v>1</v>
      </c>
      <c r="D13">
        <v>5.6</v>
      </c>
      <c r="E13">
        <f t="shared" si="0"/>
        <v>161.5</v>
      </c>
      <c r="F13">
        <v>8.1</v>
      </c>
      <c r="G13">
        <f t="shared" si="1"/>
        <v>234.80000000000004</v>
      </c>
      <c r="H13">
        <v>11.1</v>
      </c>
      <c r="I13">
        <f t="shared" si="2"/>
        <v>291.40000000000009</v>
      </c>
      <c r="J13">
        <v>9.4</v>
      </c>
      <c r="K13">
        <f t="shared" si="3"/>
        <v>178.65</v>
      </c>
    </row>
    <row r="14" spans="1:14" x14ac:dyDescent="0.2">
      <c r="A14" t="s">
        <v>4</v>
      </c>
      <c r="B14" s="1">
        <v>44979</v>
      </c>
      <c r="C14">
        <v>1</v>
      </c>
      <c r="D14">
        <v>1.5</v>
      </c>
      <c r="E14">
        <f t="shared" si="0"/>
        <v>155.9</v>
      </c>
      <c r="F14">
        <v>-4.2</v>
      </c>
      <c r="G14">
        <f t="shared" si="1"/>
        <v>226.70000000000005</v>
      </c>
      <c r="H14">
        <v>-7.9</v>
      </c>
      <c r="I14">
        <f t="shared" si="2"/>
        <v>280.30000000000007</v>
      </c>
      <c r="J14">
        <v>7</v>
      </c>
      <c r="K14">
        <f t="shared" si="3"/>
        <v>173.95000000000002</v>
      </c>
      <c r="M14" t="s">
        <v>16</v>
      </c>
      <c r="N14">
        <f>MAX($F$2:$F$71)</f>
        <v>36.1</v>
      </c>
    </row>
    <row r="15" spans="1:14" x14ac:dyDescent="0.2">
      <c r="A15" t="s">
        <v>4</v>
      </c>
      <c r="B15" s="1">
        <v>44972</v>
      </c>
      <c r="C15">
        <v>1</v>
      </c>
      <c r="D15">
        <v>-10.3</v>
      </c>
      <c r="E15">
        <f t="shared" si="0"/>
        <v>154.4</v>
      </c>
      <c r="F15">
        <v>-5.4</v>
      </c>
      <c r="G15">
        <f t="shared" si="1"/>
        <v>230.90000000000003</v>
      </c>
      <c r="H15">
        <v>-11.4</v>
      </c>
      <c r="I15">
        <f t="shared" si="2"/>
        <v>288.20000000000005</v>
      </c>
      <c r="J15">
        <v>-8.8000000000000007</v>
      </c>
      <c r="K15">
        <f t="shared" si="3"/>
        <v>170.45000000000002</v>
      </c>
      <c r="M15" t="s">
        <v>17</v>
      </c>
      <c r="N15">
        <f>MIN($F$2:$F$71)</f>
        <v>-103</v>
      </c>
    </row>
    <row r="16" spans="1:14" x14ac:dyDescent="0.2">
      <c r="A16" t="s">
        <v>4</v>
      </c>
      <c r="B16" s="1">
        <v>44965</v>
      </c>
      <c r="C16">
        <v>1</v>
      </c>
      <c r="D16">
        <v>11.7</v>
      </c>
      <c r="E16">
        <f t="shared" si="0"/>
        <v>164.70000000000002</v>
      </c>
      <c r="F16">
        <v>18.8</v>
      </c>
      <c r="G16">
        <f t="shared" si="1"/>
        <v>236.30000000000004</v>
      </c>
      <c r="H16">
        <v>27.4</v>
      </c>
      <c r="I16">
        <f t="shared" si="2"/>
        <v>299.60000000000002</v>
      </c>
      <c r="J16">
        <v>15.6</v>
      </c>
      <c r="K16">
        <f t="shared" si="3"/>
        <v>174.85000000000002</v>
      </c>
    </row>
    <row r="17" spans="1:14" x14ac:dyDescent="0.2">
      <c r="A17" t="s">
        <v>4</v>
      </c>
      <c r="B17" s="1">
        <v>44958</v>
      </c>
      <c r="C17">
        <v>1</v>
      </c>
      <c r="D17">
        <v>-10.1</v>
      </c>
      <c r="E17">
        <f t="shared" si="0"/>
        <v>153.00000000000003</v>
      </c>
      <c r="F17">
        <v>-17.5</v>
      </c>
      <c r="G17">
        <f t="shared" si="1"/>
        <v>217.50000000000003</v>
      </c>
      <c r="H17">
        <v>-25</v>
      </c>
      <c r="I17">
        <f t="shared" si="2"/>
        <v>272.20000000000005</v>
      </c>
      <c r="J17">
        <v>-35.799999999999997</v>
      </c>
      <c r="K17">
        <f t="shared" si="3"/>
        <v>167.05</v>
      </c>
      <c r="M17" t="s">
        <v>18</v>
      </c>
      <c r="N17" s="4">
        <f>(N7*N10)+(N8*N11)</f>
        <v>5.1671428571428555</v>
      </c>
    </row>
    <row r="18" spans="1:14" x14ac:dyDescent="0.2">
      <c r="A18" t="s">
        <v>4</v>
      </c>
      <c r="B18" s="1">
        <v>44950</v>
      </c>
      <c r="C18">
        <v>1</v>
      </c>
      <c r="D18">
        <v>2.8</v>
      </c>
      <c r="E18">
        <f t="shared" si="0"/>
        <v>163.10000000000002</v>
      </c>
      <c r="F18">
        <v>5.2</v>
      </c>
      <c r="G18">
        <f t="shared" si="1"/>
        <v>235.00000000000003</v>
      </c>
      <c r="H18">
        <v>-5</v>
      </c>
      <c r="I18">
        <f t="shared" si="2"/>
        <v>297.20000000000005</v>
      </c>
      <c r="J18">
        <v>2.8</v>
      </c>
      <c r="K18">
        <f t="shared" si="3"/>
        <v>184.95000000000002</v>
      </c>
      <c r="M18" t="s">
        <v>19</v>
      </c>
      <c r="N18" s="4">
        <f>(N12*N7)-N8</f>
        <v>0.18653945332645683</v>
      </c>
    </row>
    <row r="19" spans="1:14" x14ac:dyDescent="0.2">
      <c r="A19" t="s">
        <v>4</v>
      </c>
      <c r="B19" s="1">
        <v>44944</v>
      </c>
      <c r="C19">
        <v>1</v>
      </c>
      <c r="D19">
        <v>0.8</v>
      </c>
      <c r="E19">
        <f t="shared" si="0"/>
        <v>160.30000000000001</v>
      </c>
      <c r="F19">
        <v>2.8</v>
      </c>
      <c r="G19">
        <f t="shared" si="1"/>
        <v>229.80000000000004</v>
      </c>
      <c r="H19">
        <v>1.8</v>
      </c>
      <c r="I19">
        <f t="shared" si="2"/>
        <v>302.20000000000005</v>
      </c>
      <c r="J19">
        <v>1.8</v>
      </c>
      <c r="K19">
        <f t="shared" si="3"/>
        <v>183.55</v>
      </c>
    </row>
    <row r="20" spans="1:14" x14ac:dyDescent="0.2">
      <c r="A20" t="s">
        <v>4</v>
      </c>
      <c r="B20" s="1">
        <v>44937</v>
      </c>
      <c r="C20">
        <v>1</v>
      </c>
      <c r="D20">
        <v>0.7</v>
      </c>
      <c r="E20">
        <f t="shared" si="0"/>
        <v>159.5</v>
      </c>
      <c r="F20">
        <v>-0.5</v>
      </c>
      <c r="G20">
        <f t="shared" si="1"/>
        <v>227.00000000000003</v>
      </c>
      <c r="H20">
        <v>-4.2</v>
      </c>
      <c r="I20">
        <f t="shared" si="2"/>
        <v>300.40000000000003</v>
      </c>
      <c r="J20">
        <v>1.2</v>
      </c>
      <c r="K20">
        <f t="shared" si="3"/>
        <v>182.65</v>
      </c>
    </row>
    <row r="21" spans="1:14" x14ac:dyDescent="0.2">
      <c r="A21" t="s">
        <v>4</v>
      </c>
      <c r="B21" s="1">
        <v>44930</v>
      </c>
      <c r="C21">
        <v>1</v>
      </c>
      <c r="D21">
        <v>12.4</v>
      </c>
      <c r="E21">
        <f t="shared" si="0"/>
        <v>158.80000000000001</v>
      </c>
      <c r="F21">
        <v>15.8</v>
      </c>
      <c r="G21">
        <f t="shared" si="1"/>
        <v>227.50000000000003</v>
      </c>
      <c r="H21">
        <v>20</v>
      </c>
      <c r="I21">
        <f t="shared" si="2"/>
        <v>304.60000000000002</v>
      </c>
      <c r="J21">
        <v>19.5</v>
      </c>
      <c r="K21">
        <f t="shared" si="3"/>
        <v>182.05</v>
      </c>
      <c r="M21" t="s">
        <v>3</v>
      </c>
    </row>
    <row r="22" spans="1:14" x14ac:dyDescent="0.2">
      <c r="A22" t="s">
        <v>4</v>
      </c>
      <c r="B22" s="1">
        <v>44923</v>
      </c>
      <c r="C22">
        <v>1</v>
      </c>
      <c r="D22">
        <v>9.6</v>
      </c>
      <c r="E22">
        <f t="shared" si="0"/>
        <v>146.4</v>
      </c>
      <c r="F22">
        <v>11.8</v>
      </c>
      <c r="G22">
        <f t="shared" si="1"/>
        <v>211.70000000000002</v>
      </c>
      <c r="H22">
        <v>15.4</v>
      </c>
      <c r="I22">
        <f t="shared" si="2"/>
        <v>284.60000000000002</v>
      </c>
      <c r="J22">
        <v>16</v>
      </c>
      <c r="K22">
        <f t="shared" si="3"/>
        <v>172.3</v>
      </c>
      <c r="M22" t="s">
        <v>9</v>
      </c>
      <c r="N22">
        <f>COUNTIF($J$2:$J$71,"&gt;0")</f>
        <v>58</v>
      </c>
    </row>
    <row r="23" spans="1:14" x14ac:dyDescent="0.2">
      <c r="A23" t="s">
        <v>4</v>
      </c>
      <c r="B23" s="1">
        <v>44916</v>
      </c>
      <c r="C23">
        <v>1</v>
      </c>
      <c r="D23">
        <v>7.7</v>
      </c>
      <c r="E23">
        <f t="shared" si="0"/>
        <v>136.80000000000001</v>
      </c>
      <c r="F23">
        <v>10.9</v>
      </c>
      <c r="G23">
        <f t="shared" si="1"/>
        <v>199.9</v>
      </c>
      <c r="H23">
        <v>11.3</v>
      </c>
      <c r="I23">
        <f t="shared" si="2"/>
        <v>269.20000000000005</v>
      </c>
      <c r="J23">
        <v>20.6</v>
      </c>
      <c r="K23">
        <f t="shared" si="3"/>
        <v>164.3</v>
      </c>
      <c r="M23" t="s">
        <v>10</v>
      </c>
      <c r="N23">
        <f>COUNTIF($J$2:$J$71,"&lt;=0")</f>
        <v>12</v>
      </c>
    </row>
    <row r="24" spans="1:14" x14ac:dyDescent="0.2">
      <c r="A24" t="s">
        <v>4</v>
      </c>
      <c r="B24" s="1">
        <v>44909</v>
      </c>
      <c r="C24">
        <v>1</v>
      </c>
      <c r="D24">
        <v>18.100000000000001</v>
      </c>
      <c r="E24">
        <f t="shared" si="0"/>
        <v>129.10000000000002</v>
      </c>
      <c r="F24">
        <v>36.1</v>
      </c>
      <c r="G24">
        <f t="shared" si="1"/>
        <v>189</v>
      </c>
      <c r="H24">
        <v>36.1</v>
      </c>
      <c r="I24">
        <f t="shared" si="2"/>
        <v>257.90000000000003</v>
      </c>
      <c r="J24">
        <v>25.3</v>
      </c>
      <c r="K24">
        <f t="shared" si="3"/>
        <v>154</v>
      </c>
      <c r="M24" t="s">
        <v>11</v>
      </c>
      <c r="N24" s="2">
        <f>N22/(N22+N23)</f>
        <v>0.82857142857142863</v>
      </c>
    </row>
    <row r="25" spans="1:14" x14ac:dyDescent="0.2">
      <c r="A25" t="s">
        <v>4</v>
      </c>
      <c r="B25" s="1">
        <v>44902</v>
      </c>
      <c r="C25">
        <v>1</v>
      </c>
      <c r="D25">
        <v>15.2</v>
      </c>
      <c r="E25">
        <f t="shared" si="0"/>
        <v>111.00000000000001</v>
      </c>
      <c r="F25">
        <v>24.6</v>
      </c>
      <c r="G25">
        <f t="shared" si="1"/>
        <v>152.9</v>
      </c>
      <c r="H25">
        <v>35.5</v>
      </c>
      <c r="I25">
        <f t="shared" si="2"/>
        <v>221.80000000000004</v>
      </c>
      <c r="J25">
        <v>21.4</v>
      </c>
      <c r="K25">
        <f t="shared" si="3"/>
        <v>141.35</v>
      </c>
      <c r="M25" t="s">
        <v>12</v>
      </c>
      <c r="N25" s="3">
        <f>100%-N24</f>
        <v>0.17142857142857137</v>
      </c>
    </row>
    <row r="26" spans="1:14" x14ac:dyDescent="0.2">
      <c r="A26" t="s">
        <v>4</v>
      </c>
      <c r="B26" s="1">
        <v>44895</v>
      </c>
      <c r="C26">
        <v>1</v>
      </c>
      <c r="D26">
        <v>-4.5999999999999996</v>
      </c>
      <c r="E26">
        <f t="shared" si="0"/>
        <v>95.800000000000011</v>
      </c>
      <c r="F26">
        <v>-14.2</v>
      </c>
      <c r="G26">
        <f t="shared" si="1"/>
        <v>128.30000000000001</v>
      </c>
      <c r="H26">
        <v>-9.8000000000000007</v>
      </c>
      <c r="I26">
        <f t="shared" si="2"/>
        <v>186.30000000000004</v>
      </c>
      <c r="J26">
        <v>0.2</v>
      </c>
      <c r="K26">
        <f t="shared" si="3"/>
        <v>130.65</v>
      </c>
    </row>
    <row r="27" spans="1:14" x14ac:dyDescent="0.2">
      <c r="A27" t="s">
        <v>4</v>
      </c>
      <c r="B27" s="1">
        <v>44888</v>
      </c>
      <c r="C27">
        <v>1</v>
      </c>
      <c r="D27">
        <v>14.1</v>
      </c>
      <c r="E27">
        <f t="shared" si="0"/>
        <v>100.4</v>
      </c>
      <c r="F27">
        <v>19</v>
      </c>
      <c r="G27">
        <f t="shared" si="1"/>
        <v>142.5</v>
      </c>
      <c r="H27">
        <v>22.4</v>
      </c>
      <c r="I27">
        <f t="shared" si="2"/>
        <v>196.10000000000005</v>
      </c>
      <c r="J27">
        <v>21.5</v>
      </c>
      <c r="K27">
        <f t="shared" si="3"/>
        <v>130.55000000000001</v>
      </c>
      <c r="M27" t="s">
        <v>13</v>
      </c>
      <c r="N27" s="4">
        <f>AVERAGEIF($J$2:$J$71,"&gt;0")</f>
        <v>17.177586206896546</v>
      </c>
    </row>
    <row r="28" spans="1:14" x14ac:dyDescent="0.2">
      <c r="A28" t="s">
        <v>4</v>
      </c>
      <c r="B28" s="1">
        <v>44881</v>
      </c>
      <c r="C28">
        <v>1</v>
      </c>
      <c r="D28">
        <v>19.899999999999999</v>
      </c>
      <c r="E28">
        <f t="shared" si="0"/>
        <v>86.300000000000011</v>
      </c>
      <c r="F28">
        <v>22.5</v>
      </c>
      <c r="G28">
        <f t="shared" si="1"/>
        <v>123.5</v>
      </c>
      <c r="H28">
        <v>38.200000000000003</v>
      </c>
      <c r="I28">
        <f t="shared" si="2"/>
        <v>173.70000000000005</v>
      </c>
      <c r="J28">
        <v>26</v>
      </c>
      <c r="K28">
        <f t="shared" si="3"/>
        <v>119.80000000000001</v>
      </c>
      <c r="M28" t="s">
        <v>14</v>
      </c>
      <c r="N28" s="4">
        <f>AVERAGEIF($J$2:$J$71,"&lt;=0")</f>
        <v>-41.558333333333337</v>
      </c>
    </row>
    <row r="29" spans="1:14" x14ac:dyDescent="0.2">
      <c r="A29" t="s">
        <v>4</v>
      </c>
      <c r="B29" s="1">
        <v>44874</v>
      </c>
      <c r="C29">
        <v>1</v>
      </c>
      <c r="D29">
        <v>9.1999999999999993</v>
      </c>
      <c r="E29">
        <f t="shared" si="0"/>
        <v>66.400000000000006</v>
      </c>
      <c r="F29">
        <v>15.6</v>
      </c>
      <c r="G29">
        <f t="shared" si="1"/>
        <v>101</v>
      </c>
      <c r="H29">
        <v>24.4</v>
      </c>
      <c r="I29">
        <f t="shared" si="2"/>
        <v>135.50000000000003</v>
      </c>
      <c r="J29">
        <v>13.2</v>
      </c>
      <c r="K29">
        <f t="shared" si="3"/>
        <v>106.80000000000001</v>
      </c>
      <c r="M29" t="s">
        <v>15</v>
      </c>
      <c r="N29" s="4">
        <f>N27/ABS(N28)</f>
        <v>0.41333674450122021</v>
      </c>
    </row>
    <row r="30" spans="1:14" x14ac:dyDescent="0.2">
      <c r="A30" t="s">
        <v>4</v>
      </c>
      <c r="B30" s="1">
        <v>44867</v>
      </c>
      <c r="C30">
        <v>1</v>
      </c>
      <c r="D30">
        <v>14.4</v>
      </c>
      <c r="E30">
        <f t="shared" si="0"/>
        <v>57.2</v>
      </c>
      <c r="F30">
        <v>28.8</v>
      </c>
      <c r="G30">
        <f t="shared" si="1"/>
        <v>85.4</v>
      </c>
      <c r="H30">
        <v>29.4</v>
      </c>
      <c r="I30">
        <f t="shared" si="2"/>
        <v>111.10000000000002</v>
      </c>
      <c r="J30">
        <v>21.4</v>
      </c>
      <c r="K30">
        <f t="shared" si="3"/>
        <v>100.20000000000002</v>
      </c>
    </row>
    <row r="31" spans="1:14" x14ac:dyDescent="0.2">
      <c r="A31" t="s">
        <v>4</v>
      </c>
      <c r="B31" s="1">
        <v>44859</v>
      </c>
      <c r="C31">
        <v>1</v>
      </c>
      <c r="D31">
        <v>4.4000000000000004</v>
      </c>
      <c r="E31">
        <f t="shared" si="0"/>
        <v>42.800000000000004</v>
      </c>
      <c r="F31">
        <v>9.1</v>
      </c>
      <c r="G31">
        <f t="shared" si="1"/>
        <v>56.6</v>
      </c>
      <c r="H31">
        <v>9.8000000000000007</v>
      </c>
      <c r="I31">
        <f t="shared" si="2"/>
        <v>81.700000000000031</v>
      </c>
      <c r="J31">
        <v>9.4</v>
      </c>
      <c r="K31">
        <f t="shared" si="3"/>
        <v>89.500000000000014</v>
      </c>
      <c r="M31" t="s">
        <v>16</v>
      </c>
      <c r="N31">
        <f>MAX($J$2:$J$71)</f>
        <v>31.4</v>
      </c>
    </row>
    <row r="32" spans="1:14" x14ac:dyDescent="0.2">
      <c r="A32" t="s">
        <v>4</v>
      </c>
      <c r="B32" s="1">
        <v>44853</v>
      </c>
      <c r="C32">
        <v>1</v>
      </c>
      <c r="D32">
        <v>15.7</v>
      </c>
      <c r="E32">
        <f t="shared" si="0"/>
        <v>38.400000000000006</v>
      </c>
      <c r="F32">
        <v>23.6</v>
      </c>
      <c r="G32">
        <f t="shared" si="1"/>
        <v>47.5</v>
      </c>
      <c r="H32">
        <v>21.4</v>
      </c>
      <c r="I32">
        <f t="shared" si="2"/>
        <v>71.900000000000034</v>
      </c>
      <c r="J32">
        <v>23.4</v>
      </c>
      <c r="K32">
        <f t="shared" si="3"/>
        <v>84.800000000000011</v>
      </c>
      <c r="M32" t="s">
        <v>17</v>
      </c>
      <c r="N32">
        <f>MIN($J$2:$J$71)</f>
        <v>-183</v>
      </c>
    </row>
    <row r="33" spans="1:14" x14ac:dyDescent="0.2">
      <c r="A33" t="s">
        <v>4</v>
      </c>
      <c r="B33" s="1">
        <v>44846</v>
      </c>
      <c r="C33">
        <v>1</v>
      </c>
      <c r="D33">
        <v>15.3</v>
      </c>
      <c r="E33">
        <f t="shared" si="0"/>
        <v>22.70000000000001</v>
      </c>
      <c r="F33">
        <v>24.3</v>
      </c>
      <c r="G33">
        <f t="shared" si="1"/>
        <v>23.9</v>
      </c>
      <c r="H33">
        <v>35.4</v>
      </c>
      <c r="I33">
        <f t="shared" si="2"/>
        <v>50.500000000000043</v>
      </c>
      <c r="J33">
        <v>23</v>
      </c>
      <c r="K33">
        <f t="shared" si="3"/>
        <v>73.100000000000009</v>
      </c>
    </row>
    <row r="34" spans="1:14" x14ac:dyDescent="0.2">
      <c r="A34" t="s">
        <v>4</v>
      </c>
      <c r="B34" s="1">
        <v>44838</v>
      </c>
      <c r="C34">
        <v>1</v>
      </c>
      <c r="D34">
        <v>-3.4</v>
      </c>
      <c r="E34">
        <f t="shared" si="0"/>
        <v>7.400000000000011</v>
      </c>
      <c r="F34">
        <v>-2.1</v>
      </c>
      <c r="G34">
        <f t="shared" si="1"/>
        <v>-0.4000000000000008</v>
      </c>
      <c r="H34">
        <v>1.8</v>
      </c>
      <c r="I34">
        <f t="shared" si="2"/>
        <v>15.100000000000048</v>
      </c>
      <c r="J34">
        <v>3.4</v>
      </c>
      <c r="K34">
        <f t="shared" si="3"/>
        <v>61.600000000000009</v>
      </c>
      <c r="M34" t="s">
        <v>18</v>
      </c>
      <c r="N34" s="4">
        <f>(N24*N27)+(N25*N28)</f>
        <v>7.1085714285714259</v>
      </c>
    </row>
    <row r="35" spans="1:14" x14ac:dyDescent="0.2">
      <c r="A35" t="s">
        <v>4</v>
      </c>
      <c r="B35" s="1">
        <v>44832</v>
      </c>
      <c r="C35">
        <v>1</v>
      </c>
      <c r="D35">
        <v>-13.8</v>
      </c>
      <c r="E35">
        <f t="shared" si="0"/>
        <v>10.800000000000011</v>
      </c>
      <c r="F35">
        <v>-14.3</v>
      </c>
      <c r="G35">
        <f t="shared" si="1"/>
        <v>1.6999999999999993</v>
      </c>
      <c r="H35">
        <v>-19.399999999999999</v>
      </c>
      <c r="I35">
        <f t="shared" si="2"/>
        <v>13.300000000000047</v>
      </c>
      <c r="J35">
        <v>-11.1</v>
      </c>
      <c r="K35">
        <f t="shared" si="3"/>
        <v>59.900000000000006</v>
      </c>
      <c r="M35" t="s">
        <v>19</v>
      </c>
      <c r="N35" s="4">
        <f>(N29*N24)-N25</f>
        <v>0.17105044544386827</v>
      </c>
    </row>
    <row r="36" spans="1:14" x14ac:dyDescent="0.2">
      <c r="A36" t="s">
        <v>4</v>
      </c>
      <c r="B36" s="1">
        <v>44825</v>
      </c>
      <c r="C36">
        <v>1</v>
      </c>
      <c r="D36">
        <v>13.2</v>
      </c>
      <c r="E36">
        <f t="shared" si="0"/>
        <v>24.600000000000012</v>
      </c>
      <c r="F36">
        <v>24</v>
      </c>
      <c r="G36">
        <f t="shared" si="1"/>
        <v>16</v>
      </c>
      <c r="H36">
        <v>31</v>
      </c>
      <c r="I36">
        <f t="shared" si="2"/>
        <v>32.700000000000045</v>
      </c>
      <c r="J36">
        <v>19.7</v>
      </c>
      <c r="K36">
        <f t="shared" si="3"/>
        <v>65.45</v>
      </c>
    </row>
    <row r="37" spans="1:14" x14ac:dyDescent="0.2">
      <c r="A37" t="s">
        <v>4</v>
      </c>
      <c r="B37" s="1">
        <v>44818</v>
      </c>
      <c r="C37">
        <v>1</v>
      </c>
      <c r="D37">
        <v>-10.8</v>
      </c>
      <c r="E37">
        <f t="shared" si="0"/>
        <v>11.400000000000013</v>
      </c>
      <c r="F37">
        <v>-18.600000000000001</v>
      </c>
      <c r="G37">
        <f t="shared" si="1"/>
        <v>-7.9999999999999982</v>
      </c>
      <c r="H37">
        <v>-25.6</v>
      </c>
      <c r="I37">
        <f t="shared" si="2"/>
        <v>1.7000000000000419</v>
      </c>
      <c r="J37">
        <v>-9.6999999999999993</v>
      </c>
      <c r="K37">
        <f t="shared" si="3"/>
        <v>55.6</v>
      </c>
    </row>
    <row r="38" spans="1:14" x14ac:dyDescent="0.2">
      <c r="A38" t="s">
        <v>4</v>
      </c>
      <c r="B38" s="1">
        <v>44811</v>
      </c>
      <c r="C38">
        <v>1</v>
      </c>
      <c r="D38">
        <v>5.3</v>
      </c>
      <c r="E38">
        <f t="shared" si="0"/>
        <v>22.200000000000014</v>
      </c>
      <c r="F38">
        <v>1.2</v>
      </c>
      <c r="G38">
        <f t="shared" si="1"/>
        <v>10.600000000000003</v>
      </c>
      <c r="H38">
        <v>8.8000000000000007</v>
      </c>
      <c r="I38">
        <f t="shared" si="2"/>
        <v>27.300000000000043</v>
      </c>
      <c r="J38">
        <v>8</v>
      </c>
      <c r="K38">
        <f t="shared" si="3"/>
        <v>60.45</v>
      </c>
    </row>
    <row r="39" spans="1:14" x14ac:dyDescent="0.2">
      <c r="A39" t="s">
        <v>4</v>
      </c>
      <c r="B39" s="1">
        <v>44803</v>
      </c>
      <c r="C39">
        <v>1</v>
      </c>
      <c r="D39">
        <v>11.7</v>
      </c>
      <c r="E39">
        <f t="shared" si="0"/>
        <v>16.900000000000013</v>
      </c>
      <c r="F39">
        <v>15.6</v>
      </c>
      <c r="G39">
        <f t="shared" si="1"/>
        <v>9.4000000000000039</v>
      </c>
      <c r="H39">
        <v>20.100000000000001</v>
      </c>
      <c r="I39">
        <f t="shared" si="2"/>
        <v>18.500000000000043</v>
      </c>
      <c r="J39">
        <v>22.4</v>
      </c>
      <c r="K39">
        <f t="shared" si="3"/>
        <v>56.45</v>
      </c>
    </row>
    <row r="40" spans="1:14" x14ac:dyDescent="0.2">
      <c r="A40" t="s">
        <v>4</v>
      </c>
      <c r="B40" s="1">
        <v>44797</v>
      </c>
      <c r="C40">
        <v>1</v>
      </c>
      <c r="D40">
        <v>6.3</v>
      </c>
      <c r="E40">
        <f t="shared" si="0"/>
        <v>5.2000000000000144</v>
      </c>
      <c r="F40">
        <v>8.3000000000000007</v>
      </c>
      <c r="G40">
        <f t="shared" si="1"/>
        <v>-6.1999999999999957</v>
      </c>
      <c r="H40">
        <v>7.6</v>
      </c>
      <c r="I40">
        <f t="shared" si="2"/>
        <v>-1.5999999999999606</v>
      </c>
      <c r="J40">
        <v>15</v>
      </c>
      <c r="K40">
        <f t="shared" si="3"/>
        <v>45.25</v>
      </c>
    </row>
    <row r="41" spans="1:14" x14ac:dyDescent="0.2">
      <c r="A41" t="s">
        <v>4</v>
      </c>
      <c r="B41" s="1">
        <v>44790</v>
      </c>
      <c r="C41">
        <v>1</v>
      </c>
      <c r="D41">
        <v>12.1</v>
      </c>
      <c r="E41">
        <f t="shared" si="0"/>
        <v>-1.0999999999999854</v>
      </c>
      <c r="F41">
        <v>15.7</v>
      </c>
      <c r="G41">
        <f t="shared" si="1"/>
        <v>-14.499999999999996</v>
      </c>
      <c r="H41">
        <v>23</v>
      </c>
      <c r="I41">
        <f t="shared" si="2"/>
        <v>-9.1999999999999602</v>
      </c>
      <c r="J41">
        <v>18</v>
      </c>
      <c r="K41">
        <f t="shared" si="3"/>
        <v>37.75</v>
      </c>
    </row>
    <row r="42" spans="1:14" x14ac:dyDescent="0.2">
      <c r="A42" t="s">
        <v>4</v>
      </c>
      <c r="B42" s="1">
        <v>44783</v>
      </c>
      <c r="C42">
        <v>1</v>
      </c>
      <c r="D42">
        <v>-15.2</v>
      </c>
      <c r="E42">
        <f t="shared" si="0"/>
        <v>-13.199999999999985</v>
      </c>
      <c r="F42">
        <v>-22.8</v>
      </c>
      <c r="G42">
        <f t="shared" si="1"/>
        <v>-30.199999999999996</v>
      </c>
      <c r="H42">
        <v>-18</v>
      </c>
      <c r="I42">
        <f t="shared" si="2"/>
        <v>-32.19999999999996</v>
      </c>
      <c r="J42">
        <v>-10.3</v>
      </c>
      <c r="K42">
        <f t="shared" si="3"/>
        <v>28.75</v>
      </c>
    </row>
    <row r="43" spans="1:14" x14ac:dyDescent="0.2">
      <c r="A43" t="s">
        <v>4</v>
      </c>
      <c r="B43" s="1">
        <v>44776</v>
      </c>
      <c r="C43">
        <v>1</v>
      </c>
      <c r="D43">
        <v>8.5</v>
      </c>
      <c r="E43">
        <f t="shared" si="0"/>
        <v>2.0000000000000142</v>
      </c>
      <c r="F43">
        <v>9.4</v>
      </c>
      <c r="G43">
        <f t="shared" si="1"/>
        <v>-7.3999999999999932</v>
      </c>
      <c r="H43">
        <v>14.8</v>
      </c>
      <c r="I43">
        <f t="shared" si="2"/>
        <v>-14.19999999999996</v>
      </c>
      <c r="J43">
        <v>16.2</v>
      </c>
      <c r="K43">
        <f t="shared" si="3"/>
        <v>33.9</v>
      </c>
    </row>
    <row r="44" spans="1:14" x14ac:dyDescent="0.2">
      <c r="A44" t="s">
        <v>4</v>
      </c>
      <c r="B44" s="1">
        <v>44769</v>
      </c>
      <c r="C44">
        <v>1</v>
      </c>
      <c r="D44">
        <v>-23</v>
      </c>
      <c r="E44">
        <f t="shared" si="0"/>
        <v>-6.4999999999999858</v>
      </c>
      <c r="F44">
        <v>-34.4</v>
      </c>
      <c r="G44">
        <f t="shared" si="1"/>
        <v>-16.799999999999994</v>
      </c>
      <c r="H44">
        <v>-29.4</v>
      </c>
      <c r="I44">
        <f t="shared" si="2"/>
        <v>-28.999999999999961</v>
      </c>
      <c r="J44">
        <v>-19.2</v>
      </c>
      <c r="K44">
        <f t="shared" si="3"/>
        <v>25.799999999999997</v>
      </c>
    </row>
    <row r="45" spans="1:14" x14ac:dyDescent="0.2">
      <c r="A45" t="s">
        <v>4</v>
      </c>
      <c r="B45" s="1">
        <v>44762</v>
      </c>
      <c r="C45">
        <v>1</v>
      </c>
      <c r="D45">
        <v>11.3</v>
      </c>
      <c r="E45">
        <f t="shared" si="0"/>
        <v>16.500000000000014</v>
      </c>
      <c r="F45">
        <v>15.2</v>
      </c>
      <c r="G45">
        <f t="shared" si="1"/>
        <v>17.600000000000005</v>
      </c>
      <c r="H45">
        <v>17</v>
      </c>
      <c r="I45">
        <f t="shared" si="2"/>
        <v>0.40000000000003766</v>
      </c>
      <c r="J45">
        <v>19.8</v>
      </c>
      <c r="K45">
        <f t="shared" si="3"/>
        <v>35.4</v>
      </c>
    </row>
    <row r="46" spans="1:14" x14ac:dyDescent="0.2">
      <c r="A46" t="s">
        <v>4</v>
      </c>
      <c r="B46" s="1">
        <v>44755</v>
      </c>
      <c r="C46">
        <v>1</v>
      </c>
      <c r="D46">
        <v>17.600000000000001</v>
      </c>
      <c r="E46">
        <f t="shared" si="0"/>
        <v>5.2000000000000117</v>
      </c>
      <c r="F46">
        <v>24</v>
      </c>
      <c r="G46">
        <f t="shared" si="1"/>
        <v>2.4000000000000057</v>
      </c>
      <c r="H46">
        <v>30.8</v>
      </c>
      <c r="I46">
        <f t="shared" si="2"/>
        <v>-16.599999999999962</v>
      </c>
      <c r="J46">
        <v>25.8</v>
      </c>
      <c r="K46">
        <f t="shared" si="3"/>
        <v>25.5</v>
      </c>
    </row>
    <row r="47" spans="1:14" x14ac:dyDescent="0.2">
      <c r="A47" t="s">
        <v>4</v>
      </c>
      <c r="B47" s="1">
        <v>44748</v>
      </c>
      <c r="C47">
        <v>1</v>
      </c>
      <c r="D47">
        <v>-26.3</v>
      </c>
      <c r="E47">
        <f t="shared" si="0"/>
        <v>-12.39999999999999</v>
      </c>
      <c r="F47">
        <v>-40</v>
      </c>
      <c r="G47">
        <f t="shared" si="1"/>
        <v>-21.599999999999994</v>
      </c>
      <c r="H47">
        <v>-53.6</v>
      </c>
      <c r="I47">
        <f t="shared" si="2"/>
        <v>-47.399999999999963</v>
      </c>
      <c r="J47">
        <v>-23.8</v>
      </c>
      <c r="K47">
        <f t="shared" si="3"/>
        <v>12.6</v>
      </c>
    </row>
    <row r="48" spans="1:14" x14ac:dyDescent="0.2">
      <c r="A48" t="s">
        <v>4</v>
      </c>
      <c r="B48" s="1">
        <v>44741</v>
      </c>
      <c r="C48">
        <v>1</v>
      </c>
      <c r="D48">
        <v>11.6</v>
      </c>
      <c r="E48">
        <f t="shared" si="0"/>
        <v>13.900000000000011</v>
      </c>
      <c r="F48">
        <v>17.2</v>
      </c>
      <c r="G48">
        <f t="shared" si="1"/>
        <v>18.400000000000006</v>
      </c>
      <c r="H48">
        <v>21</v>
      </c>
      <c r="I48">
        <f t="shared" si="2"/>
        <v>6.2000000000000384</v>
      </c>
      <c r="J48">
        <v>18.600000000000001</v>
      </c>
      <c r="K48">
        <f t="shared" si="3"/>
        <v>24.5</v>
      </c>
    </row>
    <row r="49" spans="1:11" x14ac:dyDescent="0.2">
      <c r="A49" t="s">
        <v>4</v>
      </c>
      <c r="B49" s="1">
        <v>44734</v>
      </c>
      <c r="C49">
        <v>1</v>
      </c>
      <c r="D49">
        <v>14.2</v>
      </c>
      <c r="E49">
        <f t="shared" si="0"/>
        <v>2.3000000000000114</v>
      </c>
      <c r="F49">
        <v>22</v>
      </c>
      <c r="G49">
        <f t="shared" si="1"/>
        <v>1.2000000000000064</v>
      </c>
      <c r="H49">
        <v>29</v>
      </c>
      <c r="I49">
        <f t="shared" si="2"/>
        <v>-14.799999999999962</v>
      </c>
      <c r="J49">
        <v>20.7</v>
      </c>
      <c r="K49">
        <f t="shared" si="3"/>
        <v>15.200000000000001</v>
      </c>
    </row>
    <row r="50" spans="1:11" x14ac:dyDescent="0.2">
      <c r="A50" t="s">
        <v>4</v>
      </c>
      <c r="B50" s="1">
        <v>44727</v>
      </c>
      <c r="C50">
        <v>1</v>
      </c>
      <c r="D50">
        <v>17</v>
      </c>
      <c r="E50">
        <f t="shared" si="0"/>
        <v>-11.899999999999988</v>
      </c>
      <c r="F50">
        <v>25.8</v>
      </c>
      <c r="G50">
        <f t="shared" si="1"/>
        <v>-20.799999999999994</v>
      </c>
      <c r="H50">
        <v>31.9</v>
      </c>
      <c r="I50">
        <f t="shared" si="2"/>
        <v>-43.799999999999962</v>
      </c>
      <c r="J50">
        <v>27.4</v>
      </c>
      <c r="K50">
        <f t="shared" si="3"/>
        <v>4.8500000000000014</v>
      </c>
    </row>
    <row r="51" spans="1:11" x14ac:dyDescent="0.2">
      <c r="A51" t="s">
        <v>4</v>
      </c>
      <c r="B51" s="1">
        <v>44720</v>
      </c>
      <c r="C51">
        <v>1</v>
      </c>
      <c r="D51">
        <v>11.2</v>
      </c>
      <c r="E51">
        <f t="shared" si="0"/>
        <v>-28.899999999999988</v>
      </c>
      <c r="F51">
        <v>14.2</v>
      </c>
      <c r="G51">
        <f t="shared" si="1"/>
        <v>-46.599999999999994</v>
      </c>
      <c r="H51">
        <v>18</v>
      </c>
      <c r="I51">
        <f t="shared" si="2"/>
        <v>-75.69999999999996</v>
      </c>
      <c r="J51">
        <v>19.600000000000001</v>
      </c>
      <c r="K51">
        <f t="shared" si="3"/>
        <v>-8.8499999999999979</v>
      </c>
    </row>
    <row r="52" spans="1:11" x14ac:dyDescent="0.2">
      <c r="A52" t="s">
        <v>4</v>
      </c>
      <c r="B52" s="1">
        <v>44713</v>
      </c>
      <c r="C52">
        <v>1</v>
      </c>
      <c r="D52">
        <v>14.4</v>
      </c>
      <c r="E52">
        <f t="shared" si="0"/>
        <v>-40.099999999999987</v>
      </c>
      <c r="F52">
        <v>19.100000000000001</v>
      </c>
      <c r="G52">
        <f t="shared" si="1"/>
        <v>-60.79999999999999</v>
      </c>
      <c r="H52">
        <v>27</v>
      </c>
      <c r="I52">
        <f t="shared" si="2"/>
        <v>-93.69999999999996</v>
      </c>
      <c r="J52">
        <v>22.6</v>
      </c>
      <c r="K52">
        <f t="shared" si="3"/>
        <v>-18.649999999999999</v>
      </c>
    </row>
    <row r="53" spans="1:11" x14ac:dyDescent="0.2">
      <c r="A53" t="s">
        <v>4</v>
      </c>
      <c r="B53" s="1">
        <v>44706</v>
      </c>
      <c r="C53">
        <v>1</v>
      </c>
      <c r="D53">
        <v>10</v>
      </c>
      <c r="E53">
        <f t="shared" si="0"/>
        <v>-54.499999999999986</v>
      </c>
      <c r="F53">
        <v>9.9</v>
      </c>
      <c r="G53">
        <f t="shared" si="1"/>
        <v>-79.899999999999991</v>
      </c>
      <c r="H53">
        <v>9.1</v>
      </c>
      <c r="I53">
        <f t="shared" si="2"/>
        <v>-120.69999999999996</v>
      </c>
      <c r="J53">
        <v>17.600000000000001</v>
      </c>
      <c r="K53">
        <f t="shared" si="3"/>
        <v>-29.95</v>
      </c>
    </row>
    <row r="54" spans="1:11" x14ac:dyDescent="0.2">
      <c r="A54" t="s">
        <v>4</v>
      </c>
      <c r="B54" s="1">
        <v>44699</v>
      </c>
      <c r="C54">
        <v>1</v>
      </c>
      <c r="D54">
        <v>-50.9</v>
      </c>
      <c r="E54">
        <f t="shared" si="0"/>
        <v>-64.499999999999986</v>
      </c>
      <c r="F54">
        <v>-70.400000000000006</v>
      </c>
      <c r="G54">
        <f t="shared" si="1"/>
        <v>-89.8</v>
      </c>
      <c r="H54">
        <v>-88.4</v>
      </c>
      <c r="I54">
        <f t="shared" si="2"/>
        <v>-129.79999999999995</v>
      </c>
      <c r="J54">
        <v>-78.099999999999994</v>
      </c>
      <c r="K54">
        <f t="shared" si="3"/>
        <v>-38.75</v>
      </c>
    </row>
    <row r="55" spans="1:11" x14ac:dyDescent="0.2">
      <c r="A55" t="s">
        <v>4</v>
      </c>
      <c r="B55" s="1">
        <v>44692</v>
      </c>
      <c r="C55">
        <v>1</v>
      </c>
      <c r="D55">
        <v>-4.8</v>
      </c>
      <c r="E55">
        <f t="shared" si="0"/>
        <v>-13.599999999999991</v>
      </c>
      <c r="F55">
        <v>-18.399999999999999</v>
      </c>
      <c r="G55">
        <f t="shared" si="1"/>
        <v>-19.399999999999988</v>
      </c>
      <c r="H55">
        <v>-21.8</v>
      </c>
      <c r="I55">
        <f t="shared" si="2"/>
        <v>-41.399999999999963</v>
      </c>
      <c r="J55">
        <v>-1.3</v>
      </c>
      <c r="K55">
        <f t="shared" si="3"/>
        <v>0.29999999999999571</v>
      </c>
    </row>
    <row r="56" spans="1:11" x14ac:dyDescent="0.2">
      <c r="A56" t="s">
        <v>4</v>
      </c>
      <c r="B56" s="1">
        <v>44685</v>
      </c>
      <c r="C56">
        <v>1</v>
      </c>
      <c r="D56">
        <v>12.6</v>
      </c>
      <c r="E56">
        <f t="shared" si="0"/>
        <v>-8.7999999999999918</v>
      </c>
      <c r="F56">
        <v>15.8</v>
      </c>
      <c r="G56">
        <f t="shared" si="1"/>
        <v>-0.99999999999998934</v>
      </c>
      <c r="H56">
        <v>20.6</v>
      </c>
      <c r="I56">
        <f t="shared" si="2"/>
        <v>-19.599999999999966</v>
      </c>
      <c r="J56">
        <v>29.2</v>
      </c>
      <c r="K56">
        <f t="shared" si="3"/>
        <v>0.94999999999999574</v>
      </c>
    </row>
    <row r="57" spans="1:11" x14ac:dyDescent="0.2">
      <c r="A57" t="s">
        <v>4</v>
      </c>
      <c r="B57" s="1">
        <v>44678</v>
      </c>
      <c r="C57">
        <v>1</v>
      </c>
      <c r="D57">
        <v>14.6</v>
      </c>
      <c r="E57">
        <f t="shared" si="0"/>
        <v>-21.399999999999991</v>
      </c>
      <c r="F57">
        <v>21.4</v>
      </c>
      <c r="G57">
        <f t="shared" si="1"/>
        <v>-16.79999999999999</v>
      </c>
      <c r="H57">
        <v>28.6</v>
      </c>
      <c r="I57">
        <f t="shared" si="2"/>
        <v>-40.199999999999967</v>
      </c>
      <c r="J57">
        <v>27.3</v>
      </c>
      <c r="K57">
        <f t="shared" si="3"/>
        <v>-13.650000000000004</v>
      </c>
    </row>
    <row r="58" spans="1:11" x14ac:dyDescent="0.2">
      <c r="A58" t="s">
        <v>4</v>
      </c>
      <c r="B58" s="1">
        <v>44671</v>
      </c>
      <c r="C58">
        <v>1</v>
      </c>
      <c r="D58">
        <v>8</v>
      </c>
      <c r="E58">
        <f t="shared" si="0"/>
        <v>-35.999999999999993</v>
      </c>
      <c r="F58">
        <v>11.4</v>
      </c>
      <c r="G58">
        <f t="shared" si="1"/>
        <v>-38.199999999999989</v>
      </c>
      <c r="H58">
        <v>13.9</v>
      </c>
      <c r="I58">
        <f t="shared" si="2"/>
        <v>-68.799999999999969</v>
      </c>
      <c r="J58">
        <v>20.8</v>
      </c>
      <c r="K58">
        <f t="shared" si="3"/>
        <v>-27.300000000000004</v>
      </c>
    </row>
    <row r="59" spans="1:11" x14ac:dyDescent="0.2">
      <c r="A59" t="s">
        <v>4</v>
      </c>
      <c r="B59" s="1">
        <v>44663</v>
      </c>
      <c r="C59">
        <v>1</v>
      </c>
      <c r="D59">
        <v>4.5999999999999996</v>
      </c>
      <c r="E59">
        <f t="shared" si="0"/>
        <v>-43.999999999999993</v>
      </c>
      <c r="F59">
        <v>7.5</v>
      </c>
      <c r="G59">
        <f t="shared" si="1"/>
        <v>-49.599999999999987</v>
      </c>
      <c r="H59">
        <v>12.9</v>
      </c>
      <c r="I59">
        <f t="shared" si="2"/>
        <v>-82.699999999999974</v>
      </c>
      <c r="J59">
        <v>11.8</v>
      </c>
      <c r="K59">
        <f t="shared" si="3"/>
        <v>-37.700000000000003</v>
      </c>
    </row>
    <row r="60" spans="1:11" x14ac:dyDescent="0.2">
      <c r="A60" t="s">
        <v>4</v>
      </c>
      <c r="B60" s="1">
        <v>44657</v>
      </c>
      <c r="C60">
        <v>1</v>
      </c>
      <c r="D60">
        <v>13.3</v>
      </c>
      <c r="E60">
        <f t="shared" si="0"/>
        <v>-48.599999999999994</v>
      </c>
      <c r="F60">
        <v>19.899999999999999</v>
      </c>
      <c r="G60">
        <f t="shared" si="1"/>
        <v>-57.099999999999987</v>
      </c>
      <c r="H60">
        <v>25</v>
      </c>
      <c r="I60">
        <f t="shared" si="2"/>
        <v>-95.59999999999998</v>
      </c>
      <c r="J60">
        <v>25.7</v>
      </c>
      <c r="K60">
        <f t="shared" si="3"/>
        <v>-43.6</v>
      </c>
    </row>
    <row r="61" spans="1:11" x14ac:dyDescent="0.2">
      <c r="A61" t="s">
        <v>4</v>
      </c>
      <c r="B61" s="1">
        <v>44650</v>
      </c>
      <c r="C61">
        <v>1</v>
      </c>
      <c r="D61">
        <v>16.899999999999999</v>
      </c>
      <c r="E61">
        <f t="shared" si="0"/>
        <v>-61.9</v>
      </c>
      <c r="F61">
        <v>24.5</v>
      </c>
      <c r="G61">
        <f t="shared" si="1"/>
        <v>-76.999999999999986</v>
      </c>
      <c r="H61">
        <v>29.2</v>
      </c>
      <c r="I61">
        <f t="shared" si="2"/>
        <v>-120.59999999999998</v>
      </c>
      <c r="J61">
        <v>28.6</v>
      </c>
      <c r="K61">
        <f t="shared" si="3"/>
        <v>-56.45</v>
      </c>
    </row>
    <row r="62" spans="1:11" x14ac:dyDescent="0.2">
      <c r="A62" t="s">
        <v>4</v>
      </c>
      <c r="B62" s="1">
        <v>44643</v>
      </c>
      <c r="C62">
        <v>1</v>
      </c>
      <c r="D62">
        <v>8.8000000000000007</v>
      </c>
      <c r="E62">
        <f t="shared" si="0"/>
        <v>-78.8</v>
      </c>
      <c r="F62">
        <v>6.5</v>
      </c>
      <c r="G62">
        <f t="shared" si="1"/>
        <v>-101.49999999999999</v>
      </c>
      <c r="H62">
        <v>3.8</v>
      </c>
      <c r="I62">
        <f t="shared" si="2"/>
        <v>-149.79999999999998</v>
      </c>
      <c r="J62">
        <v>17.8</v>
      </c>
      <c r="K62">
        <f t="shared" si="3"/>
        <v>-70.75</v>
      </c>
    </row>
    <row r="63" spans="1:11" x14ac:dyDescent="0.2">
      <c r="A63" t="s">
        <v>4</v>
      </c>
      <c r="B63" s="1">
        <v>44636</v>
      </c>
      <c r="C63">
        <v>1</v>
      </c>
      <c r="D63">
        <v>9.6999999999999993</v>
      </c>
      <c r="E63">
        <f t="shared" si="0"/>
        <v>-87.6</v>
      </c>
      <c r="F63">
        <v>8.5</v>
      </c>
      <c r="G63">
        <f t="shared" si="1"/>
        <v>-107.99999999999999</v>
      </c>
      <c r="H63">
        <v>6.4</v>
      </c>
      <c r="I63">
        <f t="shared" si="2"/>
        <v>-153.6</v>
      </c>
      <c r="J63">
        <v>21.6</v>
      </c>
      <c r="K63">
        <f t="shared" si="3"/>
        <v>-79.650000000000006</v>
      </c>
    </row>
    <row r="64" spans="1:11" x14ac:dyDescent="0.2">
      <c r="A64" t="s">
        <v>4</v>
      </c>
      <c r="B64" s="1">
        <v>44629</v>
      </c>
      <c r="C64">
        <v>1</v>
      </c>
      <c r="D64">
        <v>-75.099999999999994</v>
      </c>
      <c r="E64">
        <f t="shared" si="0"/>
        <v>-97.3</v>
      </c>
      <c r="F64">
        <v>-103</v>
      </c>
      <c r="G64">
        <f t="shared" si="1"/>
        <v>-116.49999999999999</v>
      </c>
      <c r="H64">
        <v>-114.8</v>
      </c>
      <c r="I64">
        <f t="shared" si="2"/>
        <v>-160</v>
      </c>
      <c r="J64">
        <v>-112</v>
      </c>
      <c r="K64">
        <f t="shared" si="3"/>
        <v>-90.45</v>
      </c>
    </row>
    <row r="65" spans="1:11" x14ac:dyDescent="0.2">
      <c r="A65" t="s">
        <v>4</v>
      </c>
      <c r="B65" s="1">
        <v>44622</v>
      </c>
      <c r="C65">
        <v>1</v>
      </c>
      <c r="D65">
        <v>14.7</v>
      </c>
      <c r="E65">
        <f t="shared" si="0"/>
        <v>-22.200000000000006</v>
      </c>
      <c r="F65">
        <v>23.8</v>
      </c>
      <c r="G65">
        <f t="shared" si="1"/>
        <v>-13.499999999999989</v>
      </c>
      <c r="H65">
        <v>32.200000000000003</v>
      </c>
      <c r="I65">
        <f t="shared" si="2"/>
        <v>-45.2</v>
      </c>
      <c r="J65">
        <v>31.4</v>
      </c>
      <c r="K65">
        <f t="shared" si="3"/>
        <v>-34.450000000000003</v>
      </c>
    </row>
    <row r="66" spans="1:11" x14ac:dyDescent="0.2">
      <c r="A66" t="s">
        <v>4</v>
      </c>
      <c r="B66" s="1">
        <v>44615</v>
      </c>
      <c r="C66">
        <v>1</v>
      </c>
      <c r="D66">
        <v>-74.400000000000006</v>
      </c>
      <c r="E66">
        <f t="shared" si="0"/>
        <v>-36.900000000000006</v>
      </c>
      <c r="F66">
        <v>-89.6</v>
      </c>
      <c r="G66">
        <f t="shared" si="1"/>
        <v>-37.29999999999999</v>
      </c>
      <c r="H66">
        <v>-121</v>
      </c>
      <c r="I66">
        <f t="shared" si="2"/>
        <v>-77.400000000000006</v>
      </c>
      <c r="J66">
        <v>-183</v>
      </c>
      <c r="K66">
        <f t="shared" si="3"/>
        <v>-50.15</v>
      </c>
    </row>
    <row r="67" spans="1:11" x14ac:dyDescent="0.2">
      <c r="A67" t="s">
        <v>4</v>
      </c>
      <c r="B67" s="1">
        <v>44608</v>
      </c>
      <c r="C67">
        <v>1</v>
      </c>
      <c r="D67">
        <v>12.1</v>
      </c>
      <c r="E67">
        <f t="shared" ref="E67:E71" si="4">D67+E68</f>
        <v>37.5</v>
      </c>
      <c r="F67">
        <v>16.100000000000001</v>
      </c>
      <c r="G67">
        <f t="shared" ref="G67:G71" si="5">F67+G68</f>
        <v>52.300000000000004</v>
      </c>
      <c r="H67">
        <v>21.3</v>
      </c>
      <c r="I67">
        <f t="shared" ref="I67:I71" si="6">H67+I68</f>
        <v>43.599999999999994</v>
      </c>
      <c r="J67">
        <v>28.5</v>
      </c>
      <c r="K67">
        <f t="shared" ref="K67:K71" si="7">J67/2+K68</f>
        <v>41.35</v>
      </c>
    </row>
    <row r="68" spans="1:11" x14ac:dyDescent="0.2">
      <c r="A68" t="s">
        <v>4</v>
      </c>
      <c r="B68" s="1">
        <v>44586</v>
      </c>
      <c r="C68">
        <v>1</v>
      </c>
      <c r="D68">
        <v>5.3</v>
      </c>
      <c r="E68">
        <f t="shared" si="4"/>
        <v>25.400000000000002</v>
      </c>
      <c r="F68">
        <v>9.9</v>
      </c>
      <c r="G68">
        <f t="shared" si="5"/>
        <v>36.200000000000003</v>
      </c>
      <c r="H68">
        <v>-6.1</v>
      </c>
      <c r="I68">
        <f t="shared" si="6"/>
        <v>22.299999999999997</v>
      </c>
      <c r="J68">
        <v>15.8</v>
      </c>
      <c r="K68">
        <f t="shared" si="7"/>
        <v>27.1</v>
      </c>
    </row>
    <row r="69" spans="1:11" x14ac:dyDescent="0.2">
      <c r="A69" t="s">
        <v>4</v>
      </c>
      <c r="B69" s="1">
        <v>44580</v>
      </c>
      <c r="C69">
        <v>1</v>
      </c>
      <c r="D69">
        <v>13</v>
      </c>
      <c r="E69">
        <f t="shared" si="4"/>
        <v>20.100000000000001</v>
      </c>
      <c r="F69">
        <v>19.3</v>
      </c>
      <c r="G69">
        <f t="shared" si="5"/>
        <v>26.300000000000004</v>
      </c>
      <c r="H69">
        <v>28</v>
      </c>
      <c r="I69">
        <f t="shared" si="6"/>
        <v>28.4</v>
      </c>
      <c r="J69">
        <v>23.2</v>
      </c>
      <c r="K69">
        <f t="shared" si="7"/>
        <v>19.2</v>
      </c>
    </row>
    <row r="70" spans="1:11" x14ac:dyDescent="0.2">
      <c r="A70" t="s">
        <v>4</v>
      </c>
      <c r="B70" s="1">
        <v>44573</v>
      </c>
      <c r="C70">
        <v>1</v>
      </c>
      <c r="D70">
        <v>13.5</v>
      </c>
      <c r="E70">
        <f t="shared" si="4"/>
        <v>7.1</v>
      </c>
      <c r="F70">
        <v>18.600000000000001</v>
      </c>
      <c r="G70">
        <f t="shared" si="5"/>
        <v>7.0000000000000018</v>
      </c>
      <c r="H70">
        <v>24.7</v>
      </c>
      <c r="I70">
        <f t="shared" si="6"/>
        <v>0.39999999999999858</v>
      </c>
      <c r="J70">
        <v>20.8</v>
      </c>
      <c r="K70">
        <f t="shared" si="7"/>
        <v>7.6000000000000005</v>
      </c>
    </row>
    <row r="71" spans="1:11" x14ac:dyDescent="0.2">
      <c r="A71" t="s">
        <v>4</v>
      </c>
      <c r="B71" s="1">
        <v>44566</v>
      </c>
      <c r="C71">
        <v>1</v>
      </c>
      <c r="D71">
        <v>-6.4</v>
      </c>
      <c r="E71">
        <f t="shared" si="4"/>
        <v>-6.4</v>
      </c>
      <c r="F71">
        <v>-11.6</v>
      </c>
      <c r="G71">
        <f t="shared" si="5"/>
        <v>-11.6</v>
      </c>
      <c r="H71">
        <v>-24.3</v>
      </c>
      <c r="I71">
        <f t="shared" si="6"/>
        <v>-24.3</v>
      </c>
      <c r="J71">
        <v>-5.6</v>
      </c>
      <c r="K71">
        <f t="shared" si="7"/>
        <v>-2.8</v>
      </c>
    </row>
  </sheetData>
  <autoFilter ref="A1:I71" xr:uid="{00000000-0009-0000-0000-000000000000}">
    <sortState xmlns:xlrd2="http://schemas.microsoft.com/office/spreadsheetml/2017/richdata2" ref="A2:I71">
      <sortCondition descending="1" ref="B1:B71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topLeftCell="F1" workbookViewId="0">
      <selection activeCell="M21" sqref="M21:N35"/>
    </sheetView>
  </sheetViews>
  <sheetFormatPr baseColWidth="10" defaultRowHeight="16" x14ac:dyDescent="0.2"/>
  <cols>
    <col min="13" max="13" width="1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</v>
      </c>
      <c r="E1" t="s">
        <v>5</v>
      </c>
      <c r="F1" t="s">
        <v>6</v>
      </c>
      <c r="G1" t="s">
        <v>6</v>
      </c>
      <c r="H1" t="s">
        <v>7</v>
      </c>
      <c r="I1" t="s">
        <v>7</v>
      </c>
      <c r="J1" t="s">
        <v>3</v>
      </c>
      <c r="K1" t="s">
        <v>3</v>
      </c>
    </row>
    <row r="2" spans="1:14" x14ac:dyDescent="0.2">
      <c r="A2" t="s">
        <v>4</v>
      </c>
      <c r="B2" s="1">
        <v>45062</v>
      </c>
      <c r="C2">
        <v>2</v>
      </c>
      <c r="D2">
        <v>0.9</v>
      </c>
      <c r="E2">
        <f>D2+E3</f>
        <v>156.79999999999998</v>
      </c>
      <c r="F2">
        <v>3.1</v>
      </c>
      <c r="G2">
        <f>F2+G3</f>
        <v>194.7</v>
      </c>
      <c r="H2">
        <v>4.5</v>
      </c>
      <c r="I2">
        <f>H2+I3</f>
        <v>229.00000000000006</v>
      </c>
      <c r="J2">
        <v>0.6</v>
      </c>
      <c r="K2">
        <f>J2/2+K3</f>
        <v>152.89999999999998</v>
      </c>
      <c r="M2" t="s">
        <v>8</v>
      </c>
    </row>
    <row r="3" spans="1:14" x14ac:dyDescent="0.2">
      <c r="A3" t="s">
        <v>4</v>
      </c>
      <c r="B3" s="1">
        <v>45055</v>
      </c>
      <c r="C3">
        <v>2</v>
      </c>
      <c r="D3">
        <v>4</v>
      </c>
      <c r="E3">
        <f t="shared" ref="E3:E66" si="0">D3+E4</f>
        <v>155.89999999999998</v>
      </c>
      <c r="F3">
        <v>5.6</v>
      </c>
      <c r="G3">
        <f t="shared" ref="G3:G66" si="1">F3+G4</f>
        <v>191.6</v>
      </c>
      <c r="H3">
        <v>7.1</v>
      </c>
      <c r="I3">
        <f t="shared" ref="I3:I66" si="2">H3+I4</f>
        <v>224.50000000000006</v>
      </c>
      <c r="J3">
        <v>8.5</v>
      </c>
      <c r="K3">
        <f t="shared" ref="K3:K66" si="3">J3/2+K4</f>
        <v>152.59999999999997</v>
      </c>
    </row>
    <row r="4" spans="1:14" x14ac:dyDescent="0.2">
      <c r="A4" t="s">
        <v>4</v>
      </c>
      <c r="B4" s="1">
        <v>45048</v>
      </c>
      <c r="C4">
        <v>2</v>
      </c>
      <c r="D4">
        <v>4.5</v>
      </c>
      <c r="E4">
        <f t="shared" si="0"/>
        <v>151.89999999999998</v>
      </c>
      <c r="F4">
        <v>2.1</v>
      </c>
      <c r="G4">
        <f t="shared" si="1"/>
        <v>186</v>
      </c>
      <c r="H4">
        <v>3.8</v>
      </c>
      <c r="I4">
        <f t="shared" si="2"/>
        <v>217.40000000000006</v>
      </c>
      <c r="J4">
        <v>5.2</v>
      </c>
      <c r="K4">
        <f t="shared" si="3"/>
        <v>148.34999999999997</v>
      </c>
      <c r="M4" t="s">
        <v>6</v>
      </c>
    </row>
    <row r="5" spans="1:14" x14ac:dyDescent="0.2">
      <c r="A5" t="s">
        <v>4</v>
      </c>
      <c r="B5" s="1">
        <v>45041</v>
      </c>
      <c r="C5">
        <v>2</v>
      </c>
      <c r="D5">
        <v>5.6</v>
      </c>
      <c r="E5">
        <f t="shared" si="0"/>
        <v>147.39999999999998</v>
      </c>
      <c r="F5">
        <v>7.1</v>
      </c>
      <c r="G5">
        <f t="shared" si="1"/>
        <v>183.9</v>
      </c>
      <c r="H5">
        <v>5.2</v>
      </c>
      <c r="I5">
        <f t="shared" si="2"/>
        <v>213.60000000000005</v>
      </c>
      <c r="J5">
        <v>7.2</v>
      </c>
      <c r="K5">
        <f t="shared" si="3"/>
        <v>145.74999999999997</v>
      </c>
      <c r="M5" t="s">
        <v>9</v>
      </c>
      <c r="N5">
        <f>COUNTIF($F$2:$F$71,"&gt;0")</f>
        <v>49</v>
      </c>
    </row>
    <row r="6" spans="1:14" x14ac:dyDescent="0.2">
      <c r="A6" t="s">
        <v>4</v>
      </c>
      <c r="B6" s="1">
        <v>45034</v>
      </c>
      <c r="C6">
        <v>2</v>
      </c>
      <c r="D6">
        <v>5.9</v>
      </c>
      <c r="E6">
        <f t="shared" si="0"/>
        <v>141.79999999999998</v>
      </c>
      <c r="F6">
        <v>8.4</v>
      </c>
      <c r="G6">
        <f t="shared" si="1"/>
        <v>176.8</v>
      </c>
      <c r="H6">
        <v>10.3</v>
      </c>
      <c r="I6">
        <f t="shared" si="2"/>
        <v>208.40000000000006</v>
      </c>
      <c r="J6">
        <v>10.3</v>
      </c>
      <c r="K6">
        <f t="shared" si="3"/>
        <v>142.14999999999998</v>
      </c>
      <c r="M6" t="s">
        <v>10</v>
      </c>
      <c r="N6">
        <f>COUNTIF($F$2:$F$71,"&lt;=0")</f>
        <v>19</v>
      </c>
    </row>
    <row r="7" spans="1:14" x14ac:dyDescent="0.2">
      <c r="A7" t="s">
        <v>4</v>
      </c>
      <c r="B7" s="1">
        <v>45027</v>
      </c>
      <c r="C7">
        <v>2</v>
      </c>
      <c r="D7">
        <v>2.9</v>
      </c>
      <c r="E7">
        <f t="shared" si="0"/>
        <v>135.89999999999998</v>
      </c>
      <c r="F7">
        <v>3.3</v>
      </c>
      <c r="G7">
        <f t="shared" si="1"/>
        <v>168.4</v>
      </c>
      <c r="H7">
        <v>4.9000000000000004</v>
      </c>
      <c r="I7">
        <f t="shared" si="2"/>
        <v>198.10000000000005</v>
      </c>
      <c r="J7">
        <v>5</v>
      </c>
      <c r="K7">
        <f t="shared" si="3"/>
        <v>136.99999999999997</v>
      </c>
      <c r="M7" t="s">
        <v>11</v>
      </c>
      <c r="N7" s="2">
        <f>N5/(N5+N6)</f>
        <v>0.72058823529411764</v>
      </c>
    </row>
    <row r="8" spans="1:14" x14ac:dyDescent="0.2">
      <c r="A8" t="s">
        <v>4</v>
      </c>
      <c r="B8" s="1">
        <v>45019</v>
      </c>
      <c r="C8">
        <v>2</v>
      </c>
      <c r="D8">
        <v>8.8000000000000007</v>
      </c>
      <c r="E8">
        <f t="shared" si="0"/>
        <v>132.99999999999997</v>
      </c>
      <c r="F8">
        <v>12.9</v>
      </c>
      <c r="G8">
        <f t="shared" si="1"/>
        <v>165.1</v>
      </c>
      <c r="H8">
        <v>15.6</v>
      </c>
      <c r="I8">
        <f t="shared" si="2"/>
        <v>193.20000000000005</v>
      </c>
      <c r="J8">
        <v>12</v>
      </c>
      <c r="K8">
        <f t="shared" si="3"/>
        <v>134.49999999999997</v>
      </c>
      <c r="M8" t="s">
        <v>12</v>
      </c>
      <c r="N8" s="3">
        <f>100%-N7</f>
        <v>0.27941176470588236</v>
      </c>
    </row>
    <row r="9" spans="1:14" x14ac:dyDescent="0.2">
      <c r="A9" t="s">
        <v>4</v>
      </c>
      <c r="B9" s="1">
        <v>45012</v>
      </c>
      <c r="C9">
        <v>2</v>
      </c>
      <c r="D9">
        <v>6.7</v>
      </c>
      <c r="E9">
        <f t="shared" si="0"/>
        <v>124.19999999999997</v>
      </c>
      <c r="F9">
        <v>12</v>
      </c>
      <c r="G9">
        <f t="shared" si="1"/>
        <v>152.19999999999999</v>
      </c>
      <c r="H9">
        <v>16.3</v>
      </c>
      <c r="I9">
        <f t="shared" si="2"/>
        <v>177.60000000000005</v>
      </c>
      <c r="J9">
        <v>9.3000000000000007</v>
      </c>
      <c r="K9">
        <f t="shared" si="3"/>
        <v>128.49999999999997</v>
      </c>
    </row>
    <row r="10" spans="1:14" x14ac:dyDescent="0.2">
      <c r="A10" t="s">
        <v>4</v>
      </c>
      <c r="B10" s="1">
        <v>45006</v>
      </c>
      <c r="C10">
        <v>2</v>
      </c>
      <c r="D10">
        <v>1.1000000000000001</v>
      </c>
      <c r="E10">
        <f t="shared" si="0"/>
        <v>117.49999999999997</v>
      </c>
      <c r="F10">
        <v>1.6</v>
      </c>
      <c r="G10">
        <f t="shared" si="1"/>
        <v>140.19999999999999</v>
      </c>
      <c r="H10">
        <v>3.1</v>
      </c>
      <c r="I10">
        <f t="shared" si="2"/>
        <v>161.30000000000004</v>
      </c>
      <c r="J10">
        <v>5.2</v>
      </c>
      <c r="K10">
        <f t="shared" si="3"/>
        <v>123.84999999999998</v>
      </c>
      <c r="M10" t="s">
        <v>13</v>
      </c>
      <c r="N10" s="4">
        <f>AVERAGEIF($F$2:$F$71,"&gt;0")</f>
        <v>6.8857142857142852</v>
      </c>
    </row>
    <row r="11" spans="1:14" x14ac:dyDescent="0.2">
      <c r="A11" t="s">
        <v>4</v>
      </c>
      <c r="B11" s="1">
        <v>44999</v>
      </c>
      <c r="C11">
        <v>2</v>
      </c>
      <c r="D11">
        <v>3.8</v>
      </c>
      <c r="E11">
        <f t="shared" si="0"/>
        <v>116.39999999999998</v>
      </c>
      <c r="F11">
        <v>3.6</v>
      </c>
      <c r="G11">
        <f t="shared" si="1"/>
        <v>138.6</v>
      </c>
      <c r="H11">
        <v>7.3</v>
      </c>
      <c r="I11">
        <f t="shared" si="2"/>
        <v>158.20000000000005</v>
      </c>
      <c r="J11">
        <v>6.7</v>
      </c>
      <c r="K11">
        <f t="shared" si="3"/>
        <v>121.24999999999999</v>
      </c>
      <c r="M11" t="s">
        <v>14</v>
      </c>
      <c r="N11" s="4">
        <f>AVERAGEIF($F$2:$F$71,"&lt;=0")</f>
        <v>-7.5105263157894733</v>
      </c>
    </row>
    <row r="12" spans="1:14" x14ac:dyDescent="0.2">
      <c r="A12" t="s">
        <v>4</v>
      </c>
      <c r="B12" s="1">
        <v>44991</v>
      </c>
      <c r="C12">
        <v>2</v>
      </c>
      <c r="D12">
        <v>0</v>
      </c>
      <c r="E12">
        <f t="shared" si="0"/>
        <v>112.59999999999998</v>
      </c>
      <c r="F12">
        <v>2.4</v>
      </c>
      <c r="G12">
        <f t="shared" si="1"/>
        <v>135</v>
      </c>
      <c r="H12">
        <v>-1.9</v>
      </c>
      <c r="I12">
        <f t="shared" si="2"/>
        <v>150.90000000000003</v>
      </c>
      <c r="J12">
        <v>-6.5</v>
      </c>
      <c r="K12">
        <f t="shared" si="3"/>
        <v>117.89999999999999</v>
      </c>
      <c r="M12" t="s">
        <v>15</v>
      </c>
      <c r="N12" s="4">
        <f>N10/ABS(N11)</f>
        <v>0.91680848933827208</v>
      </c>
    </row>
    <row r="13" spans="1:14" x14ac:dyDescent="0.2">
      <c r="A13" t="s">
        <v>4</v>
      </c>
      <c r="B13" s="1">
        <v>44985</v>
      </c>
      <c r="C13">
        <v>2</v>
      </c>
      <c r="D13">
        <v>0.8</v>
      </c>
      <c r="E13">
        <f t="shared" si="0"/>
        <v>112.59999999999998</v>
      </c>
      <c r="F13">
        <v>3.7</v>
      </c>
      <c r="G13">
        <f t="shared" si="1"/>
        <v>132.6</v>
      </c>
      <c r="H13">
        <v>2.8</v>
      </c>
      <c r="I13">
        <f t="shared" si="2"/>
        <v>152.80000000000004</v>
      </c>
      <c r="J13">
        <v>0.9</v>
      </c>
      <c r="K13">
        <f t="shared" si="3"/>
        <v>121.14999999999999</v>
      </c>
    </row>
    <row r="14" spans="1:14" x14ac:dyDescent="0.2">
      <c r="A14" t="s">
        <v>4</v>
      </c>
      <c r="B14" s="1">
        <v>44978</v>
      </c>
      <c r="C14">
        <v>2</v>
      </c>
      <c r="D14">
        <v>0.5</v>
      </c>
      <c r="E14">
        <f t="shared" si="0"/>
        <v>111.79999999999998</v>
      </c>
      <c r="F14">
        <v>0.4</v>
      </c>
      <c r="G14">
        <f t="shared" si="1"/>
        <v>128.9</v>
      </c>
      <c r="H14">
        <v>-3.6</v>
      </c>
      <c r="I14">
        <f t="shared" si="2"/>
        <v>150.00000000000003</v>
      </c>
      <c r="J14">
        <v>0.4</v>
      </c>
      <c r="K14">
        <f t="shared" si="3"/>
        <v>120.69999999999999</v>
      </c>
      <c r="M14" t="s">
        <v>16</v>
      </c>
      <c r="N14">
        <f>MAX($F$2:$F$71)</f>
        <v>19.3</v>
      </c>
    </row>
    <row r="15" spans="1:14" x14ac:dyDescent="0.2">
      <c r="A15" t="s">
        <v>4</v>
      </c>
      <c r="B15" s="1">
        <v>44971</v>
      </c>
      <c r="C15">
        <v>2</v>
      </c>
      <c r="D15">
        <v>8.4</v>
      </c>
      <c r="E15">
        <f t="shared" si="0"/>
        <v>111.29999999999998</v>
      </c>
      <c r="F15">
        <v>13.8</v>
      </c>
      <c r="G15">
        <f t="shared" si="1"/>
        <v>128.5</v>
      </c>
      <c r="H15">
        <v>18.5</v>
      </c>
      <c r="I15">
        <f t="shared" si="2"/>
        <v>153.60000000000002</v>
      </c>
      <c r="J15">
        <v>11.2</v>
      </c>
      <c r="K15">
        <f t="shared" si="3"/>
        <v>120.49999999999999</v>
      </c>
      <c r="M15" t="s">
        <v>17</v>
      </c>
      <c r="N15">
        <f>MIN($F$2:$F$71)</f>
        <v>-31</v>
      </c>
    </row>
    <row r="16" spans="1:14" x14ac:dyDescent="0.2">
      <c r="A16" t="s">
        <v>4</v>
      </c>
      <c r="B16" s="1">
        <v>44964</v>
      </c>
      <c r="C16">
        <v>2</v>
      </c>
      <c r="D16">
        <v>4.3</v>
      </c>
      <c r="E16">
        <f t="shared" si="0"/>
        <v>102.89999999999998</v>
      </c>
      <c r="F16">
        <v>6.1</v>
      </c>
      <c r="G16">
        <f t="shared" si="1"/>
        <v>114.69999999999999</v>
      </c>
      <c r="H16">
        <v>8.1999999999999993</v>
      </c>
      <c r="I16">
        <f t="shared" si="2"/>
        <v>135.10000000000002</v>
      </c>
      <c r="J16">
        <v>8.1999999999999993</v>
      </c>
      <c r="K16">
        <f t="shared" si="3"/>
        <v>114.89999999999999</v>
      </c>
    </row>
    <row r="17" spans="1:14" x14ac:dyDescent="0.2">
      <c r="A17" t="s">
        <v>4</v>
      </c>
      <c r="B17" s="1">
        <v>44949</v>
      </c>
      <c r="C17">
        <v>2</v>
      </c>
      <c r="D17">
        <v>-0.2</v>
      </c>
      <c r="E17">
        <f t="shared" si="0"/>
        <v>98.59999999999998</v>
      </c>
      <c r="F17">
        <v>1.1000000000000001</v>
      </c>
      <c r="G17">
        <f t="shared" si="1"/>
        <v>108.6</v>
      </c>
      <c r="H17">
        <v>0.4</v>
      </c>
      <c r="I17">
        <f t="shared" si="2"/>
        <v>126.90000000000002</v>
      </c>
      <c r="J17">
        <v>-4.9000000000000004</v>
      </c>
      <c r="K17">
        <f t="shared" si="3"/>
        <v>110.8</v>
      </c>
      <c r="M17" t="s">
        <v>18</v>
      </c>
      <c r="N17" s="4">
        <f>(N7*N10)+(N8*N11)</f>
        <v>2.8632352941176462</v>
      </c>
    </row>
    <row r="18" spans="1:14" x14ac:dyDescent="0.2">
      <c r="A18" t="s">
        <v>4</v>
      </c>
      <c r="B18" s="1">
        <v>44943</v>
      </c>
      <c r="C18">
        <v>2</v>
      </c>
      <c r="D18">
        <v>1.2</v>
      </c>
      <c r="E18">
        <f t="shared" si="0"/>
        <v>98.799999999999983</v>
      </c>
      <c r="F18">
        <v>-1</v>
      </c>
      <c r="G18">
        <f t="shared" si="1"/>
        <v>107.5</v>
      </c>
      <c r="H18">
        <v>-2.2999999999999998</v>
      </c>
      <c r="I18">
        <f t="shared" si="2"/>
        <v>126.50000000000001</v>
      </c>
      <c r="J18">
        <v>-0.1</v>
      </c>
      <c r="K18">
        <f t="shared" si="3"/>
        <v>113.25</v>
      </c>
      <c r="M18" t="s">
        <v>19</v>
      </c>
      <c r="N18" s="4">
        <f>(N12*N7)-N8</f>
        <v>0.38122964672904902</v>
      </c>
    </row>
    <row r="19" spans="1:14" x14ac:dyDescent="0.2">
      <c r="A19" t="s">
        <v>4</v>
      </c>
      <c r="B19" s="1">
        <v>44936</v>
      </c>
      <c r="C19">
        <v>2</v>
      </c>
      <c r="D19">
        <v>-4.7</v>
      </c>
      <c r="E19">
        <f t="shared" si="0"/>
        <v>97.59999999999998</v>
      </c>
      <c r="F19">
        <v>-10.5</v>
      </c>
      <c r="G19">
        <f t="shared" si="1"/>
        <v>108.5</v>
      </c>
      <c r="H19">
        <v>-11.1</v>
      </c>
      <c r="I19">
        <f t="shared" si="2"/>
        <v>128.80000000000001</v>
      </c>
      <c r="J19">
        <v>0.4</v>
      </c>
      <c r="K19">
        <f t="shared" si="3"/>
        <v>113.3</v>
      </c>
    </row>
    <row r="20" spans="1:14" x14ac:dyDescent="0.2">
      <c r="A20" t="s">
        <v>4</v>
      </c>
      <c r="B20" s="1">
        <v>44929</v>
      </c>
      <c r="C20">
        <v>2</v>
      </c>
      <c r="D20">
        <v>5.0999999999999996</v>
      </c>
      <c r="E20">
        <f t="shared" si="0"/>
        <v>102.29999999999998</v>
      </c>
      <c r="F20">
        <v>7.5</v>
      </c>
      <c r="G20">
        <f t="shared" si="1"/>
        <v>119</v>
      </c>
      <c r="H20">
        <v>8.4</v>
      </c>
      <c r="I20">
        <f t="shared" si="2"/>
        <v>139.9</v>
      </c>
      <c r="J20">
        <v>-8.8000000000000007</v>
      </c>
      <c r="K20">
        <f t="shared" si="3"/>
        <v>113.1</v>
      </c>
    </row>
    <row r="21" spans="1:14" x14ac:dyDescent="0.2">
      <c r="A21" t="s">
        <v>4</v>
      </c>
      <c r="B21" s="1">
        <v>44922</v>
      </c>
      <c r="C21">
        <v>2</v>
      </c>
      <c r="D21">
        <v>-0.9</v>
      </c>
      <c r="E21">
        <f t="shared" si="0"/>
        <v>97.199999999999989</v>
      </c>
      <c r="F21">
        <v>-2.8</v>
      </c>
      <c r="G21">
        <f t="shared" si="1"/>
        <v>111.5</v>
      </c>
      <c r="H21">
        <v>-5.6</v>
      </c>
      <c r="I21">
        <f t="shared" si="2"/>
        <v>131.5</v>
      </c>
      <c r="J21">
        <v>8.6</v>
      </c>
      <c r="K21">
        <f t="shared" si="3"/>
        <v>117.5</v>
      </c>
      <c r="M21" t="s">
        <v>3</v>
      </c>
    </row>
    <row r="22" spans="1:14" x14ac:dyDescent="0.2">
      <c r="A22" t="s">
        <v>4</v>
      </c>
      <c r="B22" s="1">
        <v>44915</v>
      </c>
      <c r="C22">
        <v>2</v>
      </c>
      <c r="D22">
        <v>2.6</v>
      </c>
      <c r="E22">
        <f t="shared" si="0"/>
        <v>98.1</v>
      </c>
      <c r="F22">
        <v>-1.9</v>
      </c>
      <c r="G22">
        <f t="shared" si="1"/>
        <v>114.3</v>
      </c>
      <c r="H22">
        <v>-6.6</v>
      </c>
      <c r="I22">
        <f t="shared" si="2"/>
        <v>137.1</v>
      </c>
      <c r="J22">
        <v>0.1</v>
      </c>
      <c r="K22">
        <f t="shared" si="3"/>
        <v>113.2</v>
      </c>
      <c r="M22" t="s">
        <v>9</v>
      </c>
      <c r="N22">
        <f>COUNTIF($J$2:$J$71,"&gt;0")</f>
        <v>57</v>
      </c>
    </row>
    <row r="23" spans="1:14" x14ac:dyDescent="0.2">
      <c r="A23" t="s">
        <v>4</v>
      </c>
      <c r="B23" s="1">
        <v>44908</v>
      </c>
      <c r="C23">
        <v>2</v>
      </c>
      <c r="D23">
        <v>-3.3</v>
      </c>
      <c r="E23">
        <f t="shared" si="0"/>
        <v>95.5</v>
      </c>
      <c r="F23">
        <v>-4.0999999999999996</v>
      </c>
      <c r="G23">
        <f t="shared" si="1"/>
        <v>116.2</v>
      </c>
      <c r="H23">
        <v>-1.9</v>
      </c>
      <c r="I23">
        <f t="shared" si="2"/>
        <v>143.69999999999999</v>
      </c>
      <c r="J23">
        <v>6.6</v>
      </c>
      <c r="K23">
        <f t="shared" si="3"/>
        <v>113.15</v>
      </c>
      <c r="M23" t="s">
        <v>10</v>
      </c>
      <c r="N23">
        <f>COUNTIF($J$2:$J$71,"&lt;=0")</f>
        <v>12</v>
      </c>
    </row>
    <row r="24" spans="1:14" x14ac:dyDescent="0.2">
      <c r="A24" t="s">
        <v>4</v>
      </c>
      <c r="B24" s="1">
        <v>44901</v>
      </c>
      <c r="C24">
        <v>2</v>
      </c>
      <c r="D24">
        <v>3.7</v>
      </c>
      <c r="E24">
        <f t="shared" si="0"/>
        <v>98.8</v>
      </c>
      <c r="F24">
        <v>4.5999999999999996</v>
      </c>
      <c r="G24">
        <f t="shared" si="1"/>
        <v>120.3</v>
      </c>
      <c r="H24">
        <v>6.2</v>
      </c>
      <c r="I24">
        <f t="shared" si="2"/>
        <v>145.6</v>
      </c>
      <c r="J24">
        <v>-1.8</v>
      </c>
      <c r="K24">
        <f t="shared" si="3"/>
        <v>109.85000000000001</v>
      </c>
      <c r="M24" t="s">
        <v>11</v>
      </c>
      <c r="N24" s="2">
        <f>N22/(N22+N23)</f>
        <v>0.82608695652173914</v>
      </c>
    </row>
    <row r="25" spans="1:14" x14ac:dyDescent="0.2">
      <c r="A25" t="s">
        <v>4</v>
      </c>
      <c r="B25" s="1">
        <v>44894</v>
      </c>
      <c r="C25">
        <v>2</v>
      </c>
      <c r="D25">
        <v>2.1</v>
      </c>
      <c r="E25">
        <f t="shared" si="0"/>
        <v>95.1</v>
      </c>
      <c r="F25">
        <v>5</v>
      </c>
      <c r="G25">
        <f t="shared" si="1"/>
        <v>115.7</v>
      </c>
      <c r="H25">
        <v>4.9000000000000004</v>
      </c>
      <c r="I25">
        <f t="shared" si="2"/>
        <v>139.4</v>
      </c>
      <c r="J25">
        <v>5.8</v>
      </c>
      <c r="K25">
        <f t="shared" si="3"/>
        <v>110.75000000000001</v>
      </c>
      <c r="M25" t="s">
        <v>12</v>
      </c>
      <c r="N25" s="3">
        <f>100%-N24</f>
        <v>0.17391304347826086</v>
      </c>
    </row>
    <row r="26" spans="1:14" x14ac:dyDescent="0.2">
      <c r="A26" t="s">
        <v>4</v>
      </c>
      <c r="B26" s="1">
        <v>44887</v>
      </c>
      <c r="C26">
        <v>2</v>
      </c>
      <c r="D26">
        <v>4.5999999999999996</v>
      </c>
      <c r="E26">
        <f t="shared" si="0"/>
        <v>93</v>
      </c>
      <c r="F26">
        <v>7.3</v>
      </c>
      <c r="G26">
        <f t="shared" si="1"/>
        <v>110.7</v>
      </c>
      <c r="H26">
        <v>9.1999999999999993</v>
      </c>
      <c r="I26">
        <f t="shared" si="2"/>
        <v>134.5</v>
      </c>
      <c r="J26">
        <v>7.8</v>
      </c>
      <c r="K26">
        <f t="shared" si="3"/>
        <v>107.85000000000001</v>
      </c>
    </row>
    <row r="27" spans="1:14" x14ac:dyDescent="0.2">
      <c r="A27" t="s">
        <v>4</v>
      </c>
      <c r="B27" s="1">
        <v>44880</v>
      </c>
      <c r="C27">
        <v>2</v>
      </c>
      <c r="D27">
        <v>6.5</v>
      </c>
      <c r="E27">
        <f t="shared" si="0"/>
        <v>88.4</v>
      </c>
      <c r="F27">
        <v>8.8000000000000007</v>
      </c>
      <c r="G27">
        <f t="shared" si="1"/>
        <v>103.4</v>
      </c>
      <c r="H27">
        <v>12.2</v>
      </c>
      <c r="I27">
        <f t="shared" si="2"/>
        <v>125.3</v>
      </c>
      <c r="J27">
        <v>8.6999999999999993</v>
      </c>
      <c r="K27">
        <f t="shared" si="3"/>
        <v>103.95</v>
      </c>
      <c r="M27" t="s">
        <v>13</v>
      </c>
      <c r="N27" s="4">
        <f>AVERAGEIF($J$2:$J$71,"&gt;0")</f>
        <v>7.491228070175441</v>
      </c>
    </row>
    <row r="28" spans="1:14" x14ac:dyDescent="0.2">
      <c r="A28" t="s">
        <v>4</v>
      </c>
      <c r="B28" s="1">
        <v>44872</v>
      </c>
      <c r="C28">
        <v>2</v>
      </c>
      <c r="D28">
        <v>7.4</v>
      </c>
      <c r="E28">
        <f t="shared" si="0"/>
        <v>81.900000000000006</v>
      </c>
      <c r="F28">
        <v>9.3000000000000007</v>
      </c>
      <c r="G28">
        <f t="shared" si="1"/>
        <v>94.600000000000009</v>
      </c>
      <c r="H28">
        <v>13.2</v>
      </c>
      <c r="I28">
        <f t="shared" si="2"/>
        <v>113.1</v>
      </c>
      <c r="J28">
        <v>10.7</v>
      </c>
      <c r="K28">
        <f t="shared" si="3"/>
        <v>99.600000000000009</v>
      </c>
      <c r="M28" t="s">
        <v>14</v>
      </c>
      <c r="N28" s="4">
        <f>AVERAGEIF($J$2:$J$71,"&lt;=0")</f>
        <v>-10.100000000000001</v>
      </c>
    </row>
    <row r="29" spans="1:14" x14ac:dyDescent="0.2">
      <c r="A29" t="s">
        <v>4</v>
      </c>
      <c r="B29" s="1">
        <v>44866</v>
      </c>
      <c r="C29">
        <v>2</v>
      </c>
      <c r="D29">
        <v>5.7</v>
      </c>
      <c r="E29">
        <f t="shared" si="0"/>
        <v>74.5</v>
      </c>
      <c r="F29">
        <v>7.9</v>
      </c>
      <c r="G29">
        <f t="shared" si="1"/>
        <v>85.300000000000011</v>
      </c>
      <c r="H29">
        <v>9</v>
      </c>
      <c r="I29">
        <f t="shared" si="2"/>
        <v>99.899999999999991</v>
      </c>
      <c r="J29">
        <v>11.7</v>
      </c>
      <c r="K29">
        <f t="shared" si="3"/>
        <v>94.250000000000014</v>
      </c>
      <c r="M29" t="s">
        <v>15</v>
      </c>
      <c r="N29" s="4">
        <f>N27/ABS(N28)</f>
        <v>0.74170574952232082</v>
      </c>
    </row>
    <row r="30" spans="1:14" x14ac:dyDescent="0.2">
      <c r="A30" t="s">
        <v>4</v>
      </c>
      <c r="B30" s="1">
        <v>44855</v>
      </c>
      <c r="C30">
        <v>2</v>
      </c>
      <c r="D30">
        <v>-3.6</v>
      </c>
      <c r="E30">
        <f t="shared" si="0"/>
        <v>68.8</v>
      </c>
      <c r="F30">
        <v>-3.7</v>
      </c>
      <c r="G30">
        <f t="shared" si="1"/>
        <v>77.400000000000006</v>
      </c>
      <c r="H30">
        <v>-16.8</v>
      </c>
      <c r="I30">
        <f t="shared" si="2"/>
        <v>90.899999999999991</v>
      </c>
      <c r="J30">
        <v>8.5</v>
      </c>
      <c r="K30">
        <f t="shared" si="3"/>
        <v>88.40000000000002</v>
      </c>
    </row>
    <row r="31" spans="1:14" x14ac:dyDescent="0.2">
      <c r="A31" t="s">
        <v>4</v>
      </c>
      <c r="B31" s="1">
        <v>44852</v>
      </c>
      <c r="C31">
        <v>2</v>
      </c>
      <c r="D31">
        <v>7.3</v>
      </c>
      <c r="E31">
        <f t="shared" si="0"/>
        <v>72.399999999999991</v>
      </c>
      <c r="F31">
        <v>8.4</v>
      </c>
      <c r="G31">
        <f t="shared" si="1"/>
        <v>81.100000000000009</v>
      </c>
      <c r="H31">
        <v>9.6999999999999993</v>
      </c>
      <c r="I31">
        <f t="shared" si="2"/>
        <v>107.69999999999999</v>
      </c>
      <c r="J31">
        <v>2</v>
      </c>
      <c r="K31">
        <f t="shared" si="3"/>
        <v>84.15000000000002</v>
      </c>
      <c r="M31" t="s">
        <v>16</v>
      </c>
      <c r="N31">
        <f>MAX($J$2:$J$71)</f>
        <v>25</v>
      </c>
    </row>
    <row r="32" spans="1:14" x14ac:dyDescent="0.2">
      <c r="A32" t="s">
        <v>4</v>
      </c>
      <c r="B32" s="1">
        <v>44845</v>
      </c>
      <c r="C32">
        <v>2</v>
      </c>
      <c r="D32">
        <v>6.2</v>
      </c>
      <c r="E32">
        <f t="shared" si="0"/>
        <v>65.099999999999994</v>
      </c>
      <c r="F32">
        <v>9</v>
      </c>
      <c r="G32">
        <f t="shared" si="1"/>
        <v>72.7</v>
      </c>
      <c r="H32">
        <v>10.199999999999999</v>
      </c>
      <c r="I32">
        <f t="shared" si="2"/>
        <v>97.999999999999986</v>
      </c>
      <c r="J32">
        <v>12.5</v>
      </c>
      <c r="K32">
        <f t="shared" si="3"/>
        <v>83.15000000000002</v>
      </c>
      <c r="M32" t="s">
        <v>17</v>
      </c>
      <c r="N32">
        <f>MIN($J$2:$J$71)</f>
        <v>-27.4</v>
      </c>
    </row>
    <row r="33" spans="1:14" x14ac:dyDescent="0.2">
      <c r="A33" t="s">
        <v>4</v>
      </c>
      <c r="B33" s="1">
        <v>44837</v>
      </c>
      <c r="C33">
        <v>2</v>
      </c>
      <c r="D33">
        <v>-18.899999999999999</v>
      </c>
      <c r="E33">
        <f t="shared" si="0"/>
        <v>58.9</v>
      </c>
      <c r="F33">
        <v>-31</v>
      </c>
      <c r="G33">
        <f t="shared" si="1"/>
        <v>63.7</v>
      </c>
      <c r="H33">
        <v>-33.5</v>
      </c>
      <c r="I33">
        <f t="shared" si="2"/>
        <v>87.799999999999983</v>
      </c>
      <c r="J33">
        <v>9.1999999999999993</v>
      </c>
      <c r="K33">
        <f t="shared" si="3"/>
        <v>76.90000000000002</v>
      </c>
    </row>
    <row r="34" spans="1:14" x14ac:dyDescent="0.2">
      <c r="A34" t="s">
        <v>4</v>
      </c>
      <c r="B34" s="1">
        <v>44831</v>
      </c>
      <c r="C34">
        <v>2</v>
      </c>
      <c r="D34">
        <v>-11.5</v>
      </c>
      <c r="E34">
        <f t="shared" si="0"/>
        <v>77.8</v>
      </c>
      <c r="F34">
        <v>-17.8</v>
      </c>
      <c r="G34">
        <f t="shared" si="1"/>
        <v>94.7</v>
      </c>
      <c r="H34">
        <v>-18.399999999999999</v>
      </c>
      <c r="I34">
        <f t="shared" si="2"/>
        <v>121.29999999999998</v>
      </c>
      <c r="J34">
        <v>-27.4</v>
      </c>
      <c r="K34">
        <f t="shared" si="3"/>
        <v>72.300000000000026</v>
      </c>
      <c r="M34" t="s">
        <v>18</v>
      </c>
      <c r="N34" s="4">
        <f>(N24*N27)+(N25*N28)</f>
        <v>4.4318840579710157</v>
      </c>
    </row>
    <row r="35" spans="1:14" x14ac:dyDescent="0.2">
      <c r="A35" t="s">
        <v>4</v>
      </c>
      <c r="B35" s="1">
        <v>44824</v>
      </c>
      <c r="C35">
        <v>2</v>
      </c>
      <c r="D35">
        <v>1.2</v>
      </c>
      <c r="E35">
        <f t="shared" si="0"/>
        <v>89.3</v>
      </c>
      <c r="F35">
        <v>1</v>
      </c>
      <c r="G35">
        <f t="shared" si="1"/>
        <v>112.5</v>
      </c>
      <c r="H35">
        <v>0.3</v>
      </c>
      <c r="I35">
        <f t="shared" si="2"/>
        <v>139.69999999999999</v>
      </c>
      <c r="J35">
        <v>-23.2</v>
      </c>
      <c r="K35">
        <f t="shared" si="3"/>
        <v>86.000000000000028</v>
      </c>
      <c r="M35" t="s">
        <v>19</v>
      </c>
      <c r="N35" s="4">
        <f>(N29*N24)-N25</f>
        <v>0.43880040177930857</v>
      </c>
    </row>
    <row r="36" spans="1:14" x14ac:dyDescent="0.2">
      <c r="A36" t="s">
        <v>4</v>
      </c>
      <c r="B36" s="1">
        <v>44817</v>
      </c>
      <c r="C36">
        <v>2</v>
      </c>
      <c r="D36">
        <v>2.8</v>
      </c>
      <c r="E36">
        <f t="shared" si="0"/>
        <v>88.1</v>
      </c>
      <c r="F36">
        <v>4</v>
      </c>
      <c r="G36">
        <f t="shared" si="1"/>
        <v>111.5</v>
      </c>
      <c r="H36">
        <v>5.7</v>
      </c>
      <c r="I36">
        <f t="shared" si="2"/>
        <v>139.39999999999998</v>
      </c>
      <c r="J36">
        <v>3.1</v>
      </c>
      <c r="K36">
        <f t="shared" si="3"/>
        <v>97.600000000000023</v>
      </c>
    </row>
    <row r="37" spans="1:14" x14ac:dyDescent="0.2">
      <c r="A37" t="s">
        <v>4</v>
      </c>
      <c r="B37" s="1">
        <v>44810</v>
      </c>
      <c r="C37">
        <v>2</v>
      </c>
      <c r="D37">
        <v>0</v>
      </c>
      <c r="E37">
        <f t="shared" si="0"/>
        <v>85.3</v>
      </c>
      <c r="F37">
        <v>6.5</v>
      </c>
      <c r="G37">
        <f t="shared" si="1"/>
        <v>107.5</v>
      </c>
      <c r="H37">
        <v>6.7</v>
      </c>
      <c r="I37">
        <f t="shared" si="2"/>
        <v>133.69999999999999</v>
      </c>
      <c r="J37">
        <v>-1.7</v>
      </c>
      <c r="K37">
        <f t="shared" si="3"/>
        <v>96.050000000000026</v>
      </c>
    </row>
    <row r="38" spans="1:14" x14ac:dyDescent="0.2">
      <c r="A38" t="s">
        <v>4</v>
      </c>
      <c r="B38" s="1">
        <v>44802</v>
      </c>
      <c r="C38">
        <v>2</v>
      </c>
      <c r="D38">
        <v>2.9</v>
      </c>
      <c r="E38">
        <f t="shared" si="0"/>
        <v>85.3</v>
      </c>
      <c r="F38">
        <v>3.7</v>
      </c>
      <c r="G38">
        <f t="shared" si="1"/>
        <v>101</v>
      </c>
      <c r="H38">
        <v>6.9</v>
      </c>
      <c r="I38">
        <f t="shared" si="2"/>
        <v>127</v>
      </c>
      <c r="J38">
        <v>1.9</v>
      </c>
      <c r="K38">
        <f t="shared" si="3"/>
        <v>96.90000000000002</v>
      </c>
    </row>
    <row r="39" spans="1:14" x14ac:dyDescent="0.2">
      <c r="A39" t="s">
        <v>4</v>
      </c>
      <c r="B39" s="1">
        <v>44796</v>
      </c>
      <c r="C39">
        <v>2</v>
      </c>
      <c r="D39">
        <v>0.4</v>
      </c>
      <c r="E39">
        <f t="shared" si="0"/>
        <v>82.399999999999991</v>
      </c>
      <c r="F39">
        <v>-2.6</v>
      </c>
      <c r="G39">
        <f t="shared" si="1"/>
        <v>97.3</v>
      </c>
      <c r="H39">
        <v>-4.5999999999999996</v>
      </c>
      <c r="I39">
        <f t="shared" si="2"/>
        <v>120.1</v>
      </c>
      <c r="J39">
        <v>10.199999999999999</v>
      </c>
      <c r="K39">
        <f t="shared" si="3"/>
        <v>95.950000000000017</v>
      </c>
    </row>
    <row r="40" spans="1:14" x14ac:dyDescent="0.2">
      <c r="A40" t="s">
        <v>4</v>
      </c>
      <c r="B40" s="1">
        <v>44789</v>
      </c>
      <c r="C40">
        <v>2</v>
      </c>
      <c r="D40">
        <v>2.4</v>
      </c>
      <c r="E40">
        <f t="shared" si="0"/>
        <v>81.999999999999986</v>
      </c>
      <c r="F40">
        <v>3.9</v>
      </c>
      <c r="G40">
        <f t="shared" si="1"/>
        <v>99.899999999999991</v>
      </c>
      <c r="H40">
        <v>4.5</v>
      </c>
      <c r="I40">
        <f t="shared" si="2"/>
        <v>124.69999999999999</v>
      </c>
      <c r="J40">
        <v>2.4</v>
      </c>
      <c r="K40">
        <f t="shared" si="3"/>
        <v>90.850000000000023</v>
      </c>
    </row>
    <row r="41" spans="1:14" x14ac:dyDescent="0.2">
      <c r="A41" t="s">
        <v>4</v>
      </c>
      <c r="B41" s="1">
        <v>44781</v>
      </c>
      <c r="C41">
        <v>2</v>
      </c>
      <c r="D41">
        <v>6.8</v>
      </c>
      <c r="E41">
        <f t="shared" si="0"/>
        <v>79.59999999999998</v>
      </c>
      <c r="F41">
        <v>11.6</v>
      </c>
      <c r="G41">
        <f t="shared" si="1"/>
        <v>95.999999999999986</v>
      </c>
      <c r="H41">
        <v>14.4</v>
      </c>
      <c r="I41">
        <f t="shared" si="2"/>
        <v>120.19999999999999</v>
      </c>
      <c r="J41">
        <v>4.4000000000000004</v>
      </c>
      <c r="K41">
        <f t="shared" si="3"/>
        <v>89.65000000000002</v>
      </c>
    </row>
    <row r="42" spans="1:14" x14ac:dyDescent="0.2">
      <c r="A42" t="s">
        <v>4</v>
      </c>
      <c r="B42" s="1">
        <v>44775</v>
      </c>
      <c r="C42">
        <v>2</v>
      </c>
      <c r="D42">
        <v>2.7</v>
      </c>
      <c r="E42">
        <f t="shared" si="0"/>
        <v>72.799999999999983</v>
      </c>
      <c r="F42">
        <v>5.5</v>
      </c>
      <c r="G42">
        <f t="shared" si="1"/>
        <v>84.399999999999991</v>
      </c>
      <c r="H42">
        <v>7.5</v>
      </c>
      <c r="I42">
        <f t="shared" si="2"/>
        <v>105.79999999999998</v>
      </c>
      <c r="J42">
        <v>11.9</v>
      </c>
      <c r="K42">
        <f t="shared" si="3"/>
        <v>87.450000000000017</v>
      </c>
    </row>
    <row r="43" spans="1:14" x14ac:dyDescent="0.2">
      <c r="A43" t="s">
        <v>4</v>
      </c>
      <c r="B43" s="1">
        <v>44768</v>
      </c>
      <c r="C43">
        <v>2</v>
      </c>
      <c r="D43">
        <v>1.1000000000000001</v>
      </c>
      <c r="E43">
        <f t="shared" si="0"/>
        <v>70.09999999999998</v>
      </c>
      <c r="F43">
        <v>2.7</v>
      </c>
      <c r="G43">
        <f t="shared" si="1"/>
        <v>78.899999999999991</v>
      </c>
      <c r="H43">
        <v>3.4</v>
      </c>
      <c r="I43">
        <f t="shared" si="2"/>
        <v>98.299999999999983</v>
      </c>
      <c r="J43">
        <v>6.3</v>
      </c>
      <c r="K43">
        <f t="shared" si="3"/>
        <v>81.500000000000014</v>
      </c>
    </row>
    <row r="44" spans="1:14" x14ac:dyDescent="0.2">
      <c r="A44" t="s">
        <v>4</v>
      </c>
      <c r="B44" s="1">
        <v>44761</v>
      </c>
      <c r="C44">
        <v>2</v>
      </c>
      <c r="D44">
        <v>-14.3</v>
      </c>
      <c r="E44">
        <f t="shared" si="0"/>
        <v>68.999999999999986</v>
      </c>
      <c r="F44">
        <v>-31</v>
      </c>
      <c r="G44">
        <f t="shared" si="1"/>
        <v>76.199999999999989</v>
      </c>
      <c r="H44">
        <v>-38</v>
      </c>
      <c r="I44">
        <f t="shared" si="2"/>
        <v>94.899999999999977</v>
      </c>
      <c r="J44">
        <v>1.1000000000000001</v>
      </c>
      <c r="K44">
        <f t="shared" si="3"/>
        <v>78.350000000000009</v>
      </c>
    </row>
    <row r="45" spans="1:14" x14ac:dyDescent="0.2">
      <c r="A45" t="s">
        <v>4</v>
      </c>
      <c r="B45" s="1">
        <v>44754</v>
      </c>
      <c r="C45">
        <v>2</v>
      </c>
      <c r="D45">
        <v>1.6</v>
      </c>
      <c r="E45">
        <f t="shared" si="0"/>
        <v>83.299999999999983</v>
      </c>
      <c r="F45">
        <v>4.4000000000000004</v>
      </c>
      <c r="G45">
        <f t="shared" si="1"/>
        <v>107.19999999999999</v>
      </c>
      <c r="H45">
        <v>6</v>
      </c>
      <c r="I45">
        <f t="shared" si="2"/>
        <v>132.89999999999998</v>
      </c>
      <c r="J45">
        <v>-16</v>
      </c>
      <c r="K45">
        <f t="shared" si="3"/>
        <v>77.800000000000011</v>
      </c>
    </row>
    <row r="46" spans="1:14" x14ac:dyDescent="0.2">
      <c r="A46" t="s">
        <v>4</v>
      </c>
      <c r="B46" s="1">
        <v>44747</v>
      </c>
      <c r="C46">
        <v>2</v>
      </c>
      <c r="D46">
        <v>-1.2</v>
      </c>
      <c r="E46">
        <f t="shared" si="0"/>
        <v>81.699999999999989</v>
      </c>
      <c r="F46">
        <v>-4.5999999999999996</v>
      </c>
      <c r="G46">
        <f t="shared" si="1"/>
        <v>102.79999999999998</v>
      </c>
      <c r="H46">
        <v>0.5</v>
      </c>
      <c r="I46">
        <f t="shared" si="2"/>
        <v>126.89999999999998</v>
      </c>
      <c r="J46">
        <v>5</v>
      </c>
      <c r="K46">
        <f t="shared" si="3"/>
        <v>85.800000000000011</v>
      </c>
    </row>
    <row r="47" spans="1:14" x14ac:dyDescent="0.2">
      <c r="A47" t="s">
        <v>4</v>
      </c>
      <c r="B47" s="1">
        <v>44740</v>
      </c>
      <c r="C47">
        <v>2</v>
      </c>
      <c r="D47">
        <v>-2.1</v>
      </c>
      <c r="E47">
        <f t="shared" si="0"/>
        <v>82.899999999999991</v>
      </c>
      <c r="F47">
        <v>-3.9</v>
      </c>
      <c r="G47">
        <f t="shared" si="1"/>
        <v>107.39999999999998</v>
      </c>
      <c r="H47">
        <v>-4.4000000000000004</v>
      </c>
      <c r="I47">
        <f t="shared" si="2"/>
        <v>126.39999999999998</v>
      </c>
      <c r="J47">
        <v>1.3</v>
      </c>
      <c r="K47">
        <f t="shared" si="3"/>
        <v>83.300000000000011</v>
      </c>
    </row>
    <row r="48" spans="1:14" x14ac:dyDescent="0.2">
      <c r="A48" t="s">
        <v>4</v>
      </c>
      <c r="B48" s="1">
        <v>44733</v>
      </c>
      <c r="C48">
        <v>2</v>
      </c>
      <c r="D48">
        <v>8</v>
      </c>
      <c r="E48">
        <f t="shared" si="0"/>
        <v>84.999999999999986</v>
      </c>
      <c r="F48">
        <v>13.6</v>
      </c>
      <c r="G48">
        <f t="shared" si="1"/>
        <v>111.29999999999998</v>
      </c>
      <c r="H48">
        <v>16.7</v>
      </c>
      <c r="I48">
        <f t="shared" si="2"/>
        <v>130.79999999999998</v>
      </c>
      <c r="J48">
        <v>-2.9</v>
      </c>
      <c r="K48">
        <f t="shared" si="3"/>
        <v>82.65</v>
      </c>
    </row>
    <row r="49" spans="1:11" x14ac:dyDescent="0.2">
      <c r="A49" t="s">
        <v>4</v>
      </c>
      <c r="B49" s="1">
        <v>44725</v>
      </c>
      <c r="C49">
        <v>2</v>
      </c>
      <c r="D49">
        <v>11.1</v>
      </c>
      <c r="E49">
        <f t="shared" si="0"/>
        <v>76.999999999999986</v>
      </c>
      <c r="F49">
        <v>17.600000000000001</v>
      </c>
      <c r="G49">
        <f t="shared" si="1"/>
        <v>97.699999999999989</v>
      </c>
      <c r="H49">
        <v>24.6</v>
      </c>
      <c r="I49">
        <f t="shared" si="2"/>
        <v>114.1</v>
      </c>
      <c r="J49">
        <v>14.3</v>
      </c>
      <c r="K49">
        <f t="shared" si="3"/>
        <v>84.100000000000009</v>
      </c>
    </row>
    <row r="50" spans="1:11" x14ac:dyDescent="0.2">
      <c r="A50" t="s">
        <v>4</v>
      </c>
      <c r="B50" s="1">
        <v>44719</v>
      </c>
      <c r="C50">
        <v>2</v>
      </c>
      <c r="D50">
        <v>2.1</v>
      </c>
      <c r="E50">
        <f t="shared" si="0"/>
        <v>65.899999999999991</v>
      </c>
      <c r="F50">
        <v>4.3</v>
      </c>
      <c r="G50">
        <f t="shared" si="1"/>
        <v>80.09999999999998</v>
      </c>
      <c r="H50">
        <v>6.3</v>
      </c>
      <c r="I50">
        <f t="shared" si="2"/>
        <v>89.5</v>
      </c>
      <c r="J50">
        <v>25</v>
      </c>
      <c r="K50">
        <f t="shared" si="3"/>
        <v>76.95</v>
      </c>
    </row>
    <row r="51" spans="1:11" x14ac:dyDescent="0.2">
      <c r="A51" t="s">
        <v>4</v>
      </c>
      <c r="B51" s="1">
        <v>44712</v>
      </c>
      <c r="C51">
        <v>2</v>
      </c>
      <c r="D51">
        <v>8.4</v>
      </c>
      <c r="E51">
        <f t="shared" si="0"/>
        <v>63.8</v>
      </c>
      <c r="F51">
        <v>13</v>
      </c>
      <c r="G51">
        <f t="shared" si="1"/>
        <v>75.799999999999983</v>
      </c>
      <c r="H51">
        <v>17.2</v>
      </c>
      <c r="I51">
        <f t="shared" si="2"/>
        <v>83.2</v>
      </c>
      <c r="J51">
        <v>4.3</v>
      </c>
      <c r="K51">
        <f t="shared" si="3"/>
        <v>64.45</v>
      </c>
    </row>
    <row r="52" spans="1:11" x14ac:dyDescent="0.2">
      <c r="A52" t="s">
        <v>4</v>
      </c>
      <c r="B52" s="1">
        <v>44705</v>
      </c>
      <c r="C52">
        <v>2</v>
      </c>
      <c r="D52">
        <v>-6</v>
      </c>
      <c r="E52">
        <f t="shared" si="0"/>
        <v>55.4</v>
      </c>
      <c r="F52">
        <v>-13.4</v>
      </c>
      <c r="G52">
        <f t="shared" si="1"/>
        <v>62.79999999999999</v>
      </c>
      <c r="H52">
        <v>-19.399999999999999</v>
      </c>
      <c r="I52">
        <f t="shared" si="2"/>
        <v>66</v>
      </c>
      <c r="J52">
        <v>13.8</v>
      </c>
      <c r="K52">
        <f t="shared" si="3"/>
        <v>62.3</v>
      </c>
    </row>
    <row r="53" spans="1:11" x14ac:dyDescent="0.2">
      <c r="A53" t="s">
        <v>4</v>
      </c>
      <c r="B53" s="1">
        <v>44698</v>
      </c>
      <c r="C53">
        <v>2</v>
      </c>
      <c r="D53">
        <v>-0.1</v>
      </c>
      <c r="E53">
        <f t="shared" si="0"/>
        <v>61.4</v>
      </c>
      <c r="F53">
        <v>-2.9</v>
      </c>
      <c r="G53">
        <f t="shared" si="1"/>
        <v>76.199999999999989</v>
      </c>
      <c r="H53">
        <v>-3.7</v>
      </c>
      <c r="I53">
        <f t="shared" si="2"/>
        <v>85.399999999999991</v>
      </c>
      <c r="J53">
        <v>-4.9000000000000004</v>
      </c>
      <c r="K53">
        <f t="shared" si="3"/>
        <v>55.4</v>
      </c>
    </row>
    <row r="54" spans="1:11" x14ac:dyDescent="0.2">
      <c r="A54" t="s">
        <v>4</v>
      </c>
      <c r="B54" s="1">
        <v>44691</v>
      </c>
      <c r="C54">
        <v>2</v>
      </c>
      <c r="D54">
        <v>2.6</v>
      </c>
      <c r="E54">
        <f t="shared" si="0"/>
        <v>61.5</v>
      </c>
      <c r="F54">
        <v>2.1</v>
      </c>
      <c r="G54">
        <f t="shared" si="1"/>
        <v>79.099999999999994</v>
      </c>
      <c r="H54">
        <v>4.2</v>
      </c>
      <c r="I54">
        <f t="shared" si="2"/>
        <v>89.1</v>
      </c>
      <c r="J54">
        <v>2.6</v>
      </c>
      <c r="K54">
        <f t="shared" si="3"/>
        <v>57.85</v>
      </c>
    </row>
    <row r="55" spans="1:11" x14ac:dyDescent="0.2">
      <c r="A55" t="s">
        <v>4</v>
      </c>
      <c r="B55" s="1">
        <v>44683</v>
      </c>
      <c r="C55">
        <v>2</v>
      </c>
      <c r="D55">
        <v>11.9</v>
      </c>
      <c r="E55">
        <f t="shared" si="0"/>
        <v>58.9</v>
      </c>
      <c r="F55">
        <v>19.3</v>
      </c>
      <c r="G55">
        <f t="shared" si="1"/>
        <v>77</v>
      </c>
      <c r="H55">
        <v>21.2</v>
      </c>
      <c r="I55">
        <f t="shared" si="2"/>
        <v>84.899999999999991</v>
      </c>
      <c r="J55">
        <v>7.6</v>
      </c>
      <c r="K55">
        <f t="shared" si="3"/>
        <v>56.550000000000004</v>
      </c>
    </row>
    <row r="56" spans="1:11" x14ac:dyDescent="0.2">
      <c r="A56" t="s">
        <v>4</v>
      </c>
      <c r="B56" s="1">
        <v>44677</v>
      </c>
      <c r="C56">
        <v>2</v>
      </c>
      <c r="D56">
        <v>2.1</v>
      </c>
      <c r="E56">
        <f t="shared" si="0"/>
        <v>47</v>
      </c>
      <c r="F56">
        <v>-0.8</v>
      </c>
      <c r="G56">
        <f t="shared" si="1"/>
        <v>57.7</v>
      </c>
      <c r="H56">
        <v>-1.2</v>
      </c>
      <c r="I56">
        <f t="shared" si="2"/>
        <v>63.699999999999989</v>
      </c>
      <c r="J56">
        <v>20.8</v>
      </c>
      <c r="K56">
        <f t="shared" si="3"/>
        <v>52.750000000000007</v>
      </c>
    </row>
    <row r="57" spans="1:11" x14ac:dyDescent="0.2">
      <c r="A57" t="s">
        <v>4</v>
      </c>
      <c r="B57" s="1">
        <v>44670</v>
      </c>
      <c r="C57">
        <v>2</v>
      </c>
      <c r="D57">
        <v>1.8</v>
      </c>
      <c r="E57">
        <f t="shared" si="0"/>
        <v>44.9</v>
      </c>
      <c r="F57">
        <v>5.0999999999999996</v>
      </c>
      <c r="G57">
        <f t="shared" si="1"/>
        <v>58.5</v>
      </c>
      <c r="H57">
        <v>10.1</v>
      </c>
      <c r="I57">
        <f t="shared" si="2"/>
        <v>64.899999999999991</v>
      </c>
      <c r="J57">
        <v>4.9000000000000004</v>
      </c>
      <c r="K57">
        <f t="shared" si="3"/>
        <v>42.350000000000009</v>
      </c>
    </row>
    <row r="58" spans="1:11" x14ac:dyDescent="0.2">
      <c r="A58" t="s">
        <v>4</v>
      </c>
      <c r="B58" s="1">
        <v>44662</v>
      </c>
      <c r="C58">
        <v>2</v>
      </c>
      <c r="D58">
        <v>8.6</v>
      </c>
      <c r="E58">
        <f t="shared" si="0"/>
        <v>43.1</v>
      </c>
      <c r="F58">
        <v>10.4</v>
      </c>
      <c r="G58">
        <f t="shared" si="1"/>
        <v>53.4</v>
      </c>
      <c r="H58">
        <v>10.8</v>
      </c>
      <c r="I58">
        <f t="shared" si="2"/>
        <v>54.8</v>
      </c>
      <c r="J58">
        <v>1</v>
      </c>
      <c r="K58">
        <f t="shared" si="3"/>
        <v>39.900000000000006</v>
      </c>
    </row>
    <row r="59" spans="1:11" x14ac:dyDescent="0.2">
      <c r="A59" t="s">
        <v>4</v>
      </c>
      <c r="B59" s="1">
        <v>44656</v>
      </c>
      <c r="C59">
        <v>2</v>
      </c>
      <c r="D59">
        <v>1.6</v>
      </c>
      <c r="E59">
        <f t="shared" si="0"/>
        <v>34.5</v>
      </c>
      <c r="F59">
        <v>-0.2</v>
      </c>
      <c r="G59">
        <f t="shared" si="1"/>
        <v>43</v>
      </c>
      <c r="H59">
        <v>-4.8</v>
      </c>
      <c r="I59">
        <f t="shared" si="2"/>
        <v>44</v>
      </c>
      <c r="J59">
        <v>16.100000000000001</v>
      </c>
      <c r="K59">
        <f t="shared" si="3"/>
        <v>39.400000000000006</v>
      </c>
    </row>
    <row r="60" spans="1:11" x14ac:dyDescent="0.2">
      <c r="A60" t="s">
        <v>4</v>
      </c>
      <c r="B60" s="1">
        <v>44649</v>
      </c>
      <c r="C60">
        <v>2</v>
      </c>
      <c r="D60">
        <v>7.1</v>
      </c>
      <c r="E60">
        <f t="shared" si="0"/>
        <v>32.9</v>
      </c>
      <c r="F60">
        <v>9.5</v>
      </c>
      <c r="G60">
        <f t="shared" si="1"/>
        <v>43.2</v>
      </c>
      <c r="H60">
        <v>12.3</v>
      </c>
      <c r="I60">
        <f t="shared" si="2"/>
        <v>48.8</v>
      </c>
      <c r="J60">
        <v>2.2999999999999998</v>
      </c>
      <c r="K60">
        <f t="shared" si="3"/>
        <v>31.35</v>
      </c>
    </row>
    <row r="61" spans="1:11" x14ac:dyDescent="0.2">
      <c r="A61" t="s">
        <v>4</v>
      </c>
      <c r="B61" s="1">
        <v>44642</v>
      </c>
      <c r="C61">
        <v>2</v>
      </c>
      <c r="D61">
        <v>6.4</v>
      </c>
      <c r="E61">
        <f t="shared" si="0"/>
        <v>25.799999999999997</v>
      </c>
      <c r="F61">
        <v>10</v>
      </c>
      <c r="G61">
        <f t="shared" si="1"/>
        <v>33.700000000000003</v>
      </c>
      <c r="H61">
        <v>9.5</v>
      </c>
      <c r="I61">
        <f t="shared" si="2"/>
        <v>36.5</v>
      </c>
      <c r="J61">
        <v>14.8</v>
      </c>
      <c r="K61">
        <f t="shared" si="3"/>
        <v>30.200000000000003</v>
      </c>
    </row>
    <row r="62" spans="1:11" x14ac:dyDescent="0.2">
      <c r="A62" t="s">
        <v>4</v>
      </c>
      <c r="B62" s="1">
        <v>44635</v>
      </c>
      <c r="C62">
        <v>2</v>
      </c>
      <c r="D62">
        <v>2.1</v>
      </c>
      <c r="E62">
        <f t="shared" si="0"/>
        <v>19.399999999999999</v>
      </c>
      <c r="F62">
        <v>0</v>
      </c>
      <c r="G62">
        <f t="shared" si="1"/>
        <v>23.700000000000003</v>
      </c>
      <c r="H62">
        <v>0.7</v>
      </c>
      <c r="I62">
        <f t="shared" si="2"/>
        <v>27</v>
      </c>
      <c r="J62">
        <v>13.8</v>
      </c>
      <c r="K62">
        <f t="shared" si="3"/>
        <v>22.8</v>
      </c>
    </row>
    <row r="63" spans="1:11" x14ac:dyDescent="0.2">
      <c r="A63" t="s">
        <v>4</v>
      </c>
      <c r="B63" s="1">
        <v>44620</v>
      </c>
      <c r="C63">
        <v>2</v>
      </c>
      <c r="D63">
        <v>5.0999999999999996</v>
      </c>
      <c r="E63">
        <f t="shared" si="0"/>
        <v>17.299999999999997</v>
      </c>
      <c r="F63">
        <v>8.6999999999999993</v>
      </c>
      <c r="G63">
        <f t="shared" si="1"/>
        <v>23.700000000000003</v>
      </c>
      <c r="H63">
        <v>9.5</v>
      </c>
      <c r="I63">
        <f t="shared" si="2"/>
        <v>26.3</v>
      </c>
      <c r="J63">
        <v>9.1999999999999993</v>
      </c>
      <c r="K63">
        <f t="shared" si="3"/>
        <v>15.9</v>
      </c>
    </row>
    <row r="64" spans="1:11" x14ac:dyDescent="0.2">
      <c r="A64" t="s">
        <v>4</v>
      </c>
      <c r="B64" s="1">
        <v>44614</v>
      </c>
      <c r="C64">
        <v>2</v>
      </c>
      <c r="D64">
        <v>1</v>
      </c>
      <c r="E64">
        <f t="shared" si="0"/>
        <v>12.2</v>
      </c>
      <c r="F64">
        <v>1.3</v>
      </c>
      <c r="G64">
        <f t="shared" si="1"/>
        <v>15.000000000000002</v>
      </c>
      <c r="H64">
        <v>1.6</v>
      </c>
      <c r="I64">
        <f t="shared" si="2"/>
        <v>16.8</v>
      </c>
      <c r="J64">
        <v>11</v>
      </c>
      <c r="K64">
        <f t="shared" si="3"/>
        <v>11.3</v>
      </c>
    </row>
    <row r="65" spans="1:11" x14ac:dyDescent="0.2">
      <c r="A65" t="s">
        <v>4</v>
      </c>
      <c r="B65" s="1">
        <v>44607</v>
      </c>
      <c r="C65">
        <v>2</v>
      </c>
      <c r="D65">
        <v>8.1</v>
      </c>
      <c r="E65">
        <f t="shared" si="0"/>
        <v>11.2</v>
      </c>
      <c r="F65">
        <v>9.3000000000000007</v>
      </c>
      <c r="G65">
        <f t="shared" si="1"/>
        <v>13.700000000000001</v>
      </c>
      <c r="H65">
        <v>9.6999999999999993</v>
      </c>
      <c r="I65">
        <f t="shared" si="2"/>
        <v>15.2</v>
      </c>
      <c r="J65">
        <v>6.8</v>
      </c>
      <c r="K65">
        <f t="shared" si="3"/>
        <v>5.8000000000000007</v>
      </c>
    </row>
    <row r="66" spans="1:11" x14ac:dyDescent="0.2">
      <c r="A66" t="s">
        <v>4</v>
      </c>
      <c r="B66" s="1">
        <v>44585</v>
      </c>
      <c r="C66">
        <v>2</v>
      </c>
      <c r="D66">
        <v>-6.1</v>
      </c>
      <c r="E66">
        <f t="shared" si="0"/>
        <v>3.0999999999999996</v>
      </c>
      <c r="F66">
        <v>-5.9</v>
      </c>
      <c r="G66">
        <f t="shared" si="1"/>
        <v>4.4000000000000004</v>
      </c>
      <c r="H66">
        <v>-7.6</v>
      </c>
      <c r="I66">
        <f t="shared" si="2"/>
        <v>5.5</v>
      </c>
      <c r="J66">
        <v>13.5</v>
      </c>
      <c r="K66">
        <f t="shared" si="3"/>
        <v>2.4000000000000004</v>
      </c>
    </row>
    <row r="67" spans="1:11" x14ac:dyDescent="0.2">
      <c r="A67" t="s">
        <v>4</v>
      </c>
      <c r="B67" s="1">
        <v>44579</v>
      </c>
      <c r="C67">
        <v>2</v>
      </c>
      <c r="D67">
        <v>7.3</v>
      </c>
      <c r="E67">
        <f t="shared" ref="E67:E69" si="4">D67+E68</f>
        <v>9.1999999999999993</v>
      </c>
      <c r="F67">
        <v>12.5</v>
      </c>
      <c r="G67">
        <f t="shared" ref="G67:G69" si="5">F67+G68</f>
        <v>10.3</v>
      </c>
      <c r="H67">
        <v>14.6</v>
      </c>
      <c r="I67">
        <f t="shared" ref="I67:I69" si="6">H67+I68</f>
        <v>13.1</v>
      </c>
      <c r="J67">
        <v>-23</v>
      </c>
      <c r="K67">
        <f t="shared" ref="K67:K70" si="7">J67/2+K68</f>
        <v>-4.3499999999999996</v>
      </c>
    </row>
    <row r="68" spans="1:11" x14ac:dyDescent="0.2">
      <c r="A68" t="s">
        <v>4</v>
      </c>
      <c r="B68" s="1">
        <v>44572</v>
      </c>
      <c r="C68">
        <v>2</v>
      </c>
      <c r="D68">
        <v>-0.2</v>
      </c>
      <c r="E68">
        <f t="shared" si="4"/>
        <v>1.9000000000000001</v>
      </c>
      <c r="F68">
        <v>-4.5999999999999996</v>
      </c>
      <c r="G68">
        <f t="shared" si="5"/>
        <v>-2.1999999999999997</v>
      </c>
      <c r="H68">
        <v>-4.0999999999999996</v>
      </c>
      <c r="I68">
        <f t="shared" si="6"/>
        <v>-1.4999999999999996</v>
      </c>
      <c r="J68">
        <v>9</v>
      </c>
      <c r="K68">
        <f t="shared" si="7"/>
        <v>7.15</v>
      </c>
    </row>
    <row r="69" spans="1:11" x14ac:dyDescent="0.2">
      <c r="A69" t="s">
        <v>4</v>
      </c>
      <c r="B69" s="1">
        <v>44565</v>
      </c>
      <c r="C69">
        <v>2</v>
      </c>
      <c r="D69">
        <v>2.1</v>
      </c>
      <c r="E69">
        <f t="shared" si="4"/>
        <v>2.1</v>
      </c>
      <c r="F69">
        <v>2.4</v>
      </c>
      <c r="G69">
        <f t="shared" si="5"/>
        <v>2.4</v>
      </c>
      <c r="H69">
        <v>2.6</v>
      </c>
      <c r="I69">
        <f t="shared" si="6"/>
        <v>2.6</v>
      </c>
      <c r="J69">
        <v>2.5</v>
      </c>
      <c r="K69">
        <f t="shared" si="7"/>
        <v>2.65</v>
      </c>
    </row>
    <row r="70" spans="1:11" x14ac:dyDescent="0.2">
      <c r="J70">
        <v>2.8</v>
      </c>
      <c r="K70">
        <f t="shared" si="7"/>
        <v>1.4</v>
      </c>
    </row>
  </sheetData>
  <autoFilter ref="A1:I69" xr:uid="{00000000-0009-0000-0000-000001000000}">
    <sortState xmlns:xlrd2="http://schemas.microsoft.com/office/spreadsheetml/2017/richdata2" ref="A2:I69">
      <sortCondition descending="1" ref="B1:B6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0"/>
  <sheetViews>
    <sheetView topLeftCell="F1" workbookViewId="0">
      <selection activeCell="M21" sqref="M21:N35"/>
    </sheetView>
  </sheetViews>
  <sheetFormatPr baseColWidth="10" defaultRowHeight="16" x14ac:dyDescent="0.2"/>
  <cols>
    <col min="13" max="13" width="1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</v>
      </c>
      <c r="E1" t="s">
        <v>5</v>
      </c>
      <c r="F1" t="s">
        <v>6</v>
      </c>
      <c r="G1" t="s">
        <v>6</v>
      </c>
      <c r="H1" t="s">
        <v>7</v>
      </c>
      <c r="I1" t="s">
        <v>7</v>
      </c>
      <c r="J1" t="s">
        <v>3</v>
      </c>
      <c r="K1" t="s">
        <v>3</v>
      </c>
    </row>
    <row r="2" spans="1:14" x14ac:dyDescent="0.2">
      <c r="A2" t="s">
        <v>4</v>
      </c>
      <c r="B2" s="1">
        <v>45061</v>
      </c>
      <c r="C2">
        <v>3</v>
      </c>
      <c r="D2">
        <v>1.9</v>
      </c>
      <c r="E2">
        <f>D2+E3</f>
        <v>16.599999999999991</v>
      </c>
      <c r="F2">
        <v>3.9</v>
      </c>
      <c r="G2">
        <f>F2+G3</f>
        <v>50.799999999999983</v>
      </c>
      <c r="H2">
        <v>4.8</v>
      </c>
      <c r="I2">
        <f>H2+I3</f>
        <v>98.9</v>
      </c>
      <c r="J2">
        <v>1.9</v>
      </c>
      <c r="K2">
        <f>J2/2+K3</f>
        <v>-17.15000000000002</v>
      </c>
      <c r="M2" t="s">
        <v>8</v>
      </c>
    </row>
    <row r="3" spans="1:14" x14ac:dyDescent="0.2">
      <c r="A3" t="s">
        <v>4</v>
      </c>
      <c r="B3" s="1">
        <v>45054</v>
      </c>
      <c r="C3">
        <v>3</v>
      </c>
      <c r="D3">
        <v>0.4</v>
      </c>
      <c r="E3">
        <f t="shared" ref="E3:E66" si="0">D3+E4</f>
        <v>14.699999999999992</v>
      </c>
      <c r="F3">
        <v>-0.8</v>
      </c>
      <c r="G3">
        <f t="shared" ref="G3:G66" si="1">F3+G4</f>
        <v>46.899999999999984</v>
      </c>
      <c r="H3">
        <v>-1.7</v>
      </c>
      <c r="I3">
        <f t="shared" ref="I3:I66" si="2">H3+I4</f>
        <v>94.100000000000009</v>
      </c>
      <c r="J3">
        <v>4.3</v>
      </c>
      <c r="K3">
        <f t="shared" ref="K3:K66" si="3">J3/2+K4</f>
        <v>-18.100000000000019</v>
      </c>
    </row>
    <row r="4" spans="1:14" x14ac:dyDescent="0.2">
      <c r="A4" t="s">
        <v>4</v>
      </c>
      <c r="B4" s="1">
        <v>45044</v>
      </c>
      <c r="C4">
        <v>3</v>
      </c>
      <c r="D4">
        <v>-1.9</v>
      </c>
      <c r="E4">
        <f t="shared" si="0"/>
        <v>14.299999999999992</v>
      </c>
      <c r="F4">
        <v>-1</v>
      </c>
      <c r="G4">
        <f t="shared" si="1"/>
        <v>47.699999999999982</v>
      </c>
      <c r="H4">
        <v>-2.5</v>
      </c>
      <c r="I4">
        <f t="shared" si="2"/>
        <v>95.800000000000011</v>
      </c>
      <c r="J4">
        <v>-0.8</v>
      </c>
      <c r="K4">
        <f t="shared" si="3"/>
        <v>-20.250000000000018</v>
      </c>
      <c r="M4" t="s">
        <v>6</v>
      </c>
    </row>
    <row r="5" spans="1:14" x14ac:dyDescent="0.2">
      <c r="A5" t="s">
        <v>4</v>
      </c>
      <c r="B5" s="1">
        <v>45040</v>
      </c>
      <c r="C5">
        <v>3</v>
      </c>
      <c r="D5">
        <v>3</v>
      </c>
      <c r="E5">
        <f t="shared" si="0"/>
        <v>16.199999999999992</v>
      </c>
      <c r="F5">
        <v>4.5999999999999996</v>
      </c>
      <c r="G5">
        <f t="shared" si="1"/>
        <v>48.699999999999982</v>
      </c>
      <c r="H5">
        <v>5.6</v>
      </c>
      <c r="I5">
        <f t="shared" si="2"/>
        <v>98.300000000000011</v>
      </c>
      <c r="J5">
        <v>6.3</v>
      </c>
      <c r="K5">
        <f t="shared" si="3"/>
        <v>-19.850000000000019</v>
      </c>
      <c r="M5" t="s">
        <v>9</v>
      </c>
      <c r="N5">
        <f>COUNTIF($F$2:$F$71,"&gt;0")</f>
        <v>42</v>
      </c>
    </row>
    <row r="6" spans="1:14" x14ac:dyDescent="0.2">
      <c r="A6" t="s">
        <v>4</v>
      </c>
      <c r="B6" s="1">
        <v>45033</v>
      </c>
      <c r="C6">
        <v>3</v>
      </c>
      <c r="D6">
        <v>3.5</v>
      </c>
      <c r="E6">
        <f t="shared" si="0"/>
        <v>13.199999999999992</v>
      </c>
      <c r="F6">
        <v>5.8</v>
      </c>
      <c r="G6">
        <f t="shared" si="1"/>
        <v>44.09999999999998</v>
      </c>
      <c r="H6">
        <v>7.4</v>
      </c>
      <c r="I6">
        <f t="shared" si="2"/>
        <v>92.700000000000017</v>
      </c>
      <c r="J6">
        <v>7.5</v>
      </c>
      <c r="K6">
        <f t="shared" si="3"/>
        <v>-23.000000000000018</v>
      </c>
      <c r="M6" t="s">
        <v>10</v>
      </c>
      <c r="N6">
        <f>COUNTIF($F$2:$F$71,"&lt;=0")</f>
        <v>24</v>
      </c>
    </row>
    <row r="7" spans="1:14" x14ac:dyDescent="0.2">
      <c r="A7" t="s">
        <v>4</v>
      </c>
      <c r="B7" s="1">
        <v>45026</v>
      </c>
      <c r="C7">
        <v>3</v>
      </c>
      <c r="D7">
        <v>-2.7</v>
      </c>
      <c r="E7">
        <f t="shared" si="0"/>
        <v>9.6999999999999922</v>
      </c>
      <c r="F7">
        <v>-1.5</v>
      </c>
      <c r="G7">
        <f t="shared" si="1"/>
        <v>38.299999999999983</v>
      </c>
      <c r="H7">
        <v>-2.9</v>
      </c>
      <c r="I7">
        <f t="shared" si="2"/>
        <v>85.300000000000011</v>
      </c>
      <c r="J7">
        <v>-3.7</v>
      </c>
      <c r="K7">
        <f t="shared" si="3"/>
        <v>-26.750000000000018</v>
      </c>
      <c r="M7" t="s">
        <v>11</v>
      </c>
      <c r="N7" s="2">
        <f>N5/(N5+N6)</f>
        <v>0.63636363636363635</v>
      </c>
    </row>
    <row r="8" spans="1:14" x14ac:dyDescent="0.2">
      <c r="A8" t="s">
        <v>4</v>
      </c>
      <c r="B8" s="1">
        <v>45016</v>
      </c>
      <c r="C8">
        <v>3</v>
      </c>
      <c r="D8">
        <v>2.2000000000000002</v>
      </c>
      <c r="E8">
        <f t="shared" si="0"/>
        <v>12.399999999999991</v>
      </c>
      <c r="F8">
        <v>3.7</v>
      </c>
      <c r="G8">
        <f t="shared" si="1"/>
        <v>39.799999999999983</v>
      </c>
      <c r="H8">
        <v>7</v>
      </c>
      <c r="I8">
        <f t="shared" si="2"/>
        <v>88.200000000000017</v>
      </c>
      <c r="J8">
        <v>5.6</v>
      </c>
      <c r="K8">
        <f t="shared" si="3"/>
        <v>-24.900000000000016</v>
      </c>
      <c r="M8" t="s">
        <v>12</v>
      </c>
      <c r="N8" s="3">
        <f>100%-N7</f>
        <v>0.36363636363636365</v>
      </c>
    </row>
    <row r="9" spans="1:14" x14ac:dyDescent="0.2">
      <c r="A9" t="s">
        <v>4</v>
      </c>
      <c r="B9" s="1">
        <v>45009</v>
      </c>
      <c r="C9">
        <v>3</v>
      </c>
      <c r="D9">
        <v>0</v>
      </c>
      <c r="E9">
        <f t="shared" si="0"/>
        <v>10.19999999999999</v>
      </c>
      <c r="F9">
        <v>0</v>
      </c>
      <c r="G9">
        <f t="shared" si="1"/>
        <v>36.09999999999998</v>
      </c>
      <c r="H9">
        <v>10.7</v>
      </c>
      <c r="I9">
        <f t="shared" si="2"/>
        <v>81.200000000000017</v>
      </c>
      <c r="J9">
        <v>11.5</v>
      </c>
      <c r="K9">
        <f t="shared" si="3"/>
        <v>-27.700000000000017</v>
      </c>
    </row>
    <row r="10" spans="1:14" x14ac:dyDescent="0.2">
      <c r="A10" t="s">
        <v>4</v>
      </c>
      <c r="B10" s="1">
        <v>45005</v>
      </c>
      <c r="C10">
        <v>3</v>
      </c>
      <c r="D10">
        <v>1.1000000000000001</v>
      </c>
      <c r="E10">
        <f t="shared" si="0"/>
        <v>10.19999999999999</v>
      </c>
      <c r="F10">
        <v>1.3</v>
      </c>
      <c r="G10">
        <f t="shared" si="1"/>
        <v>36.09999999999998</v>
      </c>
      <c r="H10">
        <v>1.2</v>
      </c>
      <c r="I10">
        <f t="shared" si="2"/>
        <v>70.500000000000014</v>
      </c>
      <c r="J10">
        <v>1.6</v>
      </c>
      <c r="K10">
        <f t="shared" si="3"/>
        <v>-33.450000000000017</v>
      </c>
      <c r="M10" t="s">
        <v>13</v>
      </c>
      <c r="N10" s="4">
        <f>AVERAGEIF($F$2:$F$71,"&gt;0")</f>
        <v>5.5476190476190483</v>
      </c>
    </row>
    <row r="11" spans="1:14" x14ac:dyDescent="0.2">
      <c r="A11" t="s">
        <v>4</v>
      </c>
      <c r="B11" s="1">
        <v>44988</v>
      </c>
      <c r="C11">
        <v>3</v>
      </c>
      <c r="D11">
        <v>-13.2</v>
      </c>
      <c r="E11">
        <f t="shared" si="0"/>
        <v>9.0999999999999908</v>
      </c>
      <c r="F11">
        <v>-15.7</v>
      </c>
      <c r="G11">
        <f t="shared" si="1"/>
        <v>34.799999999999983</v>
      </c>
      <c r="H11">
        <v>-17.600000000000001</v>
      </c>
      <c r="I11">
        <f t="shared" si="2"/>
        <v>69.300000000000011</v>
      </c>
      <c r="J11">
        <v>0</v>
      </c>
      <c r="K11">
        <f t="shared" si="3"/>
        <v>-34.250000000000014</v>
      </c>
      <c r="M11" t="s">
        <v>14</v>
      </c>
      <c r="N11" s="4">
        <f>AVERAGEIF($F$2:$F$71,"&lt;=0")</f>
        <v>-7.591666666666665</v>
      </c>
    </row>
    <row r="12" spans="1:14" x14ac:dyDescent="0.2">
      <c r="A12" t="s">
        <v>4</v>
      </c>
      <c r="B12" s="1">
        <v>44984</v>
      </c>
      <c r="C12">
        <v>3</v>
      </c>
      <c r="D12">
        <v>1.1000000000000001</v>
      </c>
      <c r="E12">
        <f t="shared" si="0"/>
        <v>22.29999999999999</v>
      </c>
      <c r="F12">
        <v>0.2</v>
      </c>
      <c r="G12">
        <f t="shared" si="1"/>
        <v>50.499999999999979</v>
      </c>
      <c r="H12">
        <v>0.4</v>
      </c>
      <c r="I12">
        <f t="shared" si="2"/>
        <v>86.90000000000002</v>
      </c>
      <c r="J12">
        <v>-16.100000000000001</v>
      </c>
      <c r="K12">
        <f t="shared" si="3"/>
        <v>-34.250000000000014</v>
      </c>
      <c r="M12" t="s">
        <v>15</v>
      </c>
      <c r="N12" s="4">
        <f>N10/ABS(N11)</f>
        <v>0.73075113689822824</v>
      </c>
    </row>
    <row r="13" spans="1:14" x14ac:dyDescent="0.2">
      <c r="A13" t="s">
        <v>4</v>
      </c>
      <c r="B13" s="1">
        <v>44977</v>
      </c>
      <c r="C13">
        <v>3</v>
      </c>
      <c r="D13">
        <v>-1</v>
      </c>
      <c r="E13">
        <f t="shared" si="0"/>
        <v>21.199999999999989</v>
      </c>
      <c r="F13">
        <v>-0.1</v>
      </c>
      <c r="G13">
        <f t="shared" si="1"/>
        <v>50.299999999999976</v>
      </c>
      <c r="H13">
        <v>2.1</v>
      </c>
      <c r="I13">
        <f t="shared" si="2"/>
        <v>86.500000000000014</v>
      </c>
      <c r="J13">
        <v>2.8</v>
      </c>
      <c r="K13">
        <f t="shared" si="3"/>
        <v>-26.200000000000014</v>
      </c>
    </row>
    <row r="14" spans="1:14" x14ac:dyDescent="0.2">
      <c r="A14" t="s">
        <v>4</v>
      </c>
      <c r="B14" s="1">
        <v>44970</v>
      </c>
      <c r="C14">
        <v>3</v>
      </c>
      <c r="D14">
        <v>4.5999999999999996</v>
      </c>
      <c r="E14">
        <f t="shared" si="0"/>
        <v>22.199999999999989</v>
      </c>
      <c r="F14">
        <v>8.9</v>
      </c>
      <c r="G14">
        <f t="shared" si="1"/>
        <v>50.399999999999977</v>
      </c>
      <c r="H14">
        <v>10.9</v>
      </c>
      <c r="I14">
        <f t="shared" si="2"/>
        <v>84.40000000000002</v>
      </c>
      <c r="J14">
        <v>-4.7</v>
      </c>
      <c r="K14">
        <f t="shared" si="3"/>
        <v>-27.600000000000012</v>
      </c>
      <c r="M14" t="s">
        <v>16</v>
      </c>
      <c r="N14">
        <f>MAX($F$2:$F$71)</f>
        <v>13.2</v>
      </c>
    </row>
    <row r="15" spans="1:14" x14ac:dyDescent="0.2">
      <c r="A15" t="s">
        <v>4</v>
      </c>
      <c r="B15" s="1">
        <v>44963</v>
      </c>
      <c r="C15">
        <v>3</v>
      </c>
      <c r="D15">
        <v>2</v>
      </c>
      <c r="E15">
        <f t="shared" si="0"/>
        <v>17.599999999999991</v>
      </c>
      <c r="F15">
        <v>2.1</v>
      </c>
      <c r="G15">
        <f t="shared" si="1"/>
        <v>41.499999999999979</v>
      </c>
      <c r="H15">
        <v>3.5</v>
      </c>
      <c r="I15">
        <f t="shared" si="2"/>
        <v>73.500000000000014</v>
      </c>
      <c r="J15">
        <v>5.8</v>
      </c>
      <c r="K15">
        <f t="shared" si="3"/>
        <v>-25.250000000000011</v>
      </c>
      <c r="M15" t="s">
        <v>17</v>
      </c>
      <c r="N15">
        <f>MIN($F$2:$F$71)</f>
        <v>-64.3</v>
      </c>
    </row>
    <row r="16" spans="1:14" x14ac:dyDescent="0.2">
      <c r="A16" t="s">
        <v>4</v>
      </c>
      <c r="B16" s="1">
        <v>44946</v>
      </c>
      <c r="C16">
        <v>3</v>
      </c>
      <c r="D16">
        <v>-7</v>
      </c>
      <c r="E16">
        <f t="shared" si="0"/>
        <v>15.599999999999991</v>
      </c>
      <c r="F16">
        <v>-9.6999999999999993</v>
      </c>
      <c r="G16">
        <f t="shared" si="1"/>
        <v>39.399999999999977</v>
      </c>
      <c r="H16">
        <v>-9.6</v>
      </c>
      <c r="I16">
        <f t="shared" si="2"/>
        <v>70.000000000000014</v>
      </c>
      <c r="J16">
        <v>5.8</v>
      </c>
      <c r="K16">
        <f t="shared" si="3"/>
        <v>-28.150000000000009</v>
      </c>
    </row>
    <row r="17" spans="1:14" x14ac:dyDescent="0.2">
      <c r="A17" t="s">
        <v>4</v>
      </c>
      <c r="B17" s="1">
        <v>44942</v>
      </c>
      <c r="C17">
        <v>3</v>
      </c>
      <c r="D17">
        <v>-2.2000000000000002</v>
      </c>
      <c r="E17">
        <f t="shared" si="0"/>
        <v>22.599999999999991</v>
      </c>
      <c r="F17">
        <v>-3.6</v>
      </c>
      <c r="G17">
        <f t="shared" si="1"/>
        <v>49.099999999999973</v>
      </c>
      <c r="H17">
        <v>-3.4</v>
      </c>
      <c r="I17">
        <f t="shared" si="2"/>
        <v>79.600000000000009</v>
      </c>
      <c r="J17">
        <v>-13</v>
      </c>
      <c r="K17">
        <f t="shared" si="3"/>
        <v>-31.050000000000008</v>
      </c>
      <c r="M17" t="s">
        <v>18</v>
      </c>
      <c r="N17" s="4">
        <f>(N7*N10)+(N8*N11)</f>
        <v>0.76969696969697043</v>
      </c>
    </row>
    <row r="18" spans="1:14" x14ac:dyDescent="0.2">
      <c r="A18" t="s">
        <v>4</v>
      </c>
      <c r="B18" s="1">
        <v>44935</v>
      </c>
      <c r="C18">
        <v>3</v>
      </c>
      <c r="D18">
        <v>-1.9</v>
      </c>
      <c r="E18">
        <f t="shared" si="0"/>
        <v>24.79999999999999</v>
      </c>
      <c r="F18">
        <v>-3.6</v>
      </c>
      <c r="G18">
        <f t="shared" si="1"/>
        <v>52.699999999999974</v>
      </c>
      <c r="H18">
        <v>-6.6</v>
      </c>
      <c r="I18">
        <f t="shared" si="2"/>
        <v>83.000000000000014</v>
      </c>
      <c r="J18">
        <v>-7</v>
      </c>
      <c r="K18">
        <f t="shared" si="3"/>
        <v>-24.550000000000008</v>
      </c>
      <c r="M18" t="s">
        <v>19</v>
      </c>
      <c r="N18" s="4">
        <f>(N12*N7)-N8</f>
        <v>0.1013870871170543</v>
      </c>
    </row>
    <row r="19" spans="1:14" x14ac:dyDescent="0.2">
      <c r="A19" t="s">
        <v>4</v>
      </c>
      <c r="B19" s="1">
        <v>44928</v>
      </c>
      <c r="C19">
        <v>3</v>
      </c>
      <c r="D19">
        <v>3.4</v>
      </c>
      <c r="E19">
        <f t="shared" si="0"/>
        <v>26.699999999999989</v>
      </c>
      <c r="F19">
        <v>5.7</v>
      </c>
      <c r="G19">
        <f t="shared" si="1"/>
        <v>56.299999999999976</v>
      </c>
      <c r="H19">
        <v>6.8</v>
      </c>
      <c r="I19">
        <f t="shared" si="2"/>
        <v>89.600000000000009</v>
      </c>
      <c r="J19">
        <v>-9.6</v>
      </c>
      <c r="K19">
        <f t="shared" si="3"/>
        <v>-21.050000000000008</v>
      </c>
    </row>
    <row r="20" spans="1:14" x14ac:dyDescent="0.2">
      <c r="A20" t="s">
        <v>4</v>
      </c>
      <c r="B20" s="1">
        <v>44921</v>
      </c>
      <c r="C20">
        <v>3</v>
      </c>
      <c r="D20">
        <v>-10</v>
      </c>
      <c r="E20">
        <f t="shared" si="0"/>
        <v>23.29999999999999</v>
      </c>
      <c r="F20">
        <v>-14.4</v>
      </c>
      <c r="G20">
        <f t="shared" si="1"/>
        <v>50.599999999999973</v>
      </c>
      <c r="H20">
        <v>-14.8</v>
      </c>
      <c r="I20">
        <f t="shared" si="2"/>
        <v>82.800000000000011</v>
      </c>
      <c r="J20">
        <v>-4.5</v>
      </c>
      <c r="K20">
        <f t="shared" si="3"/>
        <v>-16.250000000000007</v>
      </c>
    </row>
    <row r="21" spans="1:14" x14ac:dyDescent="0.2">
      <c r="A21" t="s">
        <v>4</v>
      </c>
      <c r="B21" s="1">
        <v>44914</v>
      </c>
      <c r="C21">
        <v>3</v>
      </c>
      <c r="D21">
        <v>-0.8</v>
      </c>
      <c r="E21">
        <f t="shared" si="0"/>
        <v>33.29999999999999</v>
      </c>
      <c r="F21">
        <v>-1.2</v>
      </c>
      <c r="G21">
        <f t="shared" si="1"/>
        <v>64.999999999999972</v>
      </c>
      <c r="H21">
        <v>-1.6</v>
      </c>
      <c r="I21">
        <f t="shared" si="2"/>
        <v>97.600000000000009</v>
      </c>
      <c r="J21">
        <v>6.3</v>
      </c>
      <c r="K21">
        <f t="shared" si="3"/>
        <v>-14.000000000000005</v>
      </c>
      <c r="M21" t="s">
        <v>3</v>
      </c>
    </row>
    <row r="22" spans="1:14" x14ac:dyDescent="0.2">
      <c r="A22" t="s">
        <v>4</v>
      </c>
      <c r="B22" s="1">
        <v>44907</v>
      </c>
      <c r="C22">
        <v>3</v>
      </c>
      <c r="D22">
        <v>-1.1000000000000001</v>
      </c>
      <c r="E22">
        <f t="shared" si="0"/>
        <v>34.099999999999987</v>
      </c>
      <c r="F22">
        <v>-4.9000000000000004</v>
      </c>
      <c r="G22">
        <f t="shared" si="1"/>
        <v>66.199999999999974</v>
      </c>
      <c r="H22">
        <v>-2.1</v>
      </c>
      <c r="I22">
        <f t="shared" si="2"/>
        <v>99.2</v>
      </c>
      <c r="J22">
        <v>-13</v>
      </c>
      <c r="K22">
        <f t="shared" si="3"/>
        <v>-17.150000000000006</v>
      </c>
      <c r="M22" t="s">
        <v>9</v>
      </c>
      <c r="N22">
        <f>COUNTIF($J$2:$J$71,"&gt;0")</f>
        <v>51</v>
      </c>
    </row>
    <row r="23" spans="1:14" x14ac:dyDescent="0.2">
      <c r="A23" t="s">
        <v>4</v>
      </c>
      <c r="B23" s="1">
        <v>44900</v>
      </c>
      <c r="C23">
        <v>3</v>
      </c>
      <c r="D23">
        <v>2.5</v>
      </c>
      <c r="E23">
        <f t="shared" si="0"/>
        <v>35.199999999999989</v>
      </c>
      <c r="F23">
        <v>3.5</v>
      </c>
      <c r="G23">
        <f t="shared" si="1"/>
        <v>71.09999999999998</v>
      </c>
      <c r="H23">
        <v>4.8</v>
      </c>
      <c r="I23">
        <f t="shared" si="2"/>
        <v>101.3</v>
      </c>
      <c r="J23">
        <v>-0.4</v>
      </c>
      <c r="K23">
        <f t="shared" si="3"/>
        <v>-10.650000000000004</v>
      </c>
      <c r="M23" t="s">
        <v>10</v>
      </c>
      <c r="N23">
        <f>COUNTIF($J$2:$J$71,"&lt;=0")</f>
        <v>18</v>
      </c>
    </row>
    <row r="24" spans="1:14" x14ac:dyDescent="0.2">
      <c r="A24" t="s">
        <v>4</v>
      </c>
      <c r="B24" s="1">
        <v>44893</v>
      </c>
      <c r="C24">
        <v>3</v>
      </c>
      <c r="D24">
        <v>3.4</v>
      </c>
      <c r="E24">
        <f t="shared" si="0"/>
        <v>32.699999999999989</v>
      </c>
      <c r="F24">
        <v>7.1</v>
      </c>
      <c r="G24">
        <f t="shared" si="1"/>
        <v>67.59999999999998</v>
      </c>
      <c r="H24">
        <v>8.1</v>
      </c>
      <c r="I24">
        <f t="shared" si="2"/>
        <v>96.5</v>
      </c>
      <c r="J24">
        <v>-0.6</v>
      </c>
      <c r="K24">
        <f t="shared" si="3"/>
        <v>-10.450000000000005</v>
      </c>
      <c r="M24" t="s">
        <v>11</v>
      </c>
      <c r="N24" s="2">
        <f>N22/(N22+N23)</f>
        <v>0.73913043478260865</v>
      </c>
    </row>
    <row r="25" spans="1:14" x14ac:dyDescent="0.2">
      <c r="A25" t="s">
        <v>4</v>
      </c>
      <c r="B25" s="1">
        <v>44886</v>
      </c>
      <c r="C25">
        <v>3</v>
      </c>
      <c r="D25">
        <v>5.6</v>
      </c>
      <c r="E25">
        <f t="shared" si="0"/>
        <v>29.29999999999999</v>
      </c>
      <c r="F25">
        <v>12.3</v>
      </c>
      <c r="G25">
        <f t="shared" si="1"/>
        <v>60.499999999999986</v>
      </c>
      <c r="H25">
        <v>15.5</v>
      </c>
      <c r="I25">
        <f t="shared" si="2"/>
        <v>88.4</v>
      </c>
      <c r="J25">
        <v>3.6</v>
      </c>
      <c r="K25">
        <f t="shared" si="3"/>
        <v>-10.150000000000004</v>
      </c>
      <c r="M25" t="s">
        <v>12</v>
      </c>
      <c r="N25" s="3">
        <f>100%-N24</f>
        <v>0.26086956521739135</v>
      </c>
    </row>
    <row r="26" spans="1:14" x14ac:dyDescent="0.2">
      <c r="A26" t="s">
        <v>4</v>
      </c>
      <c r="B26" s="1">
        <v>44879</v>
      </c>
      <c r="C26">
        <v>3</v>
      </c>
      <c r="D26">
        <v>4.8</v>
      </c>
      <c r="E26">
        <f t="shared" si="0"/>
        <v>23.699999999999992</v>
      </c>
      <c r="F26">
        <v>7.2</v>
      </c>
      <c r="G26">
        <f t="shared" si="1"/>
        <v>48.199999999999982</v>
      </c>
      <c r="H26">
        <v>8.1999999999999993</v>
      </c>
      <c r="I26">
        <f t="shared" si="2"/>
        <v>72.900000000000006</v>
      </c>
      <c r="J26">
        <v>4.8</v>
      </c>
      <c r="K26">
        <f t="shared" si="3"/>
        <v>-11.950000000000005</v>
      </c>
    </row>
    <row r="27" spans="1:14" x14ac:dyDescent="0.2">
      <c r="A27" t="s">
        <v>4</v>
      </c>
      <c r="B27" s="1">
        <v>44869</v>
      </c>
      <c r="C27">
        <v>3</v>
      </c>
      <c r="D27">
        <v>1.8</v>
      </c>
      <c r="E27">
        <f t="shared" si="0"/>
        <v>18.899999999999991</v>
      </c>
      <c r="F27">
        <v>0.6</v>
      </c>
      <c r="G27">
        <f t="shared" si="1"/>
        <v>40.999999999999979</v>
      </c>
      <c r="H27">
        <v>-0.9</v>
      </c>
      <c r="I27">
        <f t="shared" si="2"/>
        <v>64.7</v>
      </c>
      <c r="J27">
        <v>8.9</v>
      </c>
      <c r="K27">
        <f t="shared" si="3"/>
        <v>-14.350000000000005</v>
      </c>
      <c r="M27" t="s">
        <v>13</v>
      </c>
      <c r="N27" s="4">
        <f>AVERAGEIF($J$2:$J$71,"&gt;0")</f>
        <v>6.0568627450980399</v>
      </c>
    </row>
    <row r="28" spans="1:14" x14ac:dyDescent="0.2">
      <c r="A28" t="s">
        <v>4</v>
      </c>
      <c r="B28" s="1">
        <v>44865</v>
      </c>
      <c r="C28">
        <v>3</v>
      </c>
      <c r="D28">
        <v>7</v>
      </c>
      <c r="E28">
        <f t="shared" si="0"/>
        <v>17.099999999999991</v>
      </c>
      <c r="F28">
        <v>9.8000000000000007</v>
      </c>
      <c r="G28">
        <f t="shared" si="1"/>
        <v>40.399999999999977</v>
      </c>
      <c r="H28">
        <v>9.6</v>
      </c>
      <c r="I28">
        <f t="shared" si="2"/>
        <v>65.600000000000009</v>
      </c>
      <c r="J28">
        <v>7.8</v>
      </c>
      <c r="K28">
        <f t="shared" si="3"/>
        <v>-18.800000000000004</v>
      </c>
      <c r="M28" t="s">
        <v>14</v>
      </c>
      <c r="N28" s="4">
        <f>AVERAGEIF($J$2:$J$71,"&lt;=0")</f>
        <v>-19.066666666666666</v>
      </c>
    </row>
    <row r="29" spans="1:14" x14ac:dyDescent="0.2">
      <c r="A29" t="s">
        <v>4</v>
      </c>
      <c r="B29" s="1">
        <v>44854</v>
      </c>
      <c r="C29">
        <v>3</v>
      </c>
      <c r="D29">
        <v>2.2999999999999998</v>
      </c>
      <c r="E29">
        <f t="shared" si="0"/>
        <v>10.099999999999991</v>
      </c>
      <c r="F29">
        <v>1.4</v>
      </c>
      <c r="G29">
        <f t="shared" si="1"/>
        <v>30.599999999999973</v>
      </c>
      <c r="H29">
        <v>2.4</v>
      </c>
      <c r="I29">
        <f t="shared" si="2"/>
        <v>56.000000000000007</v>
      </c>
      <c r="J29">
        <v>3.2</v>
      </c>
      <c r="K29">
        <f t="shared" si="3"/>
        <v>-22.700000000000003</v>
      </c>
      <c r="M29" t="s">
        <v>15</v>
      </c>
      <c r="N29" s="4">
        <f>N27/ABS(N28)</f>
        <v>0.31766762649115593</v>
      </c>
    </row>
    <row r="30" spans="1:14" x14ac:dyDescent="0.2">
      <c r="A30" t="s">
        <v>4</v>
      </c>
      <c r="B30" s="1">
        <v>44851</v>
      </c>
      <c r="C30">
        <v>3</v>
      </c>
      <c r="D30">
        <v>-15.9</v>
      </c>
      <c r="E30">
        <f t="shared" si="0"/>
        <v>7.7999999999999918</v>
      </c>
      <c r="F30">
        <v>-23.6</v>
      </c>
      <c r="G30">
        <f t="shared" si="1"/>
        <v>29.199999999999974</v>
      </c>
      <c r="H30">
        <v>-26.7</v>
      </c>
      <c r="I30">
        <f t="shared" si="2"/>
        <v>53.600000000000009</v>
      </c>
      <c r="J30">
        <v>12.1</v>
      </c>
      <c r="K30">
        <f t="shared" si="3"/>
        <v>-24.300000000000004</v>
      </c>
    </row>
    <row r="31" spans="1:14" x14ac:dyDescent="0.2">
      <c r="A31" t="s">
        <v>4</v>
      </c>
      <c r="B31" s="1">
        <v>44844</v>
      </c>
      <c r="C31">
        <v>3</v>
      </c>
      <c r="D31">
        <v>3</v>
      </c>
      <c r="E31">
        <f t="shared" si="0"/>
        <v>23.699999999999992</v>
      </c>
      <c r="F31">
        <v>6.1</v>
      </c>
      <c r="G31">
        <f t="shared" si="1"/>
        <v>52.799999999999976</v>
      </c>
      <c r="H31">
        <v>7.1</v>
      </c>
      <c r="I31">
        <f t="shared" si="2"/>
        <v>80.300000000000011</v>
      </c>
      <c r="J31">
        <v>6.6</v>
      </c>
      <c r="K31">
        <f t="shared" si="3"/>
        <v>-30.350000000000005</v>
      </c>
      <c r="M31" t="s">
        <v>16</v>
      </c>
      <c r="N31">
        <f>MAX($J$2:$J$71)</f>
        <v>14.8</v>
      </c>
    </row>
    <row r="32" spans="1:14" x14ac:dyDescent="0.2">
      <c r="A32" t="s">
        <v>4</v>
      </c>
      <c r="B32" s="1">
        <v>44834</v>
      </c>
      <c r="C32">
        <v>3</v>
      </c>
      <c r="D32">
        <v>0</v>
      </c>
      <c r="E32">
        <f t="shared" si="0"/>
        <v>20.699999999999992</v>
      </c>
      <c r="F32">
        <v>6.2</v>
      </c>
      <c r="G32">
        <f t="shared" si="1"/>
        <v>46.699999999999974</v>
      </c>
      <c r="H32">
        <v>7.3</v>
      </c>
      <c r="I32">
        <f t="shared" si="2"/>
        <v>73.200000000000017</v>
      </c>
      <c r="J32">
        <v>-19.5</v>
      </c>
      <c r="K32">
        <f t="shared" si="3"/>
        <v>-33.650000000000006</v>
      </c>
      <c r="M32" t="s">
        <v>17</v>
      </c>
      <c r="N32">
        <f>MIN($J$2:$J$71)</f>
        <v>-122.7</v>
      </c>
    </row>
    <row r="33" spans="1:14" x14ac:dyDescent="0.2">
      <c r="A33" t="s">
        <v>4</v>
      </c>
      <c r="B33" s="1">
        <v>44830</v>
      </c>
      <c r="C33">
        <v>3</v>
      </c>
      <c r="D33">
        <v>1.6</v>
      </c>
      <c r="E33">
        <f t="shared" si="0"/>
        <v>20.699999999999992</v>
      </c>
      <c r="F33">
        <v>2.2999999999999998</v>
      </c>
      <c r="G33">
        <f t="shared" si="1"/>
        <v>40.499999999999972</v>
      </c>
      <c r="H33">
        <v>4.0999999999999996</v>
      </c>
      <c r="I33">
        <f t="shared" si="2"/>
        <v>65.90000000000002</v>
      </c>
      <c r="J33">
        <v>3.9</v>
      </c>
      <c r="K33">
        <f t="shared" si="3"/>
        <v>-23.900000000000002</v>
      </c>
    </row>
    <row r="34" spans="1:14" x14ac:dyDescent="0.2">
      <c r="A34" t="s">
        <v>4</v>
      </c>
      <c r="B34" s="1">
        <v>44823</v>
      </c>
      <c r="C34">
        <v>3</v>
      </c>
      <c r="D34">
        <v>0.1</v>
      </c>
      <c r="E34">
        <f t="shared" si="0"/>
        <v>19.099999999999991</v>
      </c>
      <c r="F34">
        <v>-1.1000000000000001</v>
      </c>
      <c r="G34">
        <f t="shared" si="1"/>
        <v>38.199999999999974</v>
      </c>
      <c r="H34">
        <v>-1.6</v>
      </c>
      <c r="I34">
        <f t="shared" si="2"/>
        <v>61.800000000000018</v>
      </c>
      <c r="J34">
        <v>5.9</v>
      </c>
      <c r="K34">
        <f t="shared" si="3"/>
        <v>-25.85</v>
      </c>
      <c r="M34" t="s">
        <v>18</v>
      </c>
      <c r="N34" s="4">
        <f>(N24*N27)+(N25*N28)</f>
        <v>-0.49710144927536248</v>
      </c>
    </row>
    <row r="35" spans="1:14" x14ac:dyDescent="0.2">
      <c r="A35" t="s">
        <v>4</v>
      </c>
      <c r="B35" s="1">
        <v>44816</v>
      </c>
      <c r="C35">
        <v>3</v>
      </c>
      <c r="D35">
        <v>4.3</v>
      </c>
      <c r="E35">
        <f t="shared" si="0"/>
        <v>18.999999999999989</v>
      </c>
      <c r="F35">
        <v>3.9</v>
      </c>
      <c r="G35">
        <f t="shared" si="1"/>
        <v>39.299999999999976</v>
      </c>
      <c r="H35">
        <v>5</v>
      </c>
      <c r="I35">
        <f t="shared" si="2"/>
        <v>63.40000000000002</v>
      </c>
      <c r="J35">
        <v>3.2</v>
      </c>
      <c r="K35">
        <f t="shared" si="3"/>
        <v>-28.8</v>
      </c>
      <c r="M35" t="s">
        <v>19</v>
      </c>
      <c r="N35" s="4">
        <f>(N29*N24)-N25</f>
        <v>-2.6071754332623931E-2</v>
      </c>
    </row>
    <row r="36" spans="1:14" x14ac:dyDescent="0.2">
      <c r="A36" t="s">
        <v>4</v>
      </c>
      <c r="B36" s="1">
        <v>44809</v>
      </c>
      <c r="C36">
        <v>3</v>
      </c>
      <c r="D36">
        <v>-0.5</v>
      </c>
      <c r="E36">
        <f t="shared" si="0"/>
        <v>14.699999999999989</v>
      </c>
      <c r="F36">
        <v>0</v>
      </c>
      <c r="G36">
        <f t="shared" si="1"/>
        <v>35.399999999999977</v>
      </c>
      <c r="H36">
        <v>0</v>
      </c>
      <c r="I36">
        <f t="shared" si="2"/>
        <v>58.40000000000002</v>
      </c>
      <c r="J36">
        <v>0.6</v>
      </c>
      <c r="K36">
        <f t="shared" si="3"/>
        <v>-30.400000000000002</v>
      </c>
    </row>
    <row r="37" spans="1:14" x14ac:dyDescent="0.2">
      <c r="A37" t="s">
        <v>4</v>
      </c>
      <c r="B37" s="1">
        <v>44799</v>
      </c>
      <c r="C37">
        <v>3</v>
      </c>
      <c r="D37">
        <v>-49.3</v>
      </c>
      <c r="E37">
        <f t="shared" si="0"/>
        <v>15.199999999999989</v>
      </c>
      <c r="F37">
        <v>-64.3</v>
      </c>
      <c r="G37">
        <f t="shared" si="1"/>
        <v>35.399999999999977</v>
      </c>
      <c r="H37">
        <v>-80.3</v>
      </c>
      <c r="I37">
        <f t="shared" si="2"/>
        <v>58.40000000000002</v>
      </c>
      <c r="J37">
        <v>7</v>
      </c>
      <c r="K37">
        <f t="shared" si="3"/>
        <v>-30.700000000000003</v>
      </c>
    </row>
    <row r="38" spans="1:14" x14ac:dyDescent="0.2">
      <c r="A38" t="s">
        <v>4</v>
      </c>
      <c r="B38" s="1">
        <v>44795</v>
      </c>
      <c r="C38">
        <v>3</v>
      </c>
      <c r="D38">
        <v>-0.9</v>
      </c>
      <c r="E38">
        <f t="shared" si="0"/>
        <v>64.499999999999986</v>
      </c>
      <c r="F38">
        <v>-2.2000000000000002</v>
      </c>
      <c r="G38">
        <f t="shared" si="1"/>
        <v>99.699999999999974</v>
      </c>
      <c r="H38">
        <v>-0.6</v>
      </c>
      <c r="I38">
        <f t="shared" si="2"/>
        <v>138.70000000000002</v>
      </c>
      <c r="J38">
        <v>2.9</v>
      </c>
      <c r="K38">
        <f t="shared" si="3"/>
        <v>-34.200000000000003</v>
      </c>
    </row>
    <row r="39" spans="1:14" x14ac:dyDescent="0.2">
      <c r="A39" t="s">
        <v>4</v>
      </c>
      <c r="B39" s="1">
        <v>44785</v>
      </c>
      <c r="C39">
        <v>3</v>
      </c>
      <c r="D39">
        <v>-1</v>
      </c>
      <c r="E39">
        <f t="shared" si="0"/>
        <v>65.399999999999991</v>
      </c>
      <c r="F39">
        <v>-4.7</v>
      </c>
      <c r="G39">
        <f t="shared" si="1"/>
        <v>101.89999999999998</v>
      </c>
      <c r="H39">
        <v>-5.5</v>
      </c>
      <c r="I39">
        <f t="shared" si="2"/>
        <v>139.30000000000001</v>
      </c>
      <c r="J39">
        <v>-122.7</v>
      </c>
      <c r="K39">
        <f t="shared" si="3"/>
        <v>-35.650000000000006</v>
      </c>
    </row>
    <row r="40" spans="1:14" x14ac:dyDescent="0.2">
      <c r="A40" t="s">
        <v>4</v>
      </c>
      <c r="B40" s="1">
        <v>44778</v>
      </c>
      <c r="C40">
        <v>3</v>
      </c>
      <c r="D40">
        <v>4.5999999999999996</v>
      </c>
      <c r="E40">
        <f t="shared" si="0"/>
        <v>66.399999999999991</v>
      </c>
      <c r="F40">
        <v>7.5</v>
      </c>
      <c r="G40">
        <f t="shared" si="1"/>
        <v>106.59999999999998</v>
      </c>
      <c r="H40">
        <v>10.4</v>
      </c>
      <c r="I40">
        <f t="shared" si="2"/>
        <v>144.80000000000001</v>
      </c>
      <c r="J40">
        <v>-3.8</v>
      </c>
      <c r="K40">
        <f t="shared" si="3"/>
        <v>25.7</v>
      </c>
    </row>
    <row r="41" spans="1:14" x14ac:dyDescent="0.2">
      <c r="A41" t="s">
        <v>4</v>
      </c>
      <c r="B41" s="1">
        <v>44774</v>
      </c>
      <c r="C41">
        <v>3</v>
      </c>
      <c r="D41">
        <v>4</v>
      </c>
      <c r="E41">
        <f t="shared" si="0"/>
        <v>61.8</v>
      </c>
      <c r="F41">
        <v>5</v>
      </c>
      <c r="G41">
        <f t="shared" si="1"/>
        <v>99.09999999999998</v>
      </c>
      <c r="H41">
        <v>5.5</v>
      </c>
      <c r="I41">
        <f t="shared" si="2"/>
        <v>134.4</v>
      </c>
      <c r="J41">
        <v>1.4</v>
      </c>
      <c r="K41">
        <f t="shared" si="3"/>
        <v>27.599999999999998</v>
      </c>
    </row>
    <row r="42" spans="1:14" x14ac:dyDescent="0.2">
      <c r="A42" t="s">
        <v>4</v>
      </c>
      <c r="B42" s="1">
        <v>44767</v>
      </c>
      <c r="C42">
        <v>3</v>
      </c>
      <c r="D42">
        <v>1.5</v>
      </c>
      <c r="E42">
        <f t="shared" si="0"/>
        <v>57.8</v>
      </c>
      <c r="F42">
        <v>2.6</v>
      </c>
      <c r="G42">
        <f t="shared" si="1"/>
        <v>94.09999999999998</v>
      </c>
      <c r="H42">
        <v>4</v>
      </c>
      <c r="I42">
        <f t="shared" si="2"/>
        <v>128.9</v>
      </c>
      <c r="J42">
        <v>9.9</v>
      </c>
      <c r="K42">
        <f t="shared" si="3"/>
        <v>26.9</v>
      </c>
    </row>
    <row r="43" spans="1:14" x14ac:dyDescent="0.2">
      <c r="A43" t="s">
        <v>4</v>
      </c>
      <c r="B43" s="1">
        <v>44760</v>
      </c>
      <c r="C43">
        <v>3</v>
      </c>
      <c r="D43">
        <v>6</v>
      </c>
      <c r="E43">
        <f t="shared" si="0"/>
        <v>56.3</v>
      </c>
      <c r="F43">
        <v>7.7</v>
      </c>
      <c r="G43">
        <f t="shared" si="1"/>
        <v>91.499999999999986</v>
      </c>
      <c r="H43">
        <v>8.9</v>
      </c>
      <c r="I43">
        <f t="shared" si="2"/>
        <v>124.9</v>
      </c>
      <c r="J43">
        <v>3.1</v>
      </c>
      <c r="K43">
        <f t="shared" si="3"/>
        <v>21.95</v>
      </c>
    </row>
    <row r="44" spans="1:14" x14ac:dyDescent="0.2">
      <c r="A44" t="s">
        <v>4</v>
      </c>
      <c r="B44" s="1">
        <v>44753</v>
      </c>
      <c r="C44">
        <v>3</v>
      </c>
      <c r="D44">
        <v>6.2</v>
      </c>
      <c r="E44">
        <f t="shared" si="0"/>
        <v>50.3</v>
      </c>
      <c r="F44">
        <v>7.7</v>
      </c>
      <c r="G44">
        <f t="shared" si="1"/>
        <v>83.799999999999983</v>
      </c>
      <c r="H44">
        <v>10.8</v>
      </c>
      <c r="I44">
        <f t="shared" si="2"/>
        <v>116</v>
      </c>
      <c r="J44">
        <v>4.7</v>
      </c>
      <c r="K44">
        <f t="shared" si="3"/>
        <v>20.399999999999999</v>
      </c>
    </row>
    <row r="45" spans="1:14" x14ac:dyDescent="0.2">
      <c r="A45" t="s">
        <v>4</v>
      </c>
      <c r="B45" s="1">
        <v>44746</v>
      </c>
      <c r="C45">
        <v>3</v>
      </c>
      <c r="D45">
        <v>1.9</v>
      </c>
      <c r="E45">
        <f t="shared" si="0"/>
        <v>44.099999999999994</v>
      </c>
      <c r="F45">
        <v>1.1000000000000001</v>
      </c>
      <c r="G45">
        <f t="shared" si="1"/>
        <v>76.09999999999998</v>
      </c>
      <c r="H45">
        <v>2.7</v>
      </c>
      <c r="I45">
        <f t="shared" si="2"/>
        <v>105.2</v>
      </c>
      <c r="J45">
        <v>11</v>
      </c>
      <c r="K45">
        <f t="shared" si="3"/>
        <v>18.049999999999997</v>
      </c>
    </row>
    <row r="46" spans="1:14" x14ac:dyDescent="0.2">
      <c r="A46" t="s">
        <v>4</v>
      </c>
      <c r="B46" s="1">
        <v>44739</v>
      </c>
      <c r="C46">
        <v>3</v>
      </c>
      <c r="D46">
        <v>7.3</v>
      </c>
      <c r="E46">
        <f t="shared" si="0"/>
        <v>42.199999999999996</v>
      </c>
      <c r="F46">
        <v>9.1</v>
      </c>
      <c r="G46">
        <f t="shared" si="1"/>
        <v>74.999999999999986</v>
      </c>
      <c r="H46">
        <v>12</v>
      </c>
      <c r="I46">
        <f t="shared" si="2"/>
        <v>102.5</v>
      </c>
      <c r="J46">
        <v>9.3000000000000007</v>
      </c>
      <c r="K46">
        <f t="shared" si="3"/>
        <v>12.549999999999997</v>
      </c>
    </row>
    <row r="47" spans="1:14" x14ac:dyDescent="0.2">
      <c r="A47" t="s">
        <v>4</v>
      </c>
      <c r="B47" s="1">
        <v>44732</v>
      </c>
      <c r="C47">
        <v>3</v>
      </c>
      <c r="D47">
        <v>4.9000000000000004</v>
      </c>
      <c r="E47">
        <f t="shared" si="0"/>
        <v>34.9</v>
      </c>
      <c r="F47">
        <v>9.1</v>
      </c>
      <c r="G47">
        <f t="shared" si="1"/>
        <v>65.899999999999991</v>
      </c>
      <c r="H47">
        <v>10.1</v>
      </c>
      <c r="I47">
        <f t="shared" si="2"/>
        <v>90.5</v>
      </c>
      <c r="J47">
        <v>5.6</v>
      </c>
      <c r="K47">
        <f t="shared" si="3"/>
        <v>7.8999999999999977</v>
      </c>
    </row>
    <row r="48" spans="1:14" x14ac:dyDescent="0.2">
      <c r="A48" t="s">
        <v>4</v>
      </c>
      <c r="B48" s="1">
        <v>44718</v>
      </c>
      <c r="C48">
        <v>3</v>
      </c>
      <c r="D48">
        <v>0</v>
      </c>
      <c r="E48">
        <f t="shared" si="0"/>
        <v>30</v>
      </c>
      <c r="F48">
        <v>0</v>
      </c>
      <c r="G48">
        <f t="shared" si="1"/>
        <v>56.8</v>
      </c>
      <c r="H48">
        <v>4.8</v>
      </c>
      <c r="I48">
        <f t="shared" si="2"/>
        <v>80.400000000000006</v>
      </c>
      <c r="J48">
        <v>11.8</v>
      </c>
      <c r="K48">
        <f t="shared" si="3"/>
        <v>5.0999999999999979</v>
      </c>
    </row>
    <row r="49" spans="1:11" x14ac:dyDescent="0.2">
      <c r="A49" t="s">
        <v>4</v>
      </c>
      <c r="B49" s="1">
        <v>44711</v>
      </c>
      <c r="C49">
        <v>3</v>
      </c>
      <c r="D49">
        <v>4.5999999999999996</v>
      </c>
      <c r="E49">
        <f t="shared" si="0"/>
        <v>30</v>
      </c>
      <c r="F49">
        <v>8.8000000000000007</v>
      </c>
      <c r="G49">
        <f t="shared" si="1"/>
        <v>56.8</v>
      </c>
      <c r="H49">
        <v>10.8</v>
      </c>
      <c r="I49">
        <f t="shared" si="2"/>
        <v>75.600000000000009</v>
      </c>
      <c r="J49">
        <v>9.8000000000000007</v>
      </c>
      <c r="K49">
        <f t="shared" si="3"/>
        <v>-0.80000000000000249</v>
      </c>
    </row>
    <row r="50" spans="1:11" x14ac:dyDescent="0.2">
      <c r="A50" t="s">
        <v>4</v>
      </c>
      <c r="B50" s="1">
        <v>44704</v>
      </c>
      <c r="C50">
        <v>3</v>
      </c>
      <c r="D50">
        <v>-1</v>
      </c>
      <c r="E50">
        <f t="shared" si="0"/>
        <v>25.4</v>
      </c>
      <c r="F50">
        <v>-1.7</v>
      </c>
      <c r="G50">
        <f t="shared" si="1"/>
        <v>48</v>
      </c>
      <c r="H50">
        <v>-1.3</v>
      </c>
      <c r="I50">
        <f t="shared" si="2"/>
        <v>64.800000000000011</v>
      </c>
      <c r="J50">
        <v>-84.6</v>
      </c>
      <c r="K50">
        <f t="shared" si="3"/>
        <v>-5.7000000000000028</v>
      </c>
    </row>
    <row r="51" spans="1:11" x14ac:dyDescent="0.2">
      <c r="A51" t="s">
        <v>4</v>
      </c>
      <c r="B51" s="1">
        <v>44697</v>
      </c>
      <c r="C51">
        <v>3</v>
      </c>
      <c r="D51">
        <v>-4.4000000000000004</v>
      </c>
      <c r="E51">
        <f t="shared" si="0"/>
        <v>26.4</v>
      </c>
      <c r="F51">
        <v>-8.9</v>
      </c>
      <c r="G51">
        <f t="shared" si="1"/>
        <v>49.7</v>
      </c>
      <c r="H51">
        <v>-10.8</v>
      </c>
      <c r="I51">
        <f t="shared" si="2"/>
        <v>66.100000000000009</v>
      </c>
      <c r="J51">
        <v>3.1</v>
      </c>
      <c r="K51">
        <f t="shared" si="3"/>
        <v>36.599999999999994</v>
      </c>
    </row>
    <row r="52" spans="1:11" x14ac:dyDescent="0.2">
      <c r="A52" t="s">
        <v>4</v>
      </c>
      <c r="B52" s="1">
        <v>44690</v>
      </c>
      <c r="C52">
        <v>3</v>
      </c>
      <c r="D52">
        <v>1.7</v>
      </c>
      <c r="E52">
        <f t="shared" si="0"/>
        <v>30.8</v>
      </c>
      <c r="F52">
        <v>2.1</v>
      </c>
      <c r="G52">
        <f t="shared" si="1"/>
        <v>58.6</v>
      </c>
      <c r="H52">
        <v>4.4000000000000004</v>
      </c>
      <c r="I52">
        <f t="shared" si="2"/>
        <v>76.900000000000006</v>
      </c>
      <c r="J52">
        <v>7.4</v>
      </c>
      <c r="K52">
        <f t="shared" si="3"/>
        <v>35.049999999999997</v>
      </c>
    </row>
    <row r="53" spans="1:11" x14ac:dyDescent="0.2">
      <c r="A53" t="s">
        <v>4</v>
      </c>
      <c r="B53" s="1">
        <v>44680</v>
      </c>
      <c r="C53">
        <v>3</v>
      </c>
      <c r="D53">
        <v>2.5</v>
      </c>
      <c r="E53">
        <f t="shared" si="0"/>
        <v>29.1</v>
      </c>
      <c r="F53">
        <v>5.4</v>
      </c>
      <c r="G53">
        <f t="shared" si="1"/>
        <v>56.5</v>
      </c>
      <c r="H53">
        <v>5.8</v>
      </c>
      <c r="I53">
        <f t="shared" si="2"/>
        <v>72.5</v>
      </c>
      <c r="J53">
        <v>0.7</v>
      </c>
      <c r="K53">
        <f t="shared" si="3"/>
        <v>31.349999999999994</v>
      </c>
    </row>
    <row r="54" spans="1:11" x14ac:dyDescent="0.2">
      <c r="A54" t="s">
        <v>4</v>
      </c>
      <c r="B54" s="1">
        <v>44676</v>
      </c>
      <c r="C54">
        <v>3</v>
      </c>
      <c r="D54">
        <v>-2.5</v>
      </c>
      <c r="E54">
        <f t="shared" si="0"/>
        <v>26.6</v>
      </c>
      <c r="F54">
        <v>-6.4</v>
      </c>
      <c r="G54">
        <f t="shared" si="1"/>
        <v>51.1</v>
      </c>
      <c r="H54">
        <v>-7.5</v>
      </c>
      <c r="I54">
        <f t="shared" si="2"/>
        <v>66.7</v>
      </c>
      <c r="J54">
        <v>-5.2</v>
      </c>
      <c r="K54">
        <f t="shared" si="3"/>
        <v>30.999999999999993</v>
      </c>
    </row>
    <row r="55" spans="1:11" x14ac:dyDescent="0.2">
      <c r="A55" t="s">
        <v>4</v>
      </c>
      <c r="B55" s="1">
        <v>44669</v>
      </c>
      <c r="C55">
        <v>3</v>
      </c>
      <c r="D55">
        <v>5.9</v>
      </c>
      <c r="E55">
        <f t="shared" si="0"/>
        <v>29.1</v>
      </c>
      <c r="F55">
        <v>9</v>
      </c>
      <c r="G55">
        <f t="shared" si="1"/>
        <v>57.5</v>
      </c>
      <c r="H55">
        <v>11.9</v>
      </c>
      <c r="I55">
        <f t="shared" si="2"/>
        <v>74.2</v>
      </c>
      <c r="J55">
        <v>3.5</v>
      </c>
      <c r="K55">
        <f t="shared" si="3"/>
        <v>33.599999999999994</v>
      </c>
    </row>
    <row r="56" spans="1:11" x14ac:dyDescent="0.2">
      <c r="A56" t="s">
        <v>4</v>
      </c>
      <c r="B56" s="1">
        <v>44659</v>
      </c>
      <c r="C56">
        <v>3</v>
      </c>
      <c r="D56">
        <v>4.0999999999999996</v>
      </c>
      <c r="E56">
        <f t="shared" si="0"/>
        <v>23.200000000000003</v>
      </c>
      <c r="F56">
        <v>7.3</v>
      </c>
      <c r="G56">
        <f t="shared" si="1"/>
        <v>48.5</v>
      </c>
      <c r="H56">
        <v>7.2</v>
      </c>
      <c r="I56">
        <f t="shared" si="2"/>
        <v>62.3</v>
      </c>
      <c r="J56">
        <v>1.3</v>
      </c>
      <c r="K56">
        <f t="shared" si="3"/>
        <v>31.849999999999994</v>
      </c>
    </row>
    <row r="57" spans="1:11" x14ac:dyDescent="0.2">
      <c r="A57" t="s">
        <v>4</v>
      </c>
      <c r="B57" s="1">
        <v>44655</v>
      </c>
      <c r="C57">
        <v>3</v>
      </c>
      <c r="D57">
        <v>2.9</v>
      </c>
      <c r="E57">
        <f t="shared" si="0"/>
        <v>19.100000000000001</v>
      </c>
      <c r="F57">
        <v>4.4000000000000004</v>
      </c>
      <c r="G57">
        <f t="shared" si="1"/>
        <v>41.2</v>
      </c>
      <c r="H57">
        <v>4.7</v>
      </c>
      <c r="I57">
        <f t="shared" si="2"/>
        <v>55.099999999999994</v>
      </c>
      <c r="J57">
        <v>2.4</v>
      </c>
      <c r="K57">
        <f t="shared" si="3"/>
        <v>31.199999999999996</v>
      </c>
    </row>
    <row r="58" spans="1:11" x14ac:dyDescent="0.2">
      <c r="A58" t="s">
        <v>4</v>
      </c>
      <c r="B58" s="1">
        <v>44648</v>
      </c>
      <c r="C58">
        <v>3</v>
      </c>
      <c r="D58">
        <v>6.4</v>
      </c>
      <c r="E58">
        <f t="shared" si="0"/>
        <v>16.200000000000003</v>
      </c>
      <c r="F58">
        <v>9.1</v>
      </c>
      <c r="G58">
        <f t="shared" si="1"/>
        <v>36.800000000000004</v>
      </c>
      <c r="H58">
        <v>10.9</v>
      </c>
      <c r="I58">
        <f t="shared" si="2"/>
        <v>50.399999999999991</v>
      </c>
      <c r="J58">
        <v>10.9</v>
      </c>
      <c r="K58">
        <f t="shared" si="3"/>
        <v>29.999999999999996</v>
      </c>
    </row>
    <row r="59" spans="1:11" x14ac:dyDescent="0.2">
      <c r="A59" t="s">
        <v>4</v>
      </c>
      <c r="B59" s="1">
        <v>44641</v>
      </c>
      <c r="C59">
        <v>3</v>
      </c>
      <c r="D59">
        <v>5.9</v>
      </c>
      <c r="E59">
        <f t="shared" si="0"/>
        <v>9.8000000000000007</v>
      </c>
      <c r="F59">
        <v>8.8000000000000007</v>
      </c>
      <c r="G59">
        <f t="shared" si="1"/>
        <v>27.700000000000003</v>
      </c>
      <c r="H59">
        <v>11.1</v>
      </c>
      <c r="I59">
        <f t="shared" si="2"/>
        <v>39.499999999999993</v>
      </c>
      <c r="J59">
        <v>8.4</v>
      </c>
      <c r="K59">
        <f t="shared" si="3"/>
        <v>24.549999999999997</v>
      </c>
    </row>
    <row r="60" spans="1:11" x14ac:dyDescent="0.2">
      <c r="A60" t="s">
        <v>4</v>
      </c>
      <c r="B60" s="1">
        <v>44634</v>
      </c>
      <c r="C60">
        <v>3</v>
      </c>
      <c r="D60">
        <v>2.4</v>
      </c>
      <c r="E60">
        <f t="shared" si="0"/>
        <v>3.9</v>
      </c>
      <c r="F60">
        <v>3.7</v>
      </c>
      <c r="G60">
        <f t="shared" si="1"/>
        <v>18.900000000000002</v>
      </c>
      <c r="H60">
        <v>3.7</v>
      </c>
      <c r="I60">
        <f t="shared" si="2"/>
        <v>28.399999999999995</v>
      </c>
      <c r="J60">
        <v>7.9</v>
      </c>
      <c r="K60">
        <f t="shared" si="3"/>
        <v>20.349999999999998</v>
      </c>
    </row>
    <row r="61" spans="1:11" x14ac:dyDescent="0.2">
      <c r="A61" t="s">
        <v>4</v>
      </c>
      <c r="B61" s="1">
        <v>44617</v>
      </c>
      <c r="C61">
        <v>3</v>
      </c>
      <c r="D61">
        <v>0</v>
      </c>
      <c r="E61">
        <f t="shared" si="0"/>
        <v>1.5</v>
      </c>
      <c r="F61">
        <v>8.8000000000000007</v>
      </c>
      <c r="G61">
        <f t="shared" si="1"/>
        <v>15.200000000000001</v>
      </c>
      <c r="H61">
        <v>8.9</v>
      </c>
      <c r="I61">
        <f t="shared" si="2"/>
        <v>24.699999999999996</v>
      </c>
      <c r="J61">
        <v>12.3</v>
      </c>
      <c r="K61">
        <f t="shared" si="3"/>
        <v>16.399999999999999</v>
      </c>
    </row>
    <row r="62" spans="1:11" x14ac:dyDescent="0.2">
      <c r="A62" t="s">
        <v>4</v>
      </c>
      <c r="B62" s="1">
        <v>44613</v>
      </c>
      <c r="C62">
        <v>3</v>
      </c>
      <c r="D62">
        <v>-10.6</v>
      </c>
      <c r="E62">
        <f t="shared" si="0"/>
        <v>1.5</v>
      </c>
      <c r="F62">
        <v>-12.1</v>
      </c>
      <c r="G62">
        <f t="shared" si="1"/>
        <v>6.4</v>
      </c>
      <c r="H62">
        <v>-9.8000000000000007</v>
      </c>
      <c r="I62">
        <f t="shared" si="2"/>
        <v>15.799999999999997</v>
      </c>
      <c r="J62">
        <v>10.6</v>
      </c>
      <c r="K62">
        <f t="shared" si="3"/>
        <v>10.25</v>
      </c>
    </row>
    <row r="63" spans="1:11" x14ac:dyDescent="0.2">
      <c r="A63" t="s">
        <v>4</v>
      </c>
      <c r="B63" s="1">
        <v>44606</v>
      </c>
      <c r="C63">
        <v>3</v>
      </c>
      <c r="D63">
        <v>-0.4</v>
      </c>
      <c r="E63">
        <f t="shared" si="0"/>
        <v>12.1</v>
      </c>
      <c r="F63">
        <v>-0.7</v>
      </c>
      <c r="G63">
        <f t="shared" si="1"/>
        <v>18.5</v>
      </c>
      <c r="H63">
        <v>0.8</v>
      </c>
      <c r="I63">
        <f t="shared" si="2"/>
        <v>25.599999999999998</v>
      </c>
      <c r="J63">
        <v>7.8</v>
      </c>
      <c r="K63">
        <f t="shared" si="3"/>
        <v>4.9499999999999993</v>
      </c>
    </row>
    <row r="64" spans="1:11" x14ac:dyDescent="0.2">
      <c r="A64" t="s">
        <v>4</v>
      </c>
      <c r="B64" s="1">
        <v>44582</v>
      </c>
      <c r="C64">
        <v>3</v>
      </c>
      <c r="D64">
        <v>0.9</v>
      </c>
      <c r="E64">
        <f t="shared" si="0"/>
        <v>12.5</v>
      </c>
      <c r="F64">
        <v>2.5</v>
      </c>
      <c r="G64">
        <f t="shared" si="1"/>
        <v>19.2</v>
      </c>
      <c r="H64">
        <v>4.4000000000000004</v>
      </c>
      <c r="I64">
        <f t="shared" si="2"/>
        <v>24.799999999999997</v>
      </c>
      <c r="J64">
        <v>9</v>
      </c>
      <c r="K64">
        <f t="shared" si="3"/>
        <v>1.0499999999999989</v>
      </c>
    </row>
    <row r="65" spans="1:11" x14ac:dyDescent="0.2">
      <c r="A65" t="s">
        <v>4</v>
      </c>
      <c r="B65" s="1">
        <v>44578</v>
      </c>
      <c r="C65">
        <v>3</v>
      </c>
      <c r="D65">
        <v>9.1999999999999993</v>
      </c>
      <c r="E65">
        <f t="shared" si="0"/>
        <v>11.6</v>
      </c>
      <c r="F65">
        <v>13.2</v>
      </c>
      <c r="G65">
        <f t="shared" si="1"/>
        <v>16.7</v>
      </c>
      <c r="H65">
        <v>15</v>
      </c>
      <c r="I65">
        <f t="shared" si="2"/>
        <v>20.399999999999999</v>
      </c>
      <c r="J65">
        <v>-34</v>
      </c>
      <c r="K65">
        <f t="shared" si="3"/>
        <v>-3.4500000000000011</v>
      </c>
    </row>
    <row r="66" spans="1:11" x14ac:dyDescent="0.2">
      <c r="A66" t="s">
        <v>4</v>
      </c>
      <c r="B66" s="1">
        <v>44571</v>
      </c>
      <c r="C66">
        <v>3</v>
      </c>
      <c r="D66">
        <v>1.7</v>
      </c>
      <c r="E66">
        <f t="shared" si="0"/>
        <v>2.4</v>
      </c>
      <c r="F66">
        <v>2</v>
      </c>
      <c r="G66">
        <f t="shared" si="1"/>
        <v>3.5</v>
      </c>
      <c r="H66">
        <v>2.4</v>
      </c>
      <c r="I66">
        <f t="shared" si="2"/>
        <v>5.4</v>
      </c>
      <c r="J66">
        <v>0.7</v>
      </c>
      <c r="K66">
        <f t="shared" si="3"/>
        <v>13.549999999999999</v>
      </c>
    </row>
    <row r="67" spans="1:11" x14ac:dyDescent="0.2">
      <c r="A67" t="s">
        <v>4</v>
      </c>
      <c r="B67" s="1">
        <v>44564</v>
      </c>
      <c r="C67">
        <v>3</v>
      </c>
      <c r="D67">
        <v>0.7</v>
      </c>
      <c r="E67">
        <f t="shared" ref="E67" si="4">D67+E68</f>
        <v>0.7</v>
      </c>
      <c r="F67">
        <v>1.5</v>
      </c>
      <c r="G67">
        <f t="shared" ref="G67" si="5">F67+G68</f>
        <v>1.5</v>
      </c>
      <c r="H67">
        <v>3</v>
      </c>
      <c r="I67">
        <f t="shared" ref="I67" si="6">H67+I68</f>
        <v>3</v>
      </c>
      <c r="J67">
        <v>6.4</v>
      </c>
      <c r="K67">
        <f t="shared" ref="K67:K70" si="7">J67/2+K68</f>
        <v>13.2</v>
      </c>
    </row>
    <row r="68" spans="1:11" x14ac:dyDescent="0.2">
      <c r="J68">
        <v>14.8</v>
      </c>
      <c r="K68">
        <f t="shared" si="7"/>
        <v>10</v>
      </c>
    </row>
    <row r="69" spans="1:11" x14ac:dyDescent="0.2">
      <c r="J69">
        <v>2.4</v>
      </c>
      <c r="K69">
        <f t="shared" si="7"/>
        <v>2.5999999999999996</v>
      </c>
    </row>
    <row r="70" spans="1:11" x14ac:dyDescent="0.2">
      <c r="J70">
        <v>2.8</v>
      </c>
      <c r="K70">
        <f t="shared" si="7"/>
        <v>1.4</v>
      </c>
    </row>
  </sheetData>
  <autoFilter ref="A1:I67" xr:uid="{00000000-0009-0000-0000-000002000000}">
    <sortState xmlns:xlrd2="http://schemas.microsoft.com/office/spreadsheetml/2017/richdata2" ref="A2:I67">
      <sortCondition descending="1" ref="B1:B6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dte1</vt:lpstr>
      <vt:lpstr>dte2</vt:lpstr>
      <vt:lpstr>dte3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2023-05-20T16:54:08Z</dcterms:created>
  <dcterms:modified xsi:type="dcterms:W3CDTF">2023-05-28T09:16:57Z</dcterms:modified>
</cp:coreProperties>
</file>