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7.xml" ContentType="application/vnd.openxmlformats-officedocument.drawing+xml"/>
  <Override PartName="/xl/ctrlProps/ctrlProp3.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Ex1.xml" ContentType="application/vnd.ms-office.chartex+xml"/>
  <Override PartName="/xl/charts/style22.xml" ContentType="application/vnd.ms-office.chartstyle+xml"/>
  <Override PartName="/xl/charts/colors22.xml" ContentType="application/vnd.ms-office.chartcolorstyle+xml"/>
  <Override PartName="/xl/charts/chartEx2.xml" ContentType="application/vnd.ms-office.chartex+xml"/>
  <Override PartName="/xl/charts/style23.xml" ContentType="application/vnd.ms-office.chartstyle+xml"/>
  <Override PartName="/xl/charts/colors23.xml" ContentType="application/vnd.ms-office.chartcolorstyle+xml"/>
  <Override PartName="/xl/drawings/drawing8.xml" ContentType="application/vnd.openxmlformats-officedocument.drawing+xml"/>
  <Override PartName="/xl/slicers/slicer3.xml" ContentType="application/vnd.ms-excel.slicer+xml"/>
  <Override PartName="/xl/charts/chart22.xml" ContentType="application/vnd.openxmlformats-officedocument.drawingml.chart+xml"/>
  <Override PartName="/xl/charts/style24.xml" ContentType="application/vnd.ms-office.chartstyle+xml"/>
  <Override PartName="/xl/charts/colors24.xml" ContentType="application/vnd.ms-office.chartcolorstyle+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charts/chart24.xml" ContentType="application/vnd.openxmlformats-officedocument.drawingml.chart+xml"/>
  <Override PartName="/xl/charts/style26.xml" ContentType="application/vnd.ms-office.chartstyle+xml"/>
  <Override PartName="/xl/charts/colors26.xml" ContentType="application/vnd.ms-office.chartcolorstyle+xml"/>
  <Override PartName="/xl/charts/chart25.xml" ContentType="application/vnd.openxmlformats-officedocument.drawingml.chart+xml"/>
  <Override PartName="/xl/charts/style27.xml" ContentType="application/vnd.ms-office.chartstyle+xml"/>
  <Override PartName="/xl/charts/colors27.xml" ContentType="application/vnd.ms-office.chartcolorstyle+xml"/>
  <Override PartName="/xl/charts/chart26.xml" ContentType="application/vnd.openxmlformats-officedocument.drawingml.chart+xml"/>
  <Override PartName="/xl/charts/style28.xml" ContentType="application/vnd.ms-office.chartstyle+xml"/>
  <Override PartName="/xl/charts/colors28.xml" ContentType="application/vnd.ms-office.chartcolorstyle+xml"/>
  <Override PartName="/xl/charts/chart27.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9.xml" ContentType="application/vnd.openxmlformats-officedocument.drawingml.chartshapes+xml"/>
  <Override PartName="/xl/charts/chart28.xml" ContentType="application/vnd.openxmlformats-officedocument.drawingml.chart+xml"/>
  <Override PartName="/xl/charts/style30.xml" ContentType="application/vnd.ms-office.chartstyle+xml"/>
  <Override PartName="/xl/charts/colors30.xml" ContentType="application/vnd.ms-office.chartcolorstyle+xml"/>
  <Override PartName="/xl/charts/chart29.xml" ContentType="application/vnd.openxmlformats-officedocument.drawingml.chart+xml"/>
  <Override PartName="/xl/charts/style31.xml" ContentType="application/vnd.ms-office.chartstyle+xml"/>
  <Override PartName="/xl/charts/colors31.xml" ContentType="application/vnd.ms-office.chartcolorstyle+xml"/>
  <Override PartName="/xl/charts/chart30.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10.xml" ContentType="application/vnd.openxmlformats-officedocument.drawing+xml"/>
  <Override PartName="/xl/slicers/slicer4.xml" ContentType="application/vnd.ms-excel.slicer+xml"/>
  <Override PartName="/xl/charts/chart31.xml" ContentType="application/vnd.openxmlformats-officedocument.drawingml.chart+xml"/>
  <Override PartName="/xl/charts/style33.xml" ContentType="application/vnd.ms-office.chartstyle+xml"/>
  <Override PartName="/xl/charts/colors33.xml" ContentType="application/vnd.ms-office.chartcolorstyle+xml"/>
  <Override PartName="/xl/charts/chart32.xml" ContentType="application/vnd.openxmlformats-officedocument.drawingml.chart+xml"/>
  <Override PartName="/xl/charts/style34.xml" ContentType="application/vnd.ms-office.chartstyle+xml"/>
  <Override PartName="/xl/charts/colors34.xml" ContentType="application/vnd.ms-office.chartcolorstyle+xml"/>
  <Override PartName="/xl/charts/chart33.xml" ContentType="application/vnd.openxmlformats-officedocument.drawingml.chart+xml"/>
  <Override PartName="/xl/charts/style35.xml" ContentType="application/vnd.ms-office.chartstyle+xml"/>
  <Override PartName="/xl/charts/colors35.xml" ContentType="application/vnd.ms-office.chartcolorstyle+xml"/>
  <Override PartName="/xl/charts/chart34.xml" ContentType="application/vnd.openxmlformats-officedocument.drawingml.chart+xml"/>
  <Override PartName="/xl/charts/style36.xml" ContentType="application/vnd.ms-office.chartstyle+xml"/>
  <Override PartName="/xl/charts/colors36.xml" ContentType="application/vnd.ms-office.chartcolorstyle+xml"/>
  <Override PartName="/xl/charts/chart35.xml" ContentType="application/vnd.openxmlformats-officedocument.drawingml.chart+xml"/>
  <Override PartName="/xl/charts/style37.xml" ContentType="application/vnd.ms-office.chartstyle+xml"/>
  <Override PartName="/xl/charts/colors37.xml" ContentType="application/vnd.ms-office.chartcolorstyle+xml"/>
  <Override PartName="/xl/charts/chart36.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1.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Ex3.xml" ContentType="application/vnd.ms-office.chartex+xml"/>
  <Override PartName="/xl/charts/style39.xml" ContentType="application/vnd.ms-office.chartstyle+xml"/>
  <Override PartName="/xl/charts/colors39.xml" ContentType="application/vnd.ms-office.chartcolorstyle+xml"/>
  <Override PartName="/xl/charts/chart37.xml" ContentType="application/vnd.openxmlformats-officedocument.drawingml.chart+xml"/>
  <Override PartName="/xl/charts/style40.xml" ContentType="application/vnd.ms-office.chartstyle+xml"/>
  <Override PartName="/xl/charts/colors40.xml" ContentType="application/vnd.ms-office.chartcolorstyle+xml"/>
  <Override PartName="/xl/charts/chartEx4.xml" ContentType="application/vnd.ms-office.chartex+xml"/>
  <Override PartName="/xl/charts/style41.xml" ContentType="application/vnd.ms-office.chartstyle+xml"/>
  <Override PartName="/xl/charts/colors41.xml" ContentType="application/vnd.ms-office.chartcolorstyle+xml"/>
  <Override PartName="/xl/charts/chart38.xml" ContentType="application/vnd.openxmlformats-officedocument.drawingml.chart+xml"/>
  <Override PartName="/xl/charts/style42.xml" ContentType="application/vnd.ms-office.chartstyle+xml"/>
  <Override PartName="/xl/charts/colors42.xml" ContentType="application/vnd.ms-office.chartcolorstyle+xml"/>
  <Override PartName="/xl/charts/chart39.xml" ContentType="application/vnd.openxmlformats-officedocument.drawingml.chart+xml"/>
  <Override PartName="/xl/charts/style43.xml" ContentType="application/vnd.ms-office.chartstyle+xml"/>
  <Override PartName="/xl/charts/colors43.xml" ContentType="application/vnd.ms-office.chartcolorstyle+xml"/>
  <Override PartName="/xl/charts/chart40.xml" ContentType="application/vnd.openxmlformats-officedocument.drawingml.chart+xml"/>
  <Override PartName="/xl/charts/style44.xml" ContentType="application/vnd.ms-office.chartstyle+xml"/>
  <Override PartName="/xl/charts/colors4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0"/>
  <workbookPr showInkAnnotation="0" hidePivotFieldList="1"/>
  <mc:AlternateContent xmlns:mc="http://schemas.openxmlformats.org/markup-compatibility/2006">
    <mc:Choice Requires="x15">
      <x15ac:absPath xmlns:x15ac="http://schemas.microsoft.com/office/spreadsheetml/2010/11/ac" url="F:\Board Infinity\excel\ipl\IPL project Excel Board Infinity\New folder\"/>
    </mc:Choice>
  </mc:AlternateContent>
  <xr:revisionPtr revIDLastSave="0" documentId="13_ncr:1_{CE972363-CEC9-43F5-ACCC-F8295CCAE3A3}" xr6:coauthVersionLast="36" xr6:coauthVersionMax="36" xr10:uidLastSave="{00000000-0000-0000-0000-000000000000}"/>
  <bookViews>
    <workbookView xWindow="0" yWindow="0" windowWidth="23040" windowHeight="9960" tabRatio="596" firstSheet="6" activeTab="11" xr2:uid="{00000000-000D-0000-FFFF-FFFF00000000}"/>
  </bookViews>
  <sheets>
    <sheet name="raw data" sheetId="6" r:id="rId1"/>
    <sheet name="Problem statements" sheetId="23" r:id="rId2"/>
    <sheet name="matches played in ipl" sheetId="1" r:id="rId3"/>
    <sheet name="DATA defination" sheetId="18" state="hidden" r:id="rId4"/>
    <sheet name=" pivot tables" sheetId="9" r:id="rId5"/>
    <sheet name="most runs avg strike rate " sheetId="5" r:id="rId6"/>
    <sheet name="Teams Scenario  " sheetId="7" r:id="rId7"/>
    <sheet name="pivot tables " sheetId="8" r:id="rId8"/>
    <sheet name="Players in ipl" sheetId="4" r:id="rId9"/>
    <sheet name="DASHBOARD 1" sheetId="19" r:id="rId10"/>
    <sheet name="DASHBOARD 2" sheetId="21" r:id="rId11"/>
    <sheet name="DASHBOARD 3" sheetId="20" r:id="rId12"/>
  </sheets>
  <definedNames>
    <definedName name="_xlchart.v1.4" hidden="1">'Players in ipl'!$P$8:$P$21</definedName>
    <definedName name="_xlchart.v1.5" hidden="1">'Players in ipl'!$Q$7</definedName>
    <definedName name="_xlchart.v1.6" hidden="1">'Players in ipl'!$Q$8:$Q$21</definedName>
    <definedName name="_xlchart.v1.7" hidden="1">'Players in ipl'!$P$8:$P$21</definedName>
    <definedName name="_xlchart.v1.8" hidden="1">'Players in ipl'!$Q$7</definedName>
    <definedName name="_xlchart.v1.9" hidden="1">'Players in ipl'!$Q$8:$Q$21</definedName>
    <definedName name="_xlchart.v5.0" hidden="1">'Players in ipl'!$N$25</definedName>
    <definedName name="_xlchart.v5.1" hidden="1">'Players in ipl'!$N$26</definedName>
    <definedName name="_xlchart.v5.10" hidden="1">'Players in ipl'!$N$25</definedName>
    <definedName name="_xlchart.v5.11" hidden="1">'Players in ipl'!$N$26</definedName>
    <definedName name="_xlchart.v5.12" hidden="1">'Players in ipl'!$O$25</definedName>
    <definedName name="_xlchart.v5.13" hidden="1">'Players in ipl'!$O$26</definedName>
    <definedName name="_xlchart.v5.2" hidden="1">'Players in ipl'!$O$25</definedName>
    <definedName name="_xlchart.v5.3" hidden="1">'Players in ipl'!$O$26</definedName>
    <definedName name="_xlcn.WorksheetConnection_backup.xlsxtotalplayed1" hidden="1">totalplayed[]</definedName>
    <definedName name="_xlcn.WorksheetConnection_FInalIPL.xlsxh1" hidden="1">h[]</definedName>
    <definedName name="_xlcn.WorksheetConnection_FInalIPL.xlsxTable131" hidden="1">Table13</definedName>
    <definedName name="_xlcn.WorksheetConnection_FInalIPL.xlsxTable211" hidden="1">Table21</definedName>
    <definedName name="_xlcn.WorksheetConnection_FInalIPL.xlsxTable51" hidden="1">Table5[]</definedName>
    <definedName name="_xlcn.WorksheetConnection_kndiplproj1.xlsxawaywinpercent1" hidden="1">awaywinpercent[]</definedName>
    <definedName name="_xlcn.WorksheetConnection_kndiplproj1.xlsxhomematch1" hidden="1">homematch[]</definedName>
    <definedName name="_xlcn.WorksheetConnection_kndiplproj1.xlsxTable11" hidden="1">Table1[]</definedName>
    <definedName name="_xlcn.WorksheetConnection_kndiplproj1.xlsxTable121" hidden="1">batsmen</definedName>
    <definedName name="_xlcn.WorksheetConnection_kndiplproj1.xlsxTable181" hidden="1">Table18[]</definedName>
    <definedName name="Slicer_Season">#N/A</definedName>
    <definedName name="Slicer_Team1">#N/A</definedName>
    <definedName name="Slicer_Teams">#N/A</definedName>
  </definedNames>
  <calcPr calcId="191029"/>
  <pivotCaches>
    <pivotCache cacheId="0" r:id="rId13"/>
    <pivotCache cacheId="1" r:id="rId14"/>
    <pivotCache cacheId="2" r:id="rId15"/>
    <pivotCache cacheId="3" r:id="rId16"/>
    <pivotCache cacheId="4" r:id="rId17"/>
    <pivotCache cacheId="5" r:id="rId18"/>
    <pivotCache cacheId="6" r:id="rId19"/>
    <pivotCache cacheId="7" r:id="rId20"/>
    <pivotCache cacheId="8" r:id="rId21"/>
    <pivotCache cacheId="9" r:id="rId22"/>
    <pivotCache cacheId="10" r:id="rId23"/>
    <pivotCache cacheId="11" r:id="rId24"/>
    <pivotCache cacheId="12" r:id="rId25"/>
    <pivotCache cacheId="13" r:id="rId26"/>
    <pivotCache cacheId="14" r:id="rId27"/>
  </pivotCaches>
  <extLst>
    <ext xmlns:x14="http://schemas.microsoft.com/office/spreadsheetml/2009/9/main" uri="{876F7934-8845-4945-9796-88D515C7AA90}">
      <x14:pivotCaches>
        <pivotCache cacheId="15" r:id="rId28"/>
        <pivotCache cacheId="16" r:id="rId29"/>
        <pivotCache cacheId="17" r:id="rId30"/>
      </x14:pivotCaches>
    </ext>
    <ext xmlns:x14="http://schemas.microsoft.com/office/spreadsheetml/2009/9/main" uri="{BBE1A952-AA13-448e-AADC-164F8A28A991}">
      <x14:slicerCaches>
        <x14:slicerCache r:id="rId31"/>
        <x14:slicerCache r:id="rId32"/>
        <x14:slicerCache r:id="rId3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8" name="Table18" connection="WorksheetConnection_knd ipl proj 1.xlsx!Table18"/>
          <x15:modelTable id="Table12" name="Table12" connection="WorksheetConnection_knd ipl proj 1.xlsx!Table12"/>
          <x15:modelTable id="Table1" name="Table1" connection="WorksheetConnection_knd ipl proj 1.xlsx!Table1"/>
          <x15:modelTable id="homematch" name="homematch" connection="WorksheetConnection_knd ipl proj 1.xlsx!homematch"/>
          <x15:modelTable id="awaywinpercent" name="awaywinpercent" connection="WorksheetConnection_knd ipl proj 1.xlsx!awaywinpercent"/>
          <x15:modelTable id="Table5" name="Table5" connection="WorksheetConnection_FInal IPL.xlsx!Table5"/>
          <x15:modelTable id="Table21" name="Table21" connection="WorksheetConnection_FInal IPL.xlsx!Table21"/>
          <x15:modelTable id="Table13" name="Table13" connection="WorksheetConnection_FInal IPL.xlsx!Table13"/>
          <x15:modelTable id="h" name="h" connection="WorksheetConnection_FInal IPL.xlsx!h"/>
          <x15:modelTable id="totalplayed" name="totalplayed" connection="WorksheetConnection_backup.xlsx!totalplayed"/>
        </x15:modelTables>
        <x15:modelRelationships>
          <x15:modelRelationship fromTable="homematch" fromColumn="Team" toTable="Table12" toColumn="Team"/>
          <x15:modelRelationship fromTable="Table18" fromColumn="Team" toTable="homematch" toColumn="Team"/>
          <x15:modelRelationship fromTable="awaywinpercent" fromColumn="Team" toTable="homematch" toColumn="Team"/>
          <x15:modelRelationship fromTable="Table1" fromColumn="City" toTable="Table18" toColumn="Team"/>
          <x15:modelRelationship fromTable="Table1" fromColumn="Team1" toTable="totalplayed" toColumn="Teams"/>
          <x15:modelRelationship fromTable="h" fromColumn="Team" toTable="awaywinpercent" toColumn="Team"/>
        </x15:modelRelationships>
        <x15:extLst>
          <ext xmlns:x16="http://schemas.microsoft.com/office/spreadsheetml/2014/11/main" uri="{9835A34E-60A6-4A7C-AAB8-D5F71C897F49}">
            <x16:modelTimeGroupings>
              <x16:modelTimeGrouping tableName="Table1"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Lst>
</workbook>
</file>

<file path=xl/calcChain.xml><?xml version="1.0" encoding="utf-8"?>
<calcChain xmlns="http://schemas.openxmlformats.org/spreadsheetml/2006/main">
  <c r="N31" i="5" l="1"/>
  <c r="S31" i="5" l="1"/>
  <c r="R31" i="5"/>
  <c r="O31" i="5"/>
  <c r="P31" i="5"/>
  <c r="Q31" i="5"/>
  <c r="D78" i="7"/>
  <c r="N77" i="9"/>
  <c r="N78" i="9"/>
  <c r="N79" i="9"/>
  <c r="N80" i="9"/>
  <c r="N81" i="9"/>
  <c r="N82" i="9"/>
  <c r="N83" i="9"/>
  <c r="N84" i="9"/>
  <c r="N85" i="9"/>
  <c r="N86" i="9"/>
  <c r="N87" i="9"/>
  <c r="N88" i="9"/>
  <c r="N89" i="9"/>
  <c r="N90" i="9"/>
  <c r="N91" i="9"/>
  <c r="N92" i="9"/>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L79" i="9"/>
  <c r="L80" i="9"/>
  <c r="L81" i="9"/>
  <c r="L82" i="9"/>
  <c r="L83" i="9"/>
  <c r="L84" i="9"/>
  <c r="L85" i="9"/>
  <c r="L86" i="9"/>
  <c r="L87" i="9"/>
  <c r="L88" i="9"/>
  <c r="L89" i="9"/>
  <c r="L90" i="9"/>
  <c r="L91" i="9"/>
  <c r="L92" i="9"/>
  <c r="K79" i="9"/>
  <c r="L78" i="9"/>
  <c r="K78" i="9"/>
  <c r="L77" i="9"/>
  <c r="K77" i="9"/>
  <c r="K80" i="9"/>
  <c r="K81" i="9"/>
  <c r="K82" i="9"/>
  <c r="K83" i="9"/>
  <c r="K84" i="9"/>
  <c r="K85" i="9"/>
  <c r="K86" i="9"/>
  <c r="K87" i="9"/>
  <c r="K88" i="9"/>
  <c r="K89" i="9"/>
  <c r="K90" i="9"/>
  <c r="K91" i="9"/>
  <c r="K92" i="9"/>
  <c r="M92" i="9" l="1"/>
  <c r="M84" i="9"/>
  <c r="M79" i="9"/>
  <c r="M91" i="9"/>
  <c r="M83" i="9"/>
  <c r="M90" i="9"/>
  <c r="M82" i="9"/>
  <c r="M89" i="9"/>
  <c r="M81" i="9"/>
  <c r="M88" i="9"/>
  <c r="M80" i="9"/>
  <c r="M87" i="9"/>
  <c r="M86" i="9"/>
  <c r="M85" i="9"/>
  <c r="M77" i="9"/>
  <c r="M78" i="9"/>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H88" i="7" l="1"/>
  <c r="H89" i="7"/>
  <c r="H90" i="7"/>
  <c r="H91" i="7"/>
  <c r="H92" i="7"/>
  <c r="H93" i="7"/>
  <c r="H94" i="7"/>
  <c r="H95" i="7"/>
  <c r="H96" i="7"/>
  <c r="H97" i="7"/>
  <c r="H98" i="7"/>
  <c r="H99" i="7"/>
  <c r="H100" i="7"/>
  <c r="H87" i="7"/>
  <c r="D69" i="7"/>
  <c r="D70" i="7"/>
  <c r="D71" i="7"/>
  <c r="D72" i="7"/>
  <c r="D73" i="7"/>
  <c r="D74" i="7"/>
  <c r="D75" i="7"/>
  <c r="D76" i="7"/>
  <c r="D77" i="7"/>
  <c r="D79" i="7"/>
  <c r="D80" i="7"/>
  <c r="D81" i="7"/>
  <c r="D82" i="7"/>
  <c r="J70" i="7"/>
  <c r="J71" i="7"/>
  <c r="J72" i="7"/>
  <c r="J73" i="7"/>
  <c r="J74" i="7"/>
  <c r="J75" i="7"/>
  <c r="J76" i="7"/>
  <c r="J77" i="7"/>
  <c r="J78" i="7"/>
  <c r="J79" i="7"/>
  <c r="J80" i="7"/>
  <c r="J81" i="7"/>
  <c r="J82" i="7"/>
  <c r="J69" i="7"/>
  <c r="D40" i="7"/>
  <c r="D41" i="7"/>
  <c r="D42" i="7"/>
  <c r="D43" i="7"/>
  <c r="D44" i="7"/>
  <c r="D45" i="7"/>
  <c r="D46" i="7"/>
  <c r="D47" i="7"/>
  <c r="D48" i="7"/>
  <c r="D49" i="7"/>
  <c r="D50" i="7"/>
  <c r="D51" i="7"/>
  <c r="D52" i="7"/>
  <c r="D53" i="7"/>
  <c r="J41" i="7"/>
  <c r="J42" i="7"/>
  <c r="J43" i="7"/>
  <c r="M43" i="7" s="1"/>
  <c r="J44" i="7"/>
  <c r="J45" i="7"/>
  <c r="J46" i="7"/>
  <c r="J47" i="7"/>
  <c r="J48" i="7"/>
  <c r="J49" i="7"/>
  <c r="J50" i="7"/>
  <c r="J51" i="7"/>
  <c r="M51" i="7" s="1"/>
  <c r="J52" i="7"/>
  <c r="J53" i="7"/>
  <c r="J40" i="7"/>
  <c r="H27" i="7"/>
  <c r="G27" i="7"/>
  <c r="H26" i="7"/>
  <c r="G26" i="7"/>
  <c r="H25" i="7"/>
  <c r="G25" i="7"/>
  <c r="H24" i="7"/>
  <c r="G24" i="7"/>
  <c r="H23" i="7"/>
  <c r="G23" i="7"/>
  <c r="H22" i="7"/>
  <c r="G22" i="7"/>
  <c r="H21" i="7"/>
  <c r="G21" i="7"/>
  <c r="H20" i="7"/>
  <c r="G20" i="7"/>
  <c r="H19" i="7"/>
  <c r="G19" i="7"/>
  <c r="H18" i="7"/>
  <c r="G18" i="7"/>
  <c r="H17" i="7"/>
  <c r="G17" i="7"/>
  <c r="H16" i="7"/>
  <c r="G16" i="7"/>
  <c r="H15" i="7"/>
  <c r="G15" i="7"/>
  <c r="H14" i="7"/>
  <c r="G14" i="7"/>
  <c r="I22" i="7" l="1"/>
  <c r="M45" i="7"/>
  <c r="M49" i="7"/>
  <c r="M41" i="7"/>
  <c r="M46" i="7"/>
  <c r="M53" i="7"/>
  <c r="I15" i="7"/>
  <c r="M47" i="7"/>
  <c r="I16" i="7"/>
  <c r="M40" i="7"/>
  <c r="M52" i="7"/>
  <c r="M44" i="7"/>
  <c r="M50" i="7"/>
  <c r="M42" i="7"/>
  <c r="M48" i="7"/>
  <c r="I17" i="7"/>
  <c r="I18" i="7"/>
  <c r="I26" i="7"/>
  <c r="I20" i="7"/>
  <c r="I24" i="7"/>
  <c r="I27" i="7"/>
  <c r="I19" i="7"/>
  <c r="I14" i="7"/>
  <c r="I25" i="7"/>
  <c r="I21" i="7"/>
  <c r="I23" i="7"/>
  <c r="F7" i="4"/>
  <c r="N26" i="4"/>
  <c r="F8" i="4" l="1"/>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I9" i="4"/>
  <c r="I10" i="4"/>
  <c r="I11" i="4"/>
  <c r="I12" i="4"/>
  <c r="I13" i="4"/>
  <c r="I14" i="4"/>
  <c r="I15" i="4"/>
  <c r="I16" i="4"/>
  <c r="I17" i="4"/>
  <c r="I8" i="4"/>
  <c r="O26" i="4" l="1"/>
  <c r="M8" i="4"/>
  <c r="Q8" i="4"/>
  <c r="U12" i="4"/>
  <c r="U14" i="4"/>
  <c r="U13" i="4"/>
  <c r="U10" i="4"/>
  <c r="U11" i="4"/>
  <c r="U9" i="4"/>
  <c r="Q10" i="4"/>
  <c r="Q16" i="4"/>
  <c r="Q18" i="4"/>
  <c r="Q12" i="4"/>
  <c r="Q13" i="4"/>
  <c r="Q14" i="4"/>
  <c r="Q20" i="4"/>
  <c r="Q21" i="4"/>
  <c r="Q15" i="4"/>
  <c r="Q17" i="4"/>
  <c r="Q11" i="4"/>
  <c r="Q19" i="4"/>
  <c r="Q9" i="4"/>
  <c r="M9" i="4"/>
  <c r="U26" i="4"/>
  <c r="U27"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B3B755-6C63-419F-9577-F17599842716}"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4EAE35B-BAE9-43A4-B361-028869A30E29}" name="WorksheetConnection_backup.xlsx!totalplayed" type="102" refreshedVersion="6" minRefreshableVersion="5">
    <extLst>
      <ext xmlns:x15="http://schemas.microsoft.com/office/spreadsheetml/2010/11/main" uri="{DE250136-89BD-433C-8126-D09CA5730AF9}">
        <x15:connection id="totalplayed">
          <x15:rangePr sourceName="_xlcn.WorksheetConnection_backup.xlsxtotalplayed1"/>
        </x15:connection>
      </ext>
    </extLst>
  </connection>
  <connection id="3" xr16:uid="{5C1E2A62-5FF6-4236-9332-37861B92EA45}" name="WorksheetConnection_FInal IPL.xlsx!h" type="102" refreshedVersion="6" minRefreshableVersion="5">
    <extLst>
      <ext xmlns:x15="http://schemas.microsoft.com/office/spreadsheetml/2010/11/main" uri="{DE250136-89BD-433C-8126-D09CA5730AF9}">
        <x15:connection id="h">
          <x15:rangePr sourceName="_xlcn.WorksheetConnection_FInalIPL.xlsxh1"/>
        </x15:connection>
      </ext>
    </extLst>
  </connection>
  <connection id="4" xr16:uid="{0446417B-C5BE-4A2D-B871-5B94CB66240D}" name="WorksheetConnection_FInal IPL.xlsx!Table13" type="102" refreshedVersion="6" minRefreshableVersion="5">
    <extLst>
      <ext xmlns:x15="http://schemas.microsoft.com/office/spreadsheetml/2010/11/main" uri="{DE250136-89BD-433C-8126-D09CA5730AF9}">
        <x15:connection id="Table13">
          <x15:rangePr sourceName="_xlcn.WorksheetConnection_FInalIPL.xlsxTable131"/>
        </x15:connection>
      </ext>
    </extLst>
  </connection>
  <connection id="5" xr16:uid="{2D65DE66-B70A-4E1F-8AB9-CD8DA94F97E1}" name="WorksheetConnection_FInal IPL.xlsx!Table21" type="102" refreshedVersion="6" minRefreshableVersion="5">
    <extLst>
      <ext xmlns:x15="http://schemas.microsoft.com/office/spreadsheetml/2010/11/main" uri="{DE250136-89BD-433C-8126-D09CA5730AF9}">
        <x15:connection id="Table21">
          <x15:rangePr sourceName="_xlcn.WorksheetConnection_FInalIPL.xlsxTable211"/>
        </x15:connection>
      </ext>
    </extLst>
  </connection>
  <connection id="6" xr16:uid="{F7B1B69C-94A6-4B16-B6DD-18F08679AE84}" name="WorksheetConnection_FInal IPL.xlsx!Table5" type="102" refreshedVersion="6" minRefreshableVersion="5">
    <extLst>
      <ext xmlns:x15="http://schemas.microsoft.com/office/spreadsheetml/2010/11/main" uri="{DE250136-89BD-433C-8126-D09CA5730AF9}">
        <x15:connection id="Table5">
          <x15:rangePr sourceName="_xlcn.WorksheetConnection_FInalIPL.xlsxTable51"/>
        </x15:connection>
      </ext>
    </extLst>
  </connection>
  <connection id="7" xr16:uid="{4710B5CF-545F-45B9-BCE3-BA7777298FCF}" name="WorksheetConnection_knd ipl proj 1.xlsx!awaywinpercent" type="102" refreshedVersion="6" minRefreshableVersion="5">
    <extLst>
      <ext xmlns:x15="http://schemas.microsoft.com/office/spreadsheetml/2010/11/main" uri="{DE250136-89BD-433C-8126-D09CA5730AF9}">
        <x15:connection id="awaywinpercent">
          <x15:rangePr sourceName="_xlcn.WorksheetConnection_kndiplproj1.xlsxawaywinpercent1"/>
        </x15:connection>
      </ext>
    </extLst>
  </connection>
  <connection id="8" xr16:uid="{782E468C-6A40-4C1C-A392-A40ECAAF2BF8}" name="WorksheetConnection_knd ipl proj 1.xlsx!homematch" type="102" refreshedVersion="6" minRefreshableVersion="5">
    <extLst>
      <ext xmlns:x15="http://schemas.microsoft.com/office/spreadsheetml/2010/11/main" uri="{DE250136-89BD-433C-8126-D09CA5730AF9}">
        <x15:connection id="homematch">
          <x15:rangePr sourceName="_xlcn.WorksheetConnection_kndiplproj1.xlsxhomematch1"/>
        </x15:connection>
      </ext>
    </extLst>
  </connection>
  <connection id="9" xr16:uid="{D8D13DA2-A43D-4512-BA28-A67B492E5754}" name="WorksheetConnection_knd ipl proj 1.xlsx!Table1" type="102" refreshedVersion="6" minRefreshableVersion="5">
    <extLst>
      <ext xmlns:x15="http://schemas.microsoft.com/office/spreadsheetml/2010/11/main" uri="{DE250136-89BD-433C-8126-D09CA5730AF9}">
        <x15:connection id="Table1" autoDelete="1">
          <x15:rangePr sourceName="_xlcn.WorksheetConnection_kndiplproj1.xlsxTable11"/>
        </x15:connection>
      </ext>
    </extLst>
  </connection>
  <connection id="10" xr16:uid="{18DCBB59-4B52-40A5-AAE2-3C5F73E8861F}" name="WorksheetConnection_knd ipl proj 1.xlsx!Table12" type="102" refreshedVersion="6" minRefreshableVersion="5">
    <extLst>
      <ext xmlns:x15="http://schemas.microsoft.com/office/spreadsheetml/2010/11/main" uri="{DE250136-89BD-433C-8126-D09CA5730AF9}">
        <x15:connection id="Table12">
          <x15:rangePr sourceName="_xlcn.WorksheetConnection_kndiplproj1.xlsxTable121"/>
        </x15:connection>
      </ext>
    </extLst>
  </connection>
  <connection id="11" xr16:uid="{8AE55550-D101-41D0-90A9-8CA8AA01C3EC}" name="WorksheetConnection_knd ipl proj 1.xlsx!Table18" type="102" refreshedVersion="6" minRefreshableVersion="5">
    <extLst>
      <ext xmlns:x15="http://schemas.microsoft.com/office/spreadsheetml/2010/11/main" uri="{DE250136-89BD-433C-8126-D09CA5730AF9}">
        <x15:connection id="Table18" autoDelete="1">
          <x15:rangePr sourceName="_xlcn.WorksheetConnection_kndiplproj1.xlsxTable181"/>
        </x15:connection>
      </ext>
    </extLst>
  </connection>
</connections>
</file>

<file path=xl/sharedStrings.xml><?xml version="1.0" encoding="utf-8"?>
<sst xmlns="http://schemas.openxmlformats.org/spreadsheetml/2006/main" count="26978" uniqueCount="1272">
  <si>
    <t>Season</t>
  </si>
  <si>
    <t>city</t>
  </si>
  <si>
    <t>date</t>
  </si>
  <si>
    <t>team1</t>
  </si>
  <si>
    <t>team2</t>
  </si>
  <si>
    <t>toss_winner</t>
  </si>
  <si>
    <t>toss_decision</t>
  </si>
  <si>
    <t>result</t>
  </si>
  <si>
    <t>dl_applied</t>
  </si>
  <si>
    <t>winner</t>
  </si>
  <si>
    <t>win_by_runs</t>
  </si>
  <si>
    <t>win_by_wickets</t>
  </si>
  <si>
    <t>player_of_match</t>
  </si>
  <si>
    <t>venue</t>
  </si>
  <si>
    <t>umpire1</t>
  </si>
  <si>
    <t>umpire2</t>
  </si>
  <si>
    <t>umpire3</t>
  </si>
  <si>
    <t>IPL-2017</t>
  </si>
  <si>
    <t>Hyderabad</t>
  </si>
  <si>
    <t>Sunrisers Hyderabad</t>
  </si>
  <si>
    <t>Royal Challengers Bangalore</t>
  </si>
  <si>
    <t>field</t>
  </si>
  <si>
    <t>normal</t>
  </si>
  <si>
    <t>Yuvraj Singh</t>
  </si>
  <si>
    <t>Rajiv Gandhi International Stadium, Uppal</t>
  </si>
  <si>
    <t>AY Dandekar</t>
  </si>
  <si>
    <t>NJ Llong</t>
  </si>
  <si>
    <t>Pune</t>
  </si>
  <si>
    <t>Mumbai Indians</t>
  </si>
  <si>
    <t>Rising Pune Supergiant</t>
  </si>
  <si>
    <t>SPD Smith</t>
  </si>
  <si>
    <t>Maharashtra Cricket Association Stadium</t>
  </si>
  <si>
    <t>A Nand Kishore</t>
  </si>
  <si>
    <t>S Ravi</t>
  </si>
  <si>
    <t>Rajkot</t>
  </si>
  <si>
    <t>Gujarat Lions</t>
  </si>
  <si>
    <t>Kolkata Knight Riders</t>
  </si>
  <si>
    <t>CA Lynn</t>
  </si>
  <si>
    <t>Saurashtra Cricket Association Stadium</t>
  </si>
  <si>
    <t>Nitin Menon</t>
  </si>
  <si>
    <t>CK Nandan</t>
  </si>
  <si>
    <t>Indore</t>
  </si>
  <si>
    <t>Kings XI Punjab</t>
  </si>
  <si>
    <t>GJ Maxwell</t>
  </si>
  <si>
    <t>Holkar Cricket Stadium</t>
  </si>
  <si>
    <t>AK Chaudhary</t>
  </si>
  <si>
    <t>C Shamshuddin</t>
  </si>
  <si>
    <t>Bangalore</t>
  </si>
  <si>
    <t>Delhi Daredevils</t>
  </si>
  <si>
    <t>bat</t>
  </si>
  <si>
    <t>KM Jadhav</t>
  </si>
  <si>
    <t>M Chinnaswamy Stadium</t>
  </si>
  <si>
    <t>Rashid Khan</t>
  </si>
  <si>
    <t>A Deshmukh</t>
  </si>
  <si>
    <t>Mumbai</t>
  </si>
  <si>
    <t>N Rana</t>
  </si>
  <si>
    <t>Wankhede Stadium</t>
  </si>
  <si>
    <t>AR Patel</t>
  </si>
  <si>
    <t>SV Samson</t>
  </si>
  <si>
    <t>JJ Bumrah</t>
  </si>
  <si>
    <t>Kolkata</t>
  </si>
  <si>
    <t>13-04-2017</t>
  </si>
  <si>
    <t>SP Narine</t>
  </si>
  <si>
    <t>Eden Gardens</t>
  </si>
  <si>
    <t>14-04-2017</t>
  </si>
  <si>
    <t>KA Pollard</t>
  </si>
  <si>
    <t>KN Ananthapadmanabhan</t>
  </si>
  <si>
    <t>AJ Tye</t>
  </si>
  <si>
    <t>15-04-2017</t>
  </si>
  <si>
    <t>RV Uthappa</t>
  </si>
  <si>
    <t>Delhi</t>
  </si>
  <si>
    <t>CJ Anderson</t>
  </si>
  <si>
    <t>Feroz Shah Kotla</t>
  </si>
  <si>
    <t>YC Barde</t>
  </si>
  <si>
    <t>16-04-2017</t>
  </si>
  <si>
    <t>BA Stokes</t>
  </si>
  <si>
    <t>17-04-2017</t>
  </si>
  <si>
    <t>NM Coulter-Nile</t>
  </si>
  <si>
    <t>B Kumar</t>
  </si>
  <si>
    <t>18-04-2017</t>
  </si>
  <si>
    <t>CH Gayle</t>
  </si>
  <si>
    <t>VK Sharma</t>
  </si>
  <si>
    <t>19-04-2017</t>
  </si>
  <si>
    <t>KS Williamson</t>
  </si>
  <si>
    <t>CB Gaffaney</t>
  </si>
  <si>
    <t>20-04-2017</t>
  </si>
  <si>
    <t>JC Buttler</t>
  </si>
  <si>
    <t>M Erasmus</t>
  </si>
  <si>
    <t>21-04-2017</t>
  </si>
  <si>
    <t>SK Raina</t>
  </si>
  <si>
    <t>22-04-2017</t>
  </si>
  <si>
    <t>MJ McClenaghan</t>
  </si>
  <si>
    <t>MS Dhoni</t>
  </si>
  <si>
    <t>23-04-2017</t>
  </si>
  <si>
    <t>HM Amla</t>
  </si>
  <si>
    <t>24-04-2017</t>
  </si>
  <si>
    <t>26-04-2017</t>
  </si>
  <si>
    <t>27-04-2017</t>
  </si>
  <si>
    <t>28-04-2017</t>
  </si>
  <si>
    <t>G Gambhir</t>
  </si>
  <si>
    <t>Chandigarh</t>
  </si>
  <si>
    <t>Punjab Cricket Association IS Bindra Stadium, Mohali</t>
  </si>
  <si>
    <t>29-04-2017</t>
  </si>
  <si>
    <t>LH Ferguson</t>
  </si>
  <si>
    <t>tie</t>
  </si>
  <si>
    <t>KH Pandya</t>
  </si>
  <si>
    <t>30-04-2017</t>
  </si>
  <si>
    <t>Sandeep Sharma</t>
  </si>
  <si>
    <t>DA Warner</t>
  </si>
  <si>
    <t>RG Sharma</t>
  </si>
  <si>
    <t>Mohammed Shami</t>
  </si>
  <si>
    <t>RA Tripathi</t>
  </si>
  <si>
    <t>RR Pant</t>
  </si>
  <si>
    <t>JD Unadkat</t>
  </si>
  <si>
    <t>LMP Simmons</t>
  </si>
  <si>
    <t>DR Smith</t>
  </si>
  <si>
    <t>S Dhawan</t>
  </si>
  <si>
    <t>MM Sharma</t>
  </si>
  <si>
    <t>Kanpur</t>
  </si>
  <si>
    <t>SS Iyer</t>
  </si>
  <si>
    <t>Green Park</t>
  </si>
  <si>
    <t>WP Saha</t>
  </si>
  <si>
    <t>KK Nair</t>
  </si>
  <si>
    <t>13-05-2017</t>
  </si>
  <si>
    <t>Mohammed Siraj</t>
  </si>
  <si>
    <t>AT Rayudu</t>
  </si>
  <si>
    <t>14-05-2017</t>
  </si>
  <si>
    <t>HV Patel</t>
  </si>
  <si>
    <t>16-05-2017</t>
  </si>
  <si>
    <t>Washington Sundar</t>
  </si>
  <si>
    <t>17-05-2017</t>
  </si>
  <si>
    <t>19-05-2017</t>
  </si>
  <si>
    <t>KV Sharma</t>
  </si>
  <si>
    <t>21-05-2017</t>
  </si>
  <si>
    <t>IPL-2008</t>
  </si>
  <si>
    <t>18-04-2008</t>
  </si>
  <si>
    <t>BB McCullum</t>
  </si>
  <si>
    <t>Asad Rauf</t>
  </si>
  <si>
    <t>RE Koertzen</t>
  </si>
  <si>
    <t>19-04-2008</t>
  </si>
  <si>
    <t>Chennai Super Kings</t>
  </si>
  <si>
    <t>MEK Hussey</t>
  </si>
  <si>
    <t>Punjab Cricket Association Stadium, Mohali</t>
  </si>
  <si>
    <t>MR Benson</t>
  </si>
  <si>
    <t>SL Shastri</t>
  </si>
  <si>
    <t>Rajasthan Royals</t>
  </si>
  <si>
    <t>MF Maharoof</t>
  </si>
  <si>
    <t>Aleem Dar</t>
  </si>
  <si>
    <t>GA Pratapkumar</t>
  </si>
  <si>
    <t>20-04-2008</t>
  </si>
  <si>
    <t>MV Boucher</t>
  </si>
  <si>
    <t>SJ Davis</t>
  </si>
  <si>
    <t>DJ Harper</t>
  </si>
  <si>
    <t>Deccan Chargers</t>
  </si>
  <si>
    <t>DJ Hussey</t>
  </si>
  <si>
    <t>BF Bowden</t>
  </si>
  <si>
    <t>K Hariharan</t>
  </si>
  <si>
    <t>Jaipur</t>
  </si>
  <si>
    <t>21-04-2008</t>
  </si>
  <si>
    <t>SR Watson</t>
  </si>
  <si>
    <t>Sawai Mansingh Stadium</t>
  </si>
  <si>
    <t>RB Tiffin</t>
  </si>
  <si>
    <t>22-04-2008</t>
  </si>
  <si>
    <t>V Sehwag</t>
  </si>
  <si>
    <t>IL Howell</t>
  </si>
  <si>
    <t>AM Saheba</t>
  </si>
  <si>
    <t>Chennai</t>
  </si>
  <si>
    <t>23-04-2008</t>
  </si>
  <si>
    <t>ML Hayden</t>
  </si>
  <si>
    <t>MA Chidambaram Stadium, Chepauk</t>
  </si>
  <si>
    <t>24-04-2008</t>
  </si>
  <si>
    <t>YK Pathan</t>
  </si>
  <si>
    <t>25-04-2008</t>
  </si>
  <si>
    <t>KC Sangakkara</t>
  </si>
  <si>
    <t>26-04-2008</t>
  </si>
  <si>
    <t>JDP Oram</t>
  </si>
  <si>
    <t>AV Jayaprakash</t>
  </si>
  <si>
    <t>27-04-2008</t>
  </si>
  <si>
    <t>AC Gilchrist</t>
  </si>
  <si>
    <t>Dr DY Patil Sports Academy</t>
  </si>
  <si>
    <t>SM Katich</t>
  </si>
  <si>
    <t>I Shivram</t>
  </si>
  <si>
    <t>28-04-2008</t>
  </si>
  <si>
    <t>BR Doctrove</t>
  </si>
  <si>
    <t>29-04-2008</t>
  </si>
  <si>
    <t>ST Jayasuriya</t>
  </si>
  <si>
    <t>30-04-2008</t>
  </si>
  <si>
    <t>GD McGrath</t>
  </si>
  <si>
    <t>SE Marsh</t>
  </si>
  <si>
    <t>SA Asnodkar</t>
  </si>
  <si>
    <t>25-05-2008</t>
  </si>
  <si>
    <t>R Vinay Kumar</t>
  </si>
  <si>
    <t>IK Pathan</t>
  </si>
  <si>
    <t>SM Pollock</t>
  </si>
  <si>
    <t>Sohail Tanvir</t>
  </si>
  <si>
    <t>S Sreesanth</t>
  </si>
  <si>
    <t>A Nehra</t>
  </si>
  <si>
    <t>SC Ganguly</t>
  </si>
  <si>
    <t>28-05-2008</t>
  </si>
  <si>
    <t>CRD Fernando</t>
  </si>
  <si>
    <t>L Balaji</t>
  </si>
  <si>
    <t>BG Jerling</t>
  </si>
  <si>
    <t>13-05-2008</t>
  </si>
  <si>
    <t>Shoaib Akhtar</t>
  </si>
  <si>
    <t>14-05-2008</t>
  </si>
  <si>
    <t>15-05-2008</t>
  </si>
  <si>
    <t>A Mishra</t>
  </si>
  <si>
    <t>16-05-2008</t>
  </si>
  <si>
    <t>17-05-2008</t>
  </si>
  <si>
    <t>DPMD Jayawardene</t>
  </si>
  <si>
    <t>GC Smith</t>
  </si>
  <si>
    <t>18-05-2008</t>
  </si>
  <si>
    <t>DJ Bravo</t>
  </si>
  <si>
    <t>M Ntini</t>
  </si>
  <si>
    <t>19-05-2008</t>
  </si>
  <si>
    <t>SP Goswami</t>
  </si>
  <si>
    <t>20-05-2008</t>
  </si>
  <si>
    <t>21-05-2008</t>
  </si>
  <si>
    <t>A Kumble</t>
  </si>
  <si>
    <t>23-05-2008</t>
  </si>
  <si>
    <t>24-05-2008</t>
  </si>
  <si>
    <t>KD Karthik</t>
  </si>
  <si>
    <t>JA Morkel</t>
  </si>
  <si>
    <t>P Kumar</t>
  </si>
  <si>
    <t>Umar Gul</t>
  </si>
  <si>
    <t>26-05-2008</t>
  </si>
  <si>
    <t>27-05-2008</t>
  </si>
  <si>
    <t>30-05-2008</t>
  </si>
  <si>
    <t>31-05-2008</t>
  </si>
  <si>
    <t>IPL-2009</t>
  </si>
  <si>
    <t>Cape Town</t>
  </si>
  <si>
    <t>18-04-2009</t>
  </si>
  <si>
    <t>SR Tendulkar</t>
  </si>
  <si>
    <t>Newlands</t>
  </si>
  <si>
    <t>R Dravid</t>
  </si>
  <si>
    <t>19-04-2009</t>
  </si>
  <si>
    <t>DL Vettori</t>
  </si>
  <si>
    <t>SD Ranade</t>
  </si>
  <si>
    <t>RP Singh</t>
  </si>
  <si>
    <t>Port Elizabeth</t>
  </si>
  <si>
    <t>20-04-2009</t>
  </si>
  <si>
    <t>M Muralitharan</t>
  </si>
  <si>
    <t>St George's Park</t>
  </si>
  <si>
    <t>SJA Taufel</t>
  </si>
  <si>
    <t>Durban</t>
  </si>
  <si>
    <t>21-04-2009</t>
  </si>
  <si>
    <t>Kingsmead</t>
  </si>
  <si>
    <t>22-04-2009</t>
  </si>
  <si>
    <t>23-04-2009</t>
  </si>
  <si>
    <t>AB de Villiers</t>
  </si>
  <si>
    <t>24-04-2009</t>
  </si>
  <si>
    <t>RS Bopara</t>
  </si>
  <si>
    <t>TH Wijewardene</t>
  </si>
  <si>
    <t>25-04-2009</t>
  </si>
  <si>
    <t>PP Ojha</t>
  </si>
  <si>
    <t>HDPK Dharmasena</t>
  </si>
  <si>
    <t>26-04-2009</t>
  </si>
  <si>
    <t>TM Dilshan</t>
  </si>
  <si>
    <t>S Asnani</t>
  </si>
  <si>
    <t>27-04-2009</t>
  </si>
  <si>
    <t>HH Gibbs</t>
  </si>
  <si>
    <t>Centurion</t>
  </si>
  <si>
    <t>28-04-2009</t>
  </si>
  <si>
    <t>SuperSport Park</t>
  </si>
  <si>
    <t>GAV Baxter</t>
  </si>
  <si>
    <t>29-04-2009</t>
  </si>
  <si>
    <t>30-04-2009</t>
  </si>
  <si>
    <t>DP Nannes</t>
  </si>
  <si>
    <t>East London</t>
  </si>
  <si>
    <t>JP Duminy</t>
  </si>
  <si>
    <t>Buffalo Park</t>
  </si>
  <si>
    <t>SK Tarapore</t>
  </si>
  <si>
    <t>Johannesburg</t>
  </si>
  <si>
    <t>SB Jakati</t>
  </si>
  <si>
    <t>New Wanderers Stadium</t>
  </si>
  <si>
    <t>JH Kallis</t>
  </si>
  <si>
    <t>SS Hazare</t>
  </si>
  <si>
    <t>A Singh</t>
  </si>
  <si>
    <t>Kimberley</t>
  </si>
  <si>
    <t>De Beers Diamond Oval</t>
  </si>
  <si>
    <t>S Badrinath</t>
  </si>
  <si>
    <t>LRPL Taylor</t>
  </si>
  <si>
    <t>Harbhajan Singh</t>
  </si>
  <si>
    <t>13-05-2009</t>
  </si>
  <si>
    <t>R Bhatia</t>
  </si>
  <si>
    <t>14-05-2009</t>
  </si>
  <si>
    <t>SK Warne</t>
  </si>
  <si>
    <t>Bloemfontein</t>
  </si>
  <si>
    <t>15-05-2009</t>
  </si>
  <si>
    <t>B Lee</t>
  </si>
  <si>
    <t>OUTsurance Oval</t>
  </si>
  <si>
    <t>16-05-2009</t>
  </si>
  <si>
    <t>17-05-2009</t>
  </si>
  <si>
    <t>18-05-2009</t>
  </si>
  <si>
    <t>BJ Hodge</t>
  </si>
  <si>
    <t>19-05-2009</t>
  </si>
  <si>
    <t>20-05-2009</t>
  </si>
  <si>
    <t>LR Shukla</t>
  </si>
  <si>
    <t>21-05-2009</t>
  </si>
  <si>
    <t>MK Pandey</t>
  </si>
  <si>
    <t>22-05-2009</t>
  </si>
  <si>
    <t>23-05-2009</t>
  </si>
  <si>
    <t>24-05-2009</t>
  </si>
  <si>
    <t>IPL-2010</t>
  </si>
  <si>
    <t>AD Mathews</t>
  </si>
  <si>
    <t>13-03-2010</t>
  </si>
  <si>
    <t>Brabourne Stadium</t>
  </si>
  <si>
    <t>14-03-2010</t>
  </si>
  <si>
    <t>MK Tiwary</t>
  </si>
  <si>
    <t>WPUJC Vaas</t>
  </si>
  <si>
    <t>Ahmedabad</t>
  </si>
  <si>
    <t>15-03-2010</t>
  </si>
  <si>
    <t>Sardar Patel Stadium, Motera</t>
  </si>
  <si>
    <t>16-03-2010</t>
  </si>
  <si>
    <t>S Das</t>
  </si>
  <si>
    <t>17-03-2010</t>
  </si>
  <si>
    <t>18-03-2010</t>
  </si>
  <si>
    <t>19-03-2010</t>
  </si>
  <si>
    <t>Cuttack</t>
  </si>
  <si>
    <t>A Symonds</t>
  </si>
  <si>
    <t>Barabati Stadium</t>
  </si>
  <si>
    <t>20-03-2010</t>
  </si>
  <si>
    <t>AA Jhunjhunwala</t>
  </si>
  <si>
    <t>21-03-2010</t>
  </si>
  <si>
    <t>J Theron</t>
  </si>
  <si>
    <t>22-03-2010</t>
  </si>
  <si>
    <t>23-03-2010</t>
  </si>
  <si>
    <t>24-03-2010</t>
  </si>
  <si>
    <t>AC Voges</t>
  </si>
  <si>
    <t>25-03-2010</t>
  </si>
  <si>
    <t>26-03-2010</t>
  </si>
  <si>
    <t>27-03-2010</t>
  </si>
  <si>
    <t>28-03-2010</t>
  </si>
  <si>
    <t>NV Ojha</t>
  </si>
  <si>
    <t>29-03-2010</t>
  </si>
  <si>
    <t>30-03-2010</t>
  </si>
  <si>
    <t>SL Malinga</t>
  </si>
  <si>
    <t>31-03-2010</t>
  </si>
  <si>
    <t>M Vijay</t>
  </si>
  <si>
    <t>KP Pietersen</t>
  </si>
  <si>
    <t>PD Collingwood</t>
  </si>
  <si>
    <t>Nagpur</t>
  </si>
  <si>
    <t>Vidarbha Cricket Association Stadium, Jamtha</t>
  </si>
  <si>
    <t>MJ Lumb</t>
  </si>
  <si>
    <t>TL Suman</t>
  </si>
  <si>
    <t>RJ Harris</t>
  </si>
  <si>
    <t>PP Chawla</t>
  </si>
  <si>
    <t>Harmeet Singh</t>
  </si>
  <si>
    <t>13-04-2010</t>
  </si>
  <si>
    <t>R Ashwin</t>
  </si>
  <si>
    <t>14-04-2010</t>
  </si>
  <si>
    <t>15-04-2010</t>
  </si>
  <si>
    <t>Dharamsala</t>
  </si>
  <si>
    <t>16-04-2010</t>
  </si>
  <si>
    <t>Himachal Pradesh Cricket Association Stadium</t>
  </si>
  <si>
    <t>17-04-2010</t>
  </si>
  <si>
    <t>R McLaren</t>
  </si>
  <si>
    <t>18-04-2010</t>
  </si>
  <si>
    <t>19-04-2010</t>
  </si>
  <si>
    <t>M Kartik</t>
  </si>
  <si>
    <t>21-04-2010</t>
  </si>
  <si>
    <t>22-04-2010</t>
  </si>
  <si>
    <t>DE Bollinger</t>
  </si>
  <si>
    <t>24-04-2010</t>
  </si>
  <si>
    <t>25-04-2010</t>
  </si>
  <si>
    <t>IPL-2011</t>
  </si>
  <si>
    <t>S Anirudha</t>
  </si>
  <si>
    <t>PR Reiffel</t>
  </si>
  <si>
    <t>SK Trivedi</t>
  </si>
  <si>
    <t>Kochi</t>
  </si>
  <si>
    <t>Kochi Tuskers Kerala</t>
  </si>
  <si>
    <t>Nehru Stadium</t>
  </si>
  <si>
    <t>Pune Warriors</t>
  </si>
  <si>
    <t>SB Wagh</t>
  </si>
  <si>
    <t>AL Hill</t>
  </si>
  <si>
    <t>13-04-2011</t>
  </si>
  <si>
    <t>PC Valthaty</t>
  </si>
  <si>
    <t>MD Mishra</t>
  </si>
  <si>
    <t>14-04-2011</t>
  </si>
  <si>
    <t>DW Steyn</t>
  </si>
  <si>
    <t>15-04-2011</t>
  </si>
  <si>
    <t>16-04-2011</t>
  </si>
  <si>
    <t>17-04-2011</t>
  </si>
  <si>
    <t>18-04-2011</t>
  </si>
  <si>
    <t>19-04-2011</t>
  </si>
  <si>
    <t>S Sohal</t>
  </si>
  <si>
    <t>RJ Tucker</t>
  </si>
  <si>
    <t>20-04-2011</t>
  </si>
  <si>
    <t>MM Patel</t>
  </si>
  <si>
    <t>21-04-2011</t>
  </si>
  <si>
    <t>22-04-2011</t>
  </si>
  <si>
    <t>23-04-2011</t>
  </si>
  <si>
    <t>24-04-2011</t>
  </si>
  <si>
    <t>25-04-2011</t>
  </si>
  <si>
    <t>26-04-2011</t>
  </si>
  <si>
    <t>V Kohli</t>
  </si>
  <si>
    <t>27-04-2011</t>
  </si>
  <si>
    <t>I Sharma</t>
  </si>
  <si>
    <t>28-04-2011</t>
  </si>
  <si>
    <t>29-04-2011</t>
  </si>
  <si>
    <t>J Botha</t>
  </si>
  <si>
    <t>30-04-2011</t>
  </si>
  <si>
    <t>Iqbal Abdulla</t>
  </si>
  <si>
    <t>P Parameswaran</t>
  </si>
  <si>
    <t>R Sharma</t>
  </si>
  <si>
    <t>MR Marsh</t>
  </si>
  <si>
    <t>BA Bhatt</t>
  </si>
  <si>
    <t>S Aravind</t>
  </si>
  <si>
    <t>13-05-2011</t>
  </si>
  <si>
    <t>14-05-2011</t>
  </si>
  <si>
    <t>15-05-2011</t>
  </si>
  <si>
    <t>16-05-2011</t>
  </si>
  <si>
    <t>17-05-2011</t>
  </si>
  <si>
    <t>18-05-2011</t>
  </si>
  <si>
    <t>19-05-2011</t>
  </si>
  <si>
    <t>20-05-2011</t>
  </si>
  <si>
    <t>21-05-2011</t>
  </si>
  <si>
    <t>no result</t>
  </si>
  <si>
    <t>22-05-2011</t>
  </si>
  <si>
    <t>JEC Franklin</t>
  </si>
  <si>
    <t>24-05-2011</t>
  </si>
  <si>
    <t>25-05-2011</t>
  </si>
  <si>
    <t>27-05-2011</t>
  </si>
  <si>
    <t>28-05-2011</t>
  </si>
  <si>
    <t>IPL-2012</t>
  </si>
  <si>
    <t>RE Levi</t>
  </si>
  <si>
    <t>JD Cloete</t>
  </si>
  <si>
    <t>AM Rahane</t>
  </si>
  <si>
    <t>Visakhapatnam</t>
  </si>
  <si>
    <t>RA Jadeja</t>
  </si>
  <si>
    <t>Dr. Y.S. Rajasekhara Reddy ACA-VDCA Cricket Stadium</t>
  </si>
  <si>
    <t>VA Kulkarni</t>
  </si>
  <si>
    <t>MN Samuels</t>
  </si>
  <si>
    <t>Subrata Roy Sahara Stadium</t>
  </si>
  <si>
    <t>M Morkel</t>
  </si>
  <si>
    <t>BNJ Oxenford</t>
  </si>
  <si>
    <t>F du Plessis</t>
  </si>
  <si>
    <t>AD Mascarenhas</t>
  </si>
  <si>
    <t>13-04-2012</t>
  </si>
  <si>
    <t>Shakib Al Hasan</t>
  </si>
  <si>
    <t>19-04-2012</t>
  </si>
  <si>
    <t>14-04-2012</t>
  </si>
  <si>
    <t>JD Ryder</t>
  </si>
  <si>
    <t>15-04-2012</t>
  </si>
  <si>
    <t>16-04-2012</t>
  </si>
  <si>
    <t>S Nadeem</t>
  </si>
  <si>
    <t>17-04-2012</t>
  </si>
  <si>
    <t>18-04-2012</t>
  </si>
  <si>
    <t>KMDN Kulasekara</t>
  </si>
  <si>
    <t>20-04-2012</t>
  </si>
  <si>
    <t>21-04-2012</t>
  </si>
  <si>
    <t>22-04-2012</t>
  </si>
  <si>
    <t>23-04-2012</t>
  </si>
  <si>
    <t>24-04-2012</t>
  </si>
  <si>
    <t>25-04-2012</t>
  </si>
  <si>
    <t>26-04-2012</t>
  </si>
  <si>
    <t>CL White</t>
  </si>
  <si>
    <t>27-04-2012</t>
  </si>
  <si>
    <t>28-04-2012</t>
  </si>
  <si>
    <t>Mandeep Singh</t>
  </si>
  <si>
    <t>29-04-2012</t>
  </si>
  <si>
    <t>30-04-2012</t>
  </si>
  <si>
    <t>P Negi</t>
  </si>
  <si>
    <t>Azhar Mahmood</t>
  </si>
  <si>
    <t>BW Hilfenhaus</t>
  </si>
  <si>
    <t>13-05-2012</t>
  </si>
  <si>
    <t>A Chandila</t>
  </si>
  <si>
    <t>14-05-2012</t>
  </si>
  <si>
    <t>15-05-2012</t>
  </si>
  <si>
    <t>UT Yadav</t>
  </si>
  <si>
    <t>16-05-2012</t>
  </si>
  <si>
    <t>17-05-2012</t>
  </si>
  <si>
    <t>18-05-2012</t>
  </si>
  <si>
    <t>19-05-2012</t>
  </si>
  <si>
    <t>20-05-2012</t>
  </si>
  <si>
    <t>22-05-2012</t>
  </si>
  <si>
    <t>23-05-2012</t>
  </si>
  <si>
    <t>25-05-2012</t>
  </si>
  <si>
    <t>27-05-2012</t>
  </si>
  <si>
    <t>MS Bisla</t>
  </si>
  <si>
    <t>IPL-2013</t>
  </si>
  <si>
    <t>M Vohra</t>
  </si>
  <si>
    <t>GH Vihari</t>
  </si>
  <si>
    <t>AJ Finch</t>
  </si>
  <si>
    <t>K Srinath</t>
  </si>
  <si>
    <t>Subroto Das</t>
  </si>
  <si>
    <t>13-04-2013</t>
  </si>
  <si>
    <t>14-04-2013</t>
  </si>
  <si>
    <t>JP Faulkner</t>
  </si>
  <si>
    <t>15-04-2013</t>
  </si>
  <si>
    <t>16-04-2013</t>
  </si>
  <si>
    <t>MS Gony</t>
  </si>
  <si>
    <t>17-04-2013</t>
  </si>
  <si>
    <t>18-04-2013</t>
  </si>
  <si>
    <t>19-04-2013</t>
  </si>
  <si>
    <t>20-04-2013</t>
  </si>
  <si>
    <t>21-04-2013</t>
  </si>
  <si>
    <t>DA Miller</t>
  </si>
  <si>
    <t>22-04-2013</t>
  </si>
  <si>
    <t>23-04-2013</t>
  </si>
  <si>
    <t>16-05-2013</t>
  </si>
  <si>
    <t>24-04-2013</t>
  </si>
  <si>
    <t>25-04-2013</t>
  </si>
  <si>
    <t>26-04-2013</t>
  </si>
  <si>
    <t>27-04-2013</t>
  </si>
  <si>
    <t>28-04-2013</t>
  </si>
  <si>
    <t>Raipur</t>
  </si>
  <si>
    <t>Shaheed Veer Narayan Singh International Stadium</t>
  </si>
  <si>
    <t>29-04-2013</t>
  </si>
  <si>
    <t>30-04-2013</t>
  </si>
  <si>
    <t>DJG Sammy</t>
  </si>
  <si>
    <t>14-05-2013</t>
  </si>
  <si>
    <t>MG Johnson</t>
  </si>
  <si>
    <t>KK Cooper</t>
  </si>
  <si>
    <t>PA Patel</t>
  </si>
  <si>
    <t>Ranchi</t>
  </si>
  <si>
    <t>JSCA International Stadium Complex</t>
  </si>
  <si>
    <t>13-05-2013</t>
  </si>
  <si>
    <t>15-05-2013</t>
  </si>
  <si>
    <t>AP Tare</t>
  </si>
  <si>
    <t>17-05-2013</t>
  </si>
  <si>
    <t>18-05-2013</t>
  </si>
  <si>
    <t>19-05-2013</t>
  </si>
  <si>
    <t>LJ Wright</t>
  </si>
  <si>
    <t>21-05-2013</t>
  </si>
  <si>
    <t>22-05-2013</t>
  </si>
  <si>
    <t>24-05-2013</t>
  </si>
  <si>
    <t>26-05-2013</t>
  </si>
  <si>
    <t>IPL-2014</t>
  </si>
  <si>
    <t>Abu Dhabi</t>
  </si>
  <si>
    <t>16-04-2014</t>
  </si>
  <si>
    <t>Sheikh Zayed Stadium</t>
  </si>
  <si>
    <t>RK Illingworth</t>
  </si>
  <si>
    <t>Sharjah</t>
  </si>
  <si>
    <t>17-04-2014</t>
  </si>
  <si>
    <t>YS Chahal</t>
  </si>
  <si>
    <t>Sharjah Cricket Stadium</t>
  </si>
  <si>
    <t>18-04-2014</t>
  </si>
  <si>
    <t>19-04-2014</t>
  </si>
  <si>
    <t>Dubai International Cricket Stadium</t>
  </si>
  <si>
    <t>20-04-2014</t>
  </si>
  <si>
    <t>21-04-2014</t>
  </si>
  <si>
    <t>22-04-2014</t>
  </si>
  <si>
    <t>23-04-2014</t>
  </si>
  <si>
    <t>24-04-2014</t>
  </si>
  <si>
    <t>25-04-2014</t>
  </si>
  <si>
    <t>26-04-2014</t>
  </si>
  <si>
    <t>PV Tambe</t>
  </si>
  <si>
    <t>27-04-2014</t>
  </si>
  <si>
    <t>28-04-2014</t>
  </si>
  <si>
    <t>29-04-2014</t>
  </si>
  <si>
    <t>30-04-2014</t>
  </si>
  <si>
    <t>RM Deshpande</t>
  </si>
  <si>
    <t>PG Pathak</t>
  </si>
  <si>
    <t>13-05-2014</t>
  </si>
  <si>
    <t>14-05-2014</t>
  </si>
  <si>
    <t>15-05-2014</t>
  </si>
  <si>
    <t>18-05-2014</t>
  </si>
  <si>
    <t>19-05-2014</t>
  </si>
  <si>
    <t>20-05-2014</t>
  </si>
  <si>
    <t>21-05-2014</t>
  </si>
  <si>
    <t>22-05-2014</t>
  </si>
  <si>
    <t>23-05-2014</t>
  </si>
  <si>
    <t>24-05-2014</t>
  </si>
  <si>
    <t>25-05-2014</t>
  </si>
  <si>
    <t>27-05-2014</t>
  </si>
  <si>
    <t>28-05-2014</t>
  </si>
  <si>
    <t>30-05-2014</t>
  </si>
  <si>
    <t>IPL-2015</t>
  </si>
  <si>
    <t>SD Fry</t>
  </si>
  <si>
    <t>DJ Hooda</t>
  </si>
  <si>
    <t>GJ Bailey</t>
  </si>
  <si>
    <t>K Srinivasan</t>
  </si>
  <si>
    <t>13-04-2015</t>
  </si>
  <si>
    <t>14-04-2015</t>
  </si>
  <si>
    <t>30-04-2015</t>
  </si>
  <si>
    <t>AD Russell</t>
  </si>
  <si>
    <t>15-04-2015</t>
  </si>
  <si>
    <t>MA Agarwal</t>
  </si>
  <si>
    <t>16-04-2015</t>
  </si>
  <si>
    <t>17-04-2015</t>
  </si>
  <si>
    <t>18-04-2015</t>
  </si>
  <si>
    <t>19-04-2015</t>
  </si>
  <si>
    <t>20-04-2015</t>
  </si>
  <si>
    <t>21-04-2015</t>
  </si>
  <si>
    <t>22-04-2015</t>
  </si>
  <si>
    <t>23-04-2015</t>
  </si>
  <si>
    <t>24-04-2015</t>
  </si>
  <si>
    <t>MA Starc</t>
  </si>
  <si>
    <t>25-04-2015</t>
  </si>
  <si>
    <t>26-04-2015</t>
  </si>
  <si>
    <t>VR Aaron</t>
  </si>
  <si>
    <t>27-04-2015</t>
  </si>
  <si>
    <t>TA Boult</t>
  </si>
  <si>
    <t>29-04-2015</t>
  </si>
  <si>
    <t>28-04-2015</t>
  </si>
  <si>
    <t>EJG Morgan</t>
  </si>
  <si>
    <t>HH Pandya</t>
  </si>
  <si>
    <t>MC Henriques</t>
  </si>
  <si>
    <t>Z Khan</t>
  </si>
  <si>
    <t>13-05-2015</t>
  </si>
  <si>
    <t>14-05-2015</t>
  </si>
  <si>
    <t>15-05-2015</t>
  </si>
  <si>
    <t>16-05-2015</t>
  </si>
  <si>
    <t>17-05-2015</t>
  </si>
  <si>
    <t>19-05-2015</t>
  </si>
  <si>
    <t>20-05-2015</t>
  </si>
  <si>
    <t>22-05-2015</t>
  </si>
  <si>
    <t>24-05-2015</t>
  </si>
  <si>
    <t>IPL-2016</t>
  </si>
  <si>
    <t>Rising Pune Supergiants</t>
  </si>
  <si>
    <t>13-04-2016</t>
  </si>
  <si>
    <t>14-04-2016</t>
  </si>
  <si>
    <t>15-04-2016</t>
  </si>
  <si>
    <t>16-04-2016</t>
  </si>
  <si>
    <t>17-04-2016</t>
  </si>
  <si>
    <t>Q de Kock</t>
  </si>
  <si>
    <t>18-04-2016</t>
  </si>
  <si>
    <t>19-04-2016</t>
  </si>
  <si>
    <t>20-04-2016</t>
  </si>
  <si>
    <t>21-04-2016</t>
  </si>
  <si>
    <t>K Bharatan</t>
  </si>
  <si>
    <t>22-04-2016</t>
  </si>
  <si>
    <t>23-04-2016</t>
  </si>
  <si>
    <t>Mustafizur Rahman</t>
  </si>
  <si>
    <t>24-04-2016</t>
  </si>
  <si>
    <t>SA Yadav</t>
  </si>
  <si>
    <t>25-04-2016</t>
  </si>
  <si>
    <t>26-04-2016</t>
  </si>
  <si>
    <t>AB Dinda</t>
  </si>
  <si>
    <t>27-04-2016</t>
  </si>
  <si>
    <t>CH Morris</t>
  </si>
  <si>
    <t>28-04-2016</t>
  </si>
  <si>
    <t>29-04-2016</t>
  </si>
  <si>
    <t>30-04-2016</t>
  </si>
  <si>
    <t>CR Brathwaite</t>
  </si>
  <si>
    <t>MP Stoinis</t>
  </si>
  <si>
    <t>A Zampa</t>
  </si>
  <si>
    <t>13-05-2016</t>
  </si>
  <si>
    <t>14-05-2016</t>
  </si>
  <si>
    <t>15-05-2016</t>
  </si>
  <si>
    <t>16-05-2016</t>
  </si>
  <si>
    <t>17-05-2016</t>
  </si>
  <si>
    <t>18-05-2016</t>
  </si>
  <si>
    <t>19-05-2016</t>
  </si>
  <si>
    <t>20-05-2016</t>
  </si>
  <si>
    <t>21-05-2016</t>
  </si>
  <si>
    <t>22-05-2016</t>
  </si>
  <si>
    <t>24-05-2016</t>
  </si>
  <si>
    <t>25-05-2016</t>
  </si>
  <si>
    <t>27-05-2016</t>
  </si>
  <si>
    <t>29-05-2016</t>
  </si>
  <si>
    <t>BCJ Cutting</t>
  </si>
  <si>
    <t>IPL-2018</t>
  </si>
  <si>
    <t>Chris Gaffaney</t>
  </si>
  <si>
    <t>A Nanda Kishore</t>
  </si>
  <si>
    <t>Anil Chaudhary</t>
  </si>
  <si>
    <t>Mohali</t>
  </si>
  <si>
    <t>KL Rahul</t>
  </si>
  <si>
    <t>Rod Tucker</t>
  </si>
  <si>
    <t>K Ananthapadmanabhan</t>
  </si>
  <si>
    <t>A.D Deshmukh</t>
  </si>
  <si>
    <t>Nigel Llong</t>
  </si>
  <si>
    <t>Vineet Kulkarni</t>
  </si>
  <si>
    <t>O Nandan</t>
  </si>
  <si>
    <t>SW Billings</t>
  </si>
  <si>
    <t>Bengaluru</t>
  </si>
  <si>
    <t>13-04-2018</t>
  </si>
  <si>
    <t>14-04-2018</t>
  </si>
  <si>
    <t>JJ Roy</t>
  </si>
  <si>
    <t>B Stanlake</t>
  </si>
  <si>
    <t>15-04-2018</t>
  </si>
  <si>
    <t>16-04-2018</t>
  </si>
  <si>
    <t>17-04-2018</t>
  </si>
  <si>
    <t>18-04-2018</t>
  </si>
  <si>
    <t>19-04-2018</t>
  </si>
  <si>
    <t>20-04-2018</t>
  </si>
  <si>
    <t>21-04-2018</t>
  </si>
  <si>
    <t>22-04-2018</t>
  </si>
  <si>
    <t>J Archer</t>
  </si>
  <si>
    <t>23-04-2018</t>
  </si>
  <si>
    <t>AS Rajpoot</t>
  </si>
  <si>
    <t>24-04-2018</t>
  </si>
  <si>
    <t>25-04-2018</t>
  </si>
  <si>
    <t>Virender Kumar Sharma</t>
  </si>
  <si>
    <t>26-04-2018</t>
  </si>
  <si>
    <t>Yeshwant Barde</t>
  </si>
  <si>
    <t>27-04-2018</t>
  </si>
  <si>
    <t>28-04-2018</t>
  </si>
  <si>
    <t>Anil Dandekar</t>
  </si>
  <si>
    <t>29-04-2018</t>
  </si>
  <si>
    <t>Bruce Oxenford</t>
  </si>
  <si>
    <t>30-04-2018</t>
  </si>
  <si>
    <t>TG Southee</t>
  </si>
  <si>
    <t>Marais Erasmus</t>
  </si>
  <si>
    <t>Kumar Dharmasena</t>
  </si>
  <si>
    <t>AS Yadav</t>
  </si>
  <si>
    <t>M Ur Rahman</t>
  </si>
  <si>
    <t>Ishan Kishan</t>
  </si>
  <si>
    <t>13-05-2018</t>
  </si>
  <si>
    <t>14-05-2018</t>
  </si>
  <si>
    <t>15-05-2018</t>
  </si>
  <si>
    <t>Kuldeep Yadav</t>
  </si>
  <si>
    <t>16-05-2018</t>
  </si>
  <si>
    <t>17-05-2018</t>
  </si>
  <si>
    <t>18-05-2018</t>
  </si>
  <si>
    <t>19-05-2018</t>
  </si>
  <si>
    <t>S Gopal</t>
  </si>
  <si>
    <t>20-05-2018</t>
  </si>
  <si>
    <t>L Ngidi</t>
  </si>
  <si>
    <t>22-05-2018</t>
  </si>
  <si>
    <t>23-05-2018</t>
  </si>
  <si>
    <t>25-05-2018</t>
  </si>
  <si>
    <t>27-05-2018</t>
  </si>
  <si>
    <t>IPL-2019</t>
  </si>
  <si>
    <t>23-03-2019</t>
  </si>
  <si>
    <t>M. A. Chidambaram Stadium</t>
  </si>
  <si>
    <t>24-03-2019</t>
  </si>
  <si>
    <t>Delhi Capitals</t>
  </si>
  <si>
    <t>25-03-2019</t>
  </si>
  <si>
    <t>KN Anantapadmanabhan</t>
  </si>
  <si>
    <t>26-03-2019</t>
  </si>
  <si>
    <t>Feroz Shah Kotla Ground</t>
  </si>
  <si>
    <t>27-03-2019</t>
  </si>
  <si>
    <t>28-03-2019</t>
  </si>
  <si>
    <t>M. Chinnaswamy Stadium</t>
  </si>
  <si>
    <t>29-03-2019</t>
  </si>
  <si>
    <t>Rajiv Gandhi Intl. Cricket Stadium</t>
  </si>
  <si>
    <t>30-03-2019</t>
  </si>
  <si>
    <t>IS Bindra Stadium</t>
  </si>
  <si>
    <t>P Shaw</t>
  </si>
  <si>
    <t>31-03-2019</t>
  </si>
  <si>
    <t>J Bairstow</t>
  </si>
  <si>
    <t>S Curran</t>
  </si>
  <si>
    <t>A Joseph</t>
  </si>
  <si>
    <t>K Rabada</t>
  </si>
  <si>
    <t>H Gurney</t>
  </si>
  <si>
    <t>DL Chahar</t>
  </si>
  <si>
    <t>Ulhas Gandhe</t>
  </si>
  <si>
    <t>13-04-2019</t>
  </si>
  <si>
    <t>Nanda Kishore</t>
  </si>
  <si>
    <t>14-04-2019</t>
  </si>
  <si>
    <t>Imran Tahir</t>
  </si>
  <si>
    <t>K Paul</t>
  </si>
  <si>
    <t>15-04-2019</t>
  </si>
  <si>
    <t>16-04-2019</t>
  </si>
  <si>
    <t>17-04-2019</t>
  </si>
  <si>
    <t>Ian Gould</t>
  </si>
  <si>
    <t>18-04-2019</t>
  </si>
  <si>
    <t>19-04-2019</t>
  </si>
  <si>
    <t>20-04-2019</t>
  </si>
  <si>
    <t>21-04-2019</t>
  </si>
  <si>
    <t>K Ahmed</t>
  </si>
  <si>
    <t>22-04-2019</t>
  </si>
  <si>
    <t>23-04-2019</t>
  </si>
  <si>
    <t>24-04-2019</t>
  </si>
  <si>
    <t>25-04-2019</t>
  </si>
  <si>
    <t>26-04-2019</t>
  </si>
  <si>
    <t>27-04-2019</t>
  </si>
  <si>
    <t>Nand Kishore</t>
  </si>
  <si>
    <t>Sundaram Ravi</t>
  </si>
  <si>
    <t>28-04-2019</t>
  </si>
  <si>
    <t>29-04-2019</t>
  </si>
  <si>
    <t>30-04-2019</t>
  </si>
  <si>
    <t>S Gill</t>
  </si>
  <si>
    <t>S Hetmyer</t>
  </si>
  <si>
    <t>ACA-VDCA Stadium</t>
  </si>
  <si>
    <t>Chettithody Shamshuddin</t>
  </si>
  <si>
    <t>team</t>
  </si>
  <si>
    <t>home_win_percentage</t>
  </si>
  <si>
    <t>away_win_percentage</t>
  </si>
  <si>
    <t>Player_Name</t>
  </si>
  <si>
    <t>DOB</t>
  </si>
  <si>
    <t>Batting_Hand</t>
  </si>
  <si>
    <t>Bowling_Skill</t>
  </si>
  <si>
    <t>Country</t>
  </si>
  <si>
    <t>A Ashish Reddy</t>
  </si>
  <si>
    <t>Right_Hand</t>
  </si>
  <si>
    <t>Right-arm medium</t>
  </si>
  <si>
    <t>India</t>
  </si>
  <si>
    <t>Right-arm offbreak</t>
  </si>
  <si>
    <t>A Chopra</t>
  </si>
  <si>
    <t>A Choudhary</t>
  </si>
  <si>
    <t>Right_hand</t>
  </si>
  <si>
    <t>Left-arm fast-medium</t>
  </si>
  <si>
    <t>A Dananjaya</t>
  </si>
  <si>
    <t>A Flintoff</t>
  </si>
  <si>
    <t>Right-arm fast-medium</t>
  </si>
  <si>
    <t>England</t>
  </si>
  <si>
    <t>A Hales</t>
  </si>
  <si>
    <t>Right-arm fast</t>
  </si>
  <si>
    <t>Legbreak googly</t>
  </si>
  <si>
    <t>Legbreak</t>
  </si>
  <si>
    <t>A Mithun</t>
  </si>
  <si>
    <t>A Mukund</t>
  </si>
  <si>
    <t>Left-arm medium-fast</t>
  </si>
  <si>
    <t>A Nel</t>
  </si>
  <si>
    <t>South Africa</t>
  </si>
  <si>
    <t>A Roy</t>
  </si>
  <si>
    <t>Left_Hand</t>
  </si>
  <si>
    <t>Slow left-arm orthodox</t>
  </si>
  <si>
    <t>Right-arm medium-fast</t>
  </si>
  <si>
    <t>Australia</t>
  </si>
  <si>
    <t>A Turner</t>
  </si>
  <si>
    <t>A Uniyal</t>
  </si>
  <si>
    <t>Left-arm medium</t>
  </si>
  <si>
    <t>AA Bilakhia</t>
  </si>
  <si>
    <t>AA Chavan</t>
  </si>
  <si>
    <t>AA Kazi</t>
  </si>
  <si>
    <t>AA Noffke</t>
  </si>
  <si>
    <t>AB Agarkar</t>
  </si>
  <si>
    <t>AB Barath</t>
  </si>
  <si>
    <t>AB McDonald</t>
  </si>
  <si>
    <t>Abdur Razzak</t>
  </si>
  <si>
    <t>Bangladesh</t>
  </si>
  <si>
    <t>AC Blizzard</t>
  </si>
  <si>
    <t>AC Thomas</t>
  </si>
  <si>
    <t>Sri Lanka</t>
  </si>
  <si>
    <t>AD Nath</t>
  </si>
  <si>
    <t>West Indies</t>
  </si>
  <si>
    <t>AF Milne</t>
  </si>
  <si>
    <t>New Zealand</t>
  </si>
  <si>
    <t>AG Murtaza</t>
  </si>
  <si>
    <t>AG Paunikar</t>
  </si>
  <si>
    <t>NULL</t>
  </si>
  <si>
    <t>AL Menaria</t>
  </si>
  <si>
    <t>AM Nayar</t>
  </si>
  <si>
    <t>AM Salvi</t>
  </si>
  <si>
    <t>AN Ahmed</t>
  </si>
  <si>
    <t>AN Ghosh</t>
  </si>
  <si>
    <t>Anand Rajan</t>
  </si>
  <si>
    <t>Anirudh Singh</t>
  </si>
  <si>
    <t>Ankit Sharma</t>
  </si>
  <si>
    <t>Ankit Soni</t>
  </si>
  <si>
    <t>Anureet Singh</t>
  </si>
  <si>
    <t>AP Dole</t>
  </si>
  <si>
    <t>AP Majumdar</t>
  </si>
  <si>
    <t>AR Bawne</t>
  </si>
  <si>
    <t>AS Raut</t>
  </si>
  <si>
    <t>AUK Pathan</t>
  </si>
  <si>
    <t>AV Wankhade</t>
  </si>
  <si>
    <t>Avesh Khan</t>
  </si>
  <si>
    <t>Pakistan</t>
  </si>
  <si>
    <t>B Akhil</t>
  </si>
  <si>
    <t>B Aparajith</t>
  </si>
  <si>
    <t>B Chipli</t>
  </si>
  <si>
    <t>B Geeves</t>
  </si>
  <si>
    <t>B Laughlin</t>
  </si>
  <si>
    <t>B Sumanth</t>
  </si>
  <si>
    <t>Basil Thampi</t>
  </si>
  <si>
    <t>BAW Mendis</t>
  </si>
  <si>
    <t>BB Samantray</t>
  </si>
  <si>
    <t>BB Sran</t>
  </si>
  <si>
    <t>BE Hendricks</t>
  </si>
  <si>
    <t>Bipul Sharma</t>
  </si>
  <si>
    <t>BJ Haddin</t>
  </si>
  <si>
    <t>BJ Rohrer</t>
  </si>
  <si>
    <t>BMAJ Mendis</t>
  </si>
  <si>
    <t>BR Dunk</t>
  </si>
  <si>
    <t>C de Grandhomme</t>
  </si>
  <si>
    <t>C Ganapathy</t>
  </si>
  <si>
    <t>C Ingram</t>
  </si>
  <si>
    <t>C Madan</t>
  </si>
  <si>
    <t>C Munro</t>
  </si>
  <si>
    <t>C Nanda</t>
  </si>
  <si>
    <t>CA Ingram</t>
  </si>
  <si>
    <t>CA Pujara</t>
  </si>
  <si>
    <t>CJ Ferguson</t>
  </si>
  <si>
    <t>CJ Jordan</t>
  </si>
  <si>
    <t>CJ McKay</t>
  </si>
  <si>
    <t>CK Kapugedera</t>
  </si>
  <si>
    <t>CK Langeveldt</t>
  </si>
  <si>
    <t>CM Gautam</t>
  </si>
  <si>
    <t>CR Woakes</t>
  </si>
  <si>
    <t>D du Preez</t>
  </si>
  <si>
    <t>D Kalyankrishna</t>
  </si>
  <si>
    <t>D Salunkhe</t>
  </si>
  <si>
    <t>D Shorey</t>
  </si>
  <si>
    <t>D Short</t>
  </si>
  <si>
    <t>D Wiese</t>
  </si>
  <si>
    <t>D Willey</t>
  </si>
  <si>
    <t>DAJ Bracewell</t>
  </si>
  <si>
    <t>DB Das</t>
  </si>
  <si>
    <t>DB Ravi Teja</t>
  </si>
  <si>
    <t>DH Yagnik</t>
  </si>
  <si>
    <t>DJ Harris</t>
  </si>
  <si>
    <t>DJ Jacobs</t>
  </si>
  <si>
    <t>DJ Muthuswami</t>
  </si>
  <si>
    <t>DJ Thornely</t>
  </si>
  <si>
    <t>DM Bravo</t>
  </si>
  <si>
    <t>DNT Zoysa</t>
  </si>
  <si>
    <t>Left-arm fast</t>
  </si>
  <si>
    <t>DP Vijaykumar</t>
  </si>
  <si>
    <t>DR Martyn</t>
  </si>
  <si>
    <t>DS Kulkarni</t>
  </si>
  <si>
    <t>DS Lehmann</t>
  </si>
  <si>
    <t>DT Christian</t>
  </si>
  <si>
    <t>DT Patil</t>
  </si>
  <si>
    <t>E Lewis</t>
  </si>
  <si>
    <t>ER Dwivedi</t>
  </si>
  <si>
    <t>F Behardien</t>
  </si>
  <si>
    <t>FH Edwards</t>
  </si>
  <si>
    <t>FY Fazal</t>
  </si>
  <si>
    <t>Gagandeep Singh</t>
  </si>
  <si>
    <t>GB Hogg</t>
  </si>
  <si>
    <t>Slow left-arm chinaman</t>
  </si>
  <si>
    <t>GR Napier</t>
  </si>
  <si>
    <t>GS Sandhu</t>
  </si>
  <si>
    <t>Gurkeerat Singh</t>
  </si>
  <si>
    <t>H Brar</t>
  </si>
  <si>
    <t>H Das</t>
  </si>
  <si>
    <t>H Klaasen</t>
  </si>
  <si>
    <t>H Vihari</t>
  </si>
  <si>
    <t>H Viljoen</t>
  </si>
  <si>
    <t>Harmeet Singh (2)</t>
  </si>
  <si>
    <t>Harpreet Singh</t>
  </si>
  <si>
    <t>Right-arm bowler</t>
  </si>
  <si>
    <t>I Malhotra</t>
  </si>
  <si>
    <t>I Sodhi</t>
  </si>
  <si>
    <t>IC Pandey</t>
  </si>
  <si>
    <t>IR Jaggi</t>
  </si>
  <si>
    <t>J Arunkumar</t>
  </si>
  <si>
    <t>J Behrendorff</t>
  </si>
  <si>
    <t>J Dala</t>
  </si>
  <si>
    <t>Right-arm Medium</t>
  </si>
  <si>
    <t>J Denly</t>
  </si>
  <si>
    <t>J Searles</t>
  </si>
  <si>
    <t>J Suchith</t>
  </si>
  <si>
    <t>J Syed Mohammad</t>
  </si>
  <si>
    <t>J Yadav</t>
  </si>
  <si>
    <t>Jaskaran Singh</t>
  </si>
  <si>
    <t>JDS Neesham</t>
  </si>
  <si>
    <t>JE Taylor</t>
  </si>
  <si>
    <t>JJ van der Wath</t>
  </si>
  <si>
    <t>JM Kemp</t>
  </si>
  <si>
    <t>JO Holder</t>
  </si>
  <si>
    <t>Joginder Sharma</t>
  </si>
  <si>
    <t>JR Hopes</t>
  </si>
  <si>
    <t>JW Hastings</t>
  </si>
  <si>
    <t>K Goel</t>
  </si>
  <si>
    <t>K Gowtham</t>
  </si>
  <si>
    <t>K Khejroliya</t>
  </si>
  <si>
    <t>K Santokie</t>
  </si>
  <si>
    <t>K Upadhyay</t>
  </si>
  <si>
    <t>KAJ Roach</t>
  </si>
  <si>
    <t>Kamran Akmal</t>
  </si>
  <si>
    <t>Kamran Khan</t>
  </si>
  <si>
    <t>Karanveer Singh</t>
  </si>
  <si>
    <t>KB Arun Karthik</t>
  </si>
  <si>
    <t>KC Cariappa</t>
  </si>
  <si>
    <t>KH Devdhar</t>
  </si>
  <si>
    <t>KJ Abbott</t>
  </si>
  <si>
    <t>KM Asif</t>
  </si>
  <si>
    <t>KP Appanna</t>
  </si>
  <si>
    <t>KW Richardson</t>
  </si>
  <si>
    <t>L Ablish</t>
  </si>
  <si>
    <t>L Ferguson</t>
  </si>
  <si>
    <t>L Livingstone</t>
  </si>
  <si>
    <t>L Plunkett</t>
  </si>
  <si>
    <t>L Ronchi</t>
  </si>
  <si>
    <t>LA Carseldine</t>
  </si>
  <si>
    <t>LA Pomersbach</t>
  </si>
  <si>
    <t>LPC Silva</t>
  </si>
  <si>
    <t>M Ali</t>
  </si>
  <si>
    <t>M Ashwin</t>
  </si>
  <si>
    <t>M de Lange</t>
  </si>
  <si>
    <t>M Kaif</t>
  </si>
  <si>
    <t>M Klinger</t>
  </si>
  <si>
    <t>M Lomror</t>
  </si>
  <si>
    <t>M Manhas</t>
  </si>
  <si>
    <t>M Markande</t>
  </si>
  <si>
    <t>M Rawat</t>
  </si>
  <si>
    <t>M Santner</t>
  </si>
  <si>
    <t>M Wood</t>
  </si>
  <si>
    <t>MA Khote</t>
  </si>
  <si>
    <t>Mashrafe Mortaza</t>
  </si>
  <si>
    <t>MB Parmar</t>
  </si>
  <si>
    <t>MC Juneja</t>
  </si>
  <si>
    <t>MDKJ Perera</t>
  </si>
  <si>
    <t>MG Neser</t>
  </si>
  <si>
    <t>Misbah-ul-Haq</t>
  </si>
  <si>
    <t>MJ Clarke</t>
  </si>
  <si>
    <t>MJ Guptill</t>
  </si>
  <si>
    <t>MJ Henry</t>
  </si>
  <si>
    <t>MN van Wyk</t>
  </si>
  <si>
    <t>Mohammad Ashraful</t>
  </si>
  <si>
    <t>Mohammad Asif</t>
  </si>
  <si>
    <t>Mohammad Hafeez</t>
  </si>
  <si>
    <t>Mohammad Nabi</t>
  </si>
  <si>
    <t>MS Wade</t>
  </si>
  <si>
    <t>N Naik</t>
  </si>
  <si>
    <t>N Pooran</t>
  </si>
  <si>
    <t>N Saini</t>
  </si>
  <si>
    <t>NB Singh</t>
  </si>
  <si>
    <t>ND Doshi</t>
  </si>
  <si>
    <t>Niraj Patel</t>
  </si>
  <si>
    <t>NJ Maddinson</t>
  </si>
  <si>
    <t>NJ Rimmington</t>
  </si>
  <si>
    <t>NK Patel</t>
  </si>
  <si>
    <t>NL McCullum</t>
  </si>
  <si>
    <t>NLTC Perera</t>
  </si>
  <si>
    <t>NS Naik</t>
  </si>
  <si>
    <t>O Thomas</t>
  </si>
  <si>
    <t>OA Shah</t>
  </si>
  <si>
    <t>P Amarnath</t>
  </si>
  <si>
    <t>P Awana</t>
  </si>
  <si>
    <t>P Chopra</t>
  </si>
  <si>
    <t>P Dharmani</t>
  </si>
  <si>
    <t>P Dogra</t>
  </si>
  <si>
    <t>P Krishna</t>
  </si>
  <si>
    <t>P Prasanth</t>
  </si>
  <si>
    <t>P R Barman</t>
  </si>
  <si>
    <t>P Raj</t>
  </si>
  <si>
    <t>P Sahu</t>
  </si>
  <si>
    <t>P Suyal</t>
  </si>
  <si>
    <t>PA Reddy</t>
  </si>
  <si>
    <t>Pankaj Singh</t>
  </si>
  <si>
    <t>Parvez Rasool</t>
  </si>
  <si>
    <t>PJ Cummins</t>
  </si>
  <si>
    <t>PJ Sangwan</t>
  </si>
  <si>
    <t>PM Sarvesh Kumar</t>
  </si>
  <si>
    <t>PR Shah</t>
  </si>
  <si>
    <t>PSP Handscomb</t>
  </si>
  <si>
    <t>R Bhui</t>
  </si>
  <si>
    <t>R Bishnoi</t>
  </si>
  <si>
    <t>R Dhawan</t>
  </si>
  <si>
    <t>R Ninan</t>
  </si>
  <si>
    <t>R Parag</t>
  </si>
  <si>
    <t>R Rampaul</t>
  </si>
  <si>
    <t>R Salam</t>
  </si>
  <si>
    <t>Right-arm Fast</t>
  </si>
  <si>
    <t>R Sathish</t>
  </si>
  <si>
    <t>R Shukla</t>
  </si>
  <si>
    <t>R Singh</t>
  </si>
  <si>
    <t>R Tewatia</t>
  </si>
  <si>
    <t>RA Shaikh</t>
  </si>
  <si>
    <t>RD Chahar</t>
  </si>
  <si>
    <t>RE van der Merwe</t>
  </si>
  <si>
    <t>RG More</t>
  </si>
  <si>
    <t>RJ Peterson</t>
  </si>
  <si>
    <t>RJ Quiney</t>
  </si>
  <si>
    <t>RN ten Doeschate</t>
  </si>
  <si>
    <t>Netherlands</t>
  </si>
  <si>
    <t>RR Bhatkal</t>
  </si>
  <si>
    <t>RR Bose</t>
  </si>
  <si>
    <t>RR Powar</t>
  </si>
  <si>
    <t>RR Raje</t>
  </si>
  <si>
    <t>RR Rossouw</t>
  </si>
  <si>
    <t>RR Sarwan</t>
  </si>
  <si>
    <t>RS Gavaskar</t>
  </si>
  <si>
    <t>RS Sodhi</t>
  </si>
  <si>
    <t>RT Ponting</t>
  </si>
  <si>
    <t>RV Gomez</t>
  </si>
  <si>
    <t>RV Pawar</t>
  </si>
  <si>
    <t>RW Price</t>
  </si>
  <si>
    <t>Zimbabwea</t>
  </si>
  <si>
    <t>S Badree</t>
  </si>
  <si>
    <t>S Chanderpaul</t>
  </si>
  <si>
    <t>S Dube</t>
  </si>
  <si>
    <t>S Kaul</t>
  </si>
  <si>
    <t>S Kaushik</t>
  </si>
  <si>
    <t>S Kuggeleijn</t>
  </si>
  <si>
    <t>S Ladda</t>
  </si>
  <si>
    <t>S Lamichhane</t>
  </si>
  <si>
    <t>S Mavi</t>
  </si>
  <si>
    <t>S Midhun</t>
  </si>
  <si>
    <t>S Narwal</t>
  </si>
  <si>
    <t>S Rana</t>
  </si>
  <si>
    <t>S Randiv</t>
  </si>
  <si>
    <t>S Rutherford</t>
  </si>
  <si>
    <t>S Sharma</t>
  </si>
  <si>
    <t>S Singh</t>
  </si>
  <si>
    <t>S Sriram</t>
  </si>
  <si>
    <t>S Tyagi</t>
  </si>
  <si>
    <t>S Vidyut</t>
  </si>
  <si>
    <t>S Warrier</t>
  </si>
  <si>
    <t>SA Abbott</t>
  </si>
  <si>
    <t>Sachin Baby</t>
  </si>
  <si>
    <t>Salman Butt</t>
  </si>
  <si>
    <t>SB Bangar</t>
  </si>
  <si>
    <t>SB Joshi</t>
  </si>
  <si>
    <t>SB Styris</t>
  </si>
  <si>
    <t>SD Chitnis</t>
  </si>
  <si>
    <t>SD Lad</t>
  </si>
  <si>
    <t>SE Bond</t>
  </si>
  <si>
    <t>Shahid Afridi</t>
  </si>
  <si>
    <t>Shivam Sharma</t>
  </si>
  <si>
    <t>Shoaib Ahmed</t>
  </si>
  <si>
    <t>Shoaib Malik</t>
  </si>
  <si>
    <t>SJ Srivastava</t>
  </si>
  <si>
    <t>SM Boland</t>
  </si>
  <si>
    <t>SM Harwood</t>
  </si>
  <si>
    <t>SMSM Senanayake</t>
  </si>
  <si>
    <t>SN Khan</t>
  </si>
  <si>
    <t>SN Thakur</t>
  </si>
  <si>
    <t>SP Fleming</t>
  </si>
  <si>
    <t>SP Jackson</t>
  </si>
  <si>
    <t>SS Agarwal</t>
  </si>
  <si>
    <t>SS Mundhe</t>
  </si>
  <si>
    <t>SS Sarkar</t>
  </si>
  <si>
    <t>SS Shaikh</t>
  </si>
  <si>
    <t>SS Tiwary</t>
  </si>
  <si>
    <t>STR Binny</t>
  </si>
  <si>
    <t>Sunny Gupta</t>
  </si>
  <si>
    <t>Sunny Singh</t>
  </si>
  <si>
    <t>SW Tait</t>
  </si>
  <si>
    <t>Swapnil Singh</t>
  </si>
  <si>
    <t>T Curran</t>
  </si>
  <si>
    <t>T Henderson</t>
  </si>
  <si>
    <t>T Kohli</t>
  </si>
  <si>
    <t>T Mishra</t>
  </si>
  <si>
    <t>T Natarajan</t>
  </si>
  <si>
    <t>T Shamsi</t>
  </si>
  <si>
    <t>T Taibu</t>
  </si>
  <si>
    <t>T Thushara</t>
  </si>
  <si>
    <t>TD Paine</t>
  </si>
  <si>
    <t>Tejas Baroka</t>
  </si>
  <si>
    <t>TM Head</t>
  </si>
  <si>
    <t>TM Srivastava</t>
  </si>
  <si>
    <t>TP Sudhindra</t>
  </si>
  <si>
    <t>TR Birt</t>
  </si>
  <si>
    <t>TS Mills</t>
  </si>
  <si>
    <t>U Kaul</t>
  </si>
  <si>
    <t>UA Birla</t>
  </si>
  <si>
    <t>UBT Chand</t>
  </si>
  <si>
    <t>UT Khawaja</t>
  </si>
  <si>
    <t>V Chakravarthy</t>
  </si>
  <si>
    <t>V Pratap Singh</t>
  </si>
  <si>
    <t>V Shankar</t>
  </si>
  <si>
    <t>VH Zol</t>
  </si>
  <si>
    <t>Vishnu Vinod</t>
  </si>
  <si>
    <t>VRV Singh</t>
  </si>
  <si>
    <t>VS Malik</t>
  </si>
  <si>
    <t>VS Yeligati</t>
  </si>
  <si>
    <t>VVS Laxman</t>
  </si>
  <si>
    <t>VY Mahesh</t>
  </si>
  <si>
    <t>W Jaffer</t>
  </si>
  <si>
    <t>WA Mota</t>
  </si>
  <si>
    <t>WD Parnell</t>
  </si>
  <si>
    <t>X Thalaivan Sargunam</t>
  </si>
  <si>
    <t>Y Gnaneswara Rao</t>
  </si>
  <si>
    <t>Y Nagar</t>
  </si>
  <si>
    <t>Y Venugopal Rao</t>
  </si>
  <si>
    <t>YA Abdulla</t>
  </si>
  <si>
    <t>Yashpal Singh</t>
  </si>
  <si>
    <t>Younis Khan</t>
  </si>
  <si>
    <t>YV Takawale</t>
  </si>
  <si>
    <t>batsman</t>
  </si>
  <si>
    <t>total_runs</t>
  </si>
  <si>
    <t>out</t>
  </si>
  <si>
    <t>numberofballs</t>
  </si>
  <si>
    <t>average</t>
  </si>
  <si>
    <t>strikerate</t>
  </si>
  <si>
    <t>Team</t>
  </si>
  <si>
    <t>Home_wins</t>
  </si>
  <si>
    <t>Away_wins</t>
  </si>
  <si>
    <t>Home_matches</t>
  </si>
  <si>
    <t>Away_matches</t>
  </si>
  <si>
    <t>Home_win_percentage</t>
  </si>
  <si>
    <t>Away_win_percentage</t>
  </si>
  <si>
    <t>Batsman</t>
  </si>
  <si>
    <t>Total_runs</t>
  </si>
  <si>
    <t>Out</t>
  </si>
  <si>
    <t>Number of balls</t>
  </si>
  <si>
    <t>Average</t>
  </si>
  <si>
    <t>Strike rate</t>
  </si>
  <si>
    <t>Id</t>
  </si>
  <si>
    <t>City</t>
  </si>
  <si>
    <t>Date</t>
  </si>
  <si>
    <t>Team1</t>
  </si>
  <si>
    <t>Team2</t>
  </si>
  <si>
    <t>Toss_Winner</t>
  </si>
  <si>
    <t>Toss_Decision</t>
  </si>
  <si>
    <t>Result</t>
  </si>
  <si>
    <t>DL_applied</t>
  </si>
  <si>
    <t>Winner</t>
  </si>
  <si>
    <t>Win_by_Wickets</t>
  </si>
  <si>
    <t>Win_by_Runs</t>
  </si>
  <si>
    <t>Player_of_Match</t>
  </si>
  <si>
    <t>Venue</t>
  </si>
  <si>
    <t>Umpire1</t>
  </si>
  <si>
    <t>Umpire3</t>
  </si>
  <si>
    <t>Umpire2</t>
  </si>
  <si>
    <t>MA Chidambaram Stadium, Chepauk, Chennai</t>
  </si>
  <si>
    <t>Wankhede Stadium, Mumbai</t>
  </si>
  <si>
    <t>Punjab Kings</t>
  </si>
  <si>
    <t>UV Gandhe</t>
  </si>
  <si>
    <t>MM Ali</t>
  </si>
  <si>
    <t>JM Bairstow</t>
  </si>
  <si>
    <t>D Padikkal</t>
  </si>
  <si>
    <t>J Madanagopal</t>
  </si>
  <si>
    <t>Navdeep Singh</t>
  </si>
  <si>
    <t>PP Shaw</t>
  </si>
  <si>
    <t>Narendra Modi Stadium, Ahmedabad</t>
  </si>
  <si>
    <t>IPL-2021</t>
  </si>
  <si>
    <t>Sr.no</t>
  </si>
  <si>
    <t>Sr no.</t>
  </si>
  <si>
    <t>Total no players</t>
  </si>
  <si>
    <t>Age</t>
  </si>
  <si>
    <t>min</t>
  </si>
  <si>
    <t>max</t>
  </si>
  <si>
    <t>23-30</t>
  </si>
  <si>
    <t>31-35</t>
  </si>
  <si>
    <t>36-40</t>
  </si>
  <si>
    <t>41-45</t>
  </si>
  <si>
    <t>46-52</t>
  </si>
  <si>
    <t>&lt;23</t>
  </si>
  <si>
    <t>&gt;52</t>
  </si>
  <si>
    <t>Total  players</t>
  </si>
  <si>
    <t>Total winning _percentage</t>
  </si>
  <si>
    <t>Total wins</t>
  </si>
  <si>
    <t>Total matches</t>
  </si>
  <si>
    <t>Total win Percentage</t>
  </si>
  <si>
    <t xml:space="preserve"> Total win Percentage</t>
  </si>
  <si>
    <t>Total Home Matches</t>
  </si>
  <si>
    <t>Home _wins</t>
  </si>
  <si>
    <t xml:space="preserve"> Total Away_matches</t>
  </si>
  <si>
    <t>Away win Percentage</t>
  </si>
  <si>
    <t>Home win Percentage</t>
  </si>
  <si>
    <t xml:space="preserve"> </t>
  </si>
  <si>
    <t>Total Away_matches</t>
  </si>
  <si>
    <t>Sr</t>
  </si>
  <si>
    <t>Total runs</t>
  </si>
  <si>
    <t>Count of Player_of_Match</t>
  </si>
  <si>
    <t>Count of Venue</t>
  </si>
  <si>
    <t>Count of Winner</t>
  </si>
  <si>
    <t>toss win = win</t>
  </si>
  <si>
    <t>FALSE</t>
  </si>
  <si>
    <t>TRUE</t>
  </si>
  <si>
    <t>Count of toss win = win</t>
  </si>
  <si>
    <t>`</t>
  </si>
  <si>
    <t>Matches Played</t>
  </si>
  <si>
    <t>Teams</t>
  </si>
  <si>
    <t>Total Matches Played</t>
  </si>
  <si>
    <t>Toss_Win</t>
  </si>
  <si>
    <t>IPL</t>
  </si>
  <si>
    <t>Total matches played in IPL</t>
  </si>
  <si>
    <t>Totals Wins in IPL</t>
  </si>
  <si>
    <t>check Team 1= Team 2</t>
  </si>
  <si>
    <t xml:space="preserve"> Team 1 "position"</t>
  </si>
  <si>
    <t>Team 2 "position"</t>
  </si>
  <si>
    <t xml:space="preserve"> Total matches played in IPL</t>
  </si>
  <si>
    <t>AGE</t>
  </si>
  <si>
    <t>Condition</t>
  </si>
  <si>
    <t>Sum of Away win Percentage</t>
  </si>
  <si>
    <t>Row Labels</t>
  </si>
  <si>
    <t>Sum of Home win Percentage</t>
  </si>
  <si>
    <t>Sum of Count of Player_of_Match</t>
  </si>
  <si>
    <t>Total  Matches Wins in IPL</t>
  </si>
  <si>
    <t>Batsmen</t>
  </si>
  <si>
    <t>combo box ref</t>
  </si>
  <si>
    <t xml:space="preserve">   </t>
  </si>
  <si>
    <t xml:space="preserve">Which City the number of matches Played were  more  </t>
  </si>
  <si>
    <t xml:space="preserve">Total number of Matches Played Per Season in IPL </t>
  </si>
  <si>
    <t xml:space="preserve">Respected Winning Team by making Toss Decision as Bat or Field </t>
  </si>
  <si>
    <t xml:space="preserve">Analyzing the dependency of Toss Win  towards match Win </t>
  </si>
  <si>
    <t xml:space="preserve">Which Venue conducted most Matches Played in IPL </t>
  </si>
  <si>
    <t xml:space="preserve"> Best Performing Teams In IPL </t>
  </si>
  <si>
    <t xml:space="preserve">Number of Matches Win by Teams Per Season in IPL </t>
  </si>
  <si>
    <t xml:space="preserve">Problem Statements </t>
  </si>
  <si>
    <t xml:space="preserve">Most Top 10  "Player of the Match "  / " Man of the Match " award Win in IPL  </t>
  </si>
  <si>
    <t xml:space="preserve">Total Matches  Played  and Win  by the Teams In IPL  </t>
  </si>
  <si>
    <t xml:space="preserve">Chances of winning if the Team is playing in "Home or Away " Ground </t>
  </si>
  <si>
    <t xml:space="preserve"> Total number of  Players playing for their Country &amp; which Age group they Lie</t>
  </si>
  <si>
    <t xml:space="preserve">  Batting  &amp; , Bowling Players   in respected Country  with their skills.</t>
  </si>
  <si>
    <r>
      <t xml:space="preserve">Top 10 " </t>
    </r>
    <r>
      <rPr>
        <u/>
        <sz val="14"/>
        <color rgb="FF000000"/>
        <rFont val="Tw Cen MT"/>
        <family val="2"/>
        <scheme val="minor"/>
      </rPr>
      <t xml:space="preserve">Power Hitters </t>
    </r>
    <r>
      <rPr>
        <sz val="14"/>
        <color rgb="FF000000"/>
        <rFont val="Tw Cen MT"/>
        <family val="2"/>
        <scheme val="minor"/>
      </rPr>
      <t>" Batsmen of  the IPL with their strike rate and average .</t>
    </r>
  </si>
  <si>
    <t>Sr. no</t>
  </si>
  <si>
    <t>DATA source :- https://www.kaggle.com/ramjidoolla/ipl-data-set</t>
  </si>
  <si>
    <t>season</t>
  </si>
  <si>
    <t xml:space="preserve"> Youtube Link :- https://www.youtube.com/watch?v=yPvVp6wQtqA</t>
  </si>
  <si>
    <t xml:space="preserve"> My Video Link regarding this project   </t>
  </si>
  <si>
    <t>Drive Link :- https://drive.google.com/drive/folders/1_b3yG-9CB4wisKxWMT8EkyNARS0MKwZy?usp=sharing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</si>
</sst>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
  </numFmts>
  <fonts count="30" x14ac:knownFonts="1">
    <font>
      <sz val="11"/>
      <color theme="1"/>
      <name val="Tw Cen MT"/>
      <family val="2"/>
      <scheme val="minor"/>
    </font>
    <font>
      <sz val="11"/>
      <color theme="1"/>
      <name val="Tw Cen MT"/>
      <family val="2"/>
      <scheme val="minor"/>
    </font>
    <font>
      <sz val="18"/>
      <color theme="3"/>
      <name val="Tw Cen MT"/>
      <family val="2"/>
      <scheme val="major"/>
    </font>
    <font>
      <b/>
      <sz val="15"/>
      <color theme="3"/>
      <name val="Tw Cen MT"/>
      <family val="2"/>
      <scheme val="minor"/>
    </font>
    <font>
      <b/>
      <sz val="13"/>
      <color theme="3"/>
      <name val="Tw Cen MT"/>
      <family val="2"/>
      <scheme val="minor"/>
    </font>
    <font>
      <b/>
      <sz val="11"/>
      <color theme="3"/>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b/>
      <sz val="11"/>
      <color rgb="FF3F3F3F"/>
      <name val="Tw Cen MT"/>
      <family val="2"/>
      <scheme val="minor"/>
    </font>
    <font>
      <b/>
      <sz val="11"/>
      <color rgb="FFFA7D00"/>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i/>
      <sz val="11"/>
      <color rgb="FF7F7F7F"/>
      <name val="Tw Cen MT"/>
      <family val="2"/>
      <scheme val="minor"/>
    </font>
    <font>
      <b/>
      <sz val="11"/>
      <color theme="1"/>
      <name val="Tw Cen MT"/>
      <family val="2"/>
      <scheme val="minor"/>
    </font>
    <font>
      <sz val="11"/>
      <color theme="0"/>
      <name val="Tw Cen MT"/>
      <family val="2"/>
      <scheme val="minor"/>
    </font>
    <font>
      <b/>
      <sz val="11"/>
      <color indexed="8"/>
      <name val="Tw Cen MT"/>
      <family val="2"/>
      <scheme val="minor"/>
    </font>
    <font>
      <sz val="11"/>
      <name val="Tw Cen MT"/>
      <family val="2"/>
      <scheme val="minor"/>
    </font>
    <font>
      <sz val="14"/>
      <color theme="1"/>
      <name val="Tw Cen MT"/>
      <family val="2"/>
      <scheme val="minor"/>
    </font>
    <font>
      <b/>
      <sz val="11"/>
      <name val="Tw Cen MT"/>
      <family val="2"/>
      <scheme val="minor"/>
    </font>
    <font>
      <sz val="11"/>
      <color indexed="8"/>
      <name val="Tw Cen MT"/>
      <family val="2"/>
      <scheme val="minor"/>
    </font>
    <font>
      <b/>
      <sz val="18"/>
      <color rgb="FF000000"/>
      <name val="Tw Cen MT"/>
      <family val="2"/>
      <scheme val="minor"/>
    </font>
    <font>
      <b/>
      <sz val="13"/>
      <color theme="0"/>
      <name val="Tw Cen MT"/>
      <family val="2"/>
      <scheme val="minor"/>
    </font>
    <font>
      <sz val="11"/>
      <color theme="5"/>
      <name val="Tw Cen MT"/>
      <family val="2"/>
      <scheme val="minor"/>
    </font>
    <font>
      <b/>
      <sz val="11"/>
      <color theme="1"/>
      <name val="Tw Cen MT"/>
      <family val="2"/>
      <scheme val="major"/>
    </font>
    <font>
      <sz val="11"/>
      <color theme="1"/>
      <name val="Tw Cen MT"/>
      <family val="2"/>
      <scheme val="major"/>
    </font>
    <font>
      <sz val="14"/>
      <color rgb="FF000000"/>
      <name val="Tw Cen MT"/>
      <family val="2"/>
      <scheme val="minor"/>
    </font>
    <font>
      <u/>
      <sz val="14"/>
      <color rgb="FF000000"/>
      <name val="Tw Cen MT"/>
      <family val="2"/>
      <scheme val="minor"/>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theme="4" tint="0.79998168889431442"/>
      </patternFill>
    </fill>
    <fill>
      <patternFill patternType="solid">
        <fgColor theme="0"/>
        <bgColor indexed="64"/>
      </patternFill>
    </fill>
    <fill>
      <patternFill patternType="solid">
        <fgColor rgb="FFFFFF00"/>
        <bgColor indexed="64"/>
      </patternFill>
    </fill>
    <fill>
      <patternFill patternType="solid">
        <fgColor theme="0" tint="-4.9989318521683403E-2"/>
        <bgColor theme="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9" tint="0.79998168889431442"/>
        <bgColor theme="4"/>
      </patternFill>
    </fill>
    <fill>
      <patternFill patternType="solid">
        <fgColor theme="9" tint="0.79998168889431442"/>
        <bgColor indexed="64"/>
      </patternFill>
    </fill>
    <fill>
      <patternFill patternType="solid">
        <fgColor theme="4"/>
        <bgColor theme="4" tint="0.79998168889431442"/>
      </patternFill>
    </fill>
    <fill>
      <patternFill patternType="solid">
        <fgColor theme="4"/>
        <bgColor theme="4"/>
      </patternFill>
    </fill>
    <fill>
      <patternFill patternType="solid">
        <fgColor theme="4" tint="0.79998168889431442"/>
        <bgColor theme="4" tint="0.79998168889431442"/>
      </patternFill>
    </fill>
    <fill>
      <patternFill patternType="solid">
        <fgColor theme="1" tint="0.249977111117893"/>
        <bgColor indexed="64"/>
      </patternFill>
    </fill>
    <fill>
      <patternFill patternType="solid">
        <fgColor theme="7"/>
        <bgColor theme="7"/>
      </patternFill>
    </fill>
    <fill>
      <patternFill patternType="solid">
        <fgColor rgb="FF002060"/>
        <bgColor indexed="64"/>
      </patternFill>
    </fill>
    <fill>
      <patternFill patternType="solid">
        <fgColor rgb="FF063C5A"/>
        <bgColor indexed="64"/>
      </patternFill>
    </fill>
    <fill>
      <patternFill patternType="solid">
        <fgColor rgb="FF0070C0"/>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7"/>
      </top>
      <bottom/>
      <diagonal/>
    </border>
    <border>
      <left style="thin">
        <color theme="7"/>
      </left>
      <right/>
      <top style="thin">
        <color theme="7"/>
      </top>
      <bottom/>
      <diagonal/>
    </border>
    <border>
      <left/>
      <right/>
      <top style="thin">
        <color theme="7"/>
      </top>
      <bottom style="thin">
        <color theme="7"/>
      </bottom>
      <diagonal/>
    </border>
    <border>
      <left style="thin">
        <color theme="7"/>
      </left>
      <right/>
      <top style="thin">
        <color theme="7"/>
      </top>
      <bottom style="thin">
        <color theme="7"/>
      </bottom>
      <diagonal/>
    </border>
    <border>
      <left/>
      <right style="thin">
        <color theme="7"/>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9">
    <xf numFmtId="0" fontId="0" fillId="0" borderId="0" xfId="0"/>
    <xf numFmtId="14" fontId="0" fillId="0" borderId="0" xfId="0" applyNumberFormat="1"/>
    <xf numFmtId="0" fontId="18" fillId="0" borderId="0" xfId="0" applyFont="1"/>
    <xf numFmtId="15" fontId="0" fillId="0" borderId="0" xfId="0" applyNumberFormat="1"/>
    <xf numFmtId="0" fontId="0" fillId="0" borderId="0" xfId="0" applyNumberFormat="1" applyFont="1" applyAlignment="1">
      <alignment vertical="center"/>
    </xf>
    <xf numFmtId="0" fontId="19" fillId="33" borderId="11" xfId="0" applyFont="1" applyFill="1" applyBorder="1"/>
    <xf numFmtId="0" fontId="0" fillId="0" borderId="0" xfId="0" pivotButton="1"/>
    <xf numFmtId="0" fontId="0" fillId="0" borderId="0" xfId="0" applyAlignment="1">
      <alignment horizontal="left"/>
    </xf>
    <xf numFmtId="0" fontId="0" fillId="0" borderId="0" xfId="0" applyNumberFormat="1"/>
    <xf numFmtId="0" fontId="0" fillId="33" borderId="10" xfId="0" applyFont="1" applyFill="1" applyBorder="1"/>
    <xf numFmtId="0" fontId="0" fillId="34" borderId="10" xfId="0" applyFont="1" applyFill="1" applyBorder="1"/>
    <xf numFmtId="0" fontId="18" fillId="35" borderId="0" xfId="0" applyFont="1" applyFill="1"/>
    <xf numFmtId="0" fontId="16" fillId="36" borderId="10" xfId="0" applyFont="1" applyFill="1" applyBorder="1"/>
    <xf numFmtId="0" fontId="16" fillId="37" borderId="0" xfId="0" applyFont="1" applyFill="1"/>
    <xf numFmtId="0" fontId="20" fillId="0" borderId="0" xfId="0" applyFont="1"/>
    <xf numFmtId="0" fontId="17" fillId="0" borderId="0" xfId="0" applyFont="1"/>
    <xf numFmtId="0" fontId="6" fillId="2" borderId="0" xfId="6"/>
    <xf numFmtId="0" fontId="1" fillId="23" borderId="0" xfId="32"/>
    <xf numFmtId="0" fontId="21" fillId="35" borderId="0" xfId="0" applyFont="1" applyFill="1"/>
    <xf numFmtId="0" fontId="21" fillId="38" borderId="0" xfId="0" applyFont="1" applyFill="1"/>
    <xf numFmtId="0" fontId="22" fillId="34" borderId="12" xfId="0" applyFont="1" applyFill="1" applyBorder="1"/>
    <xf numFmtId="0" fontId="21" fillId="39" borderId="10" xfId="0" applyFont="1" applyFill="1" applyBorder="1"/>
    <xf numFmtId="0" fontId="21" fillId="40" borderId="0" xfId="0" applyFont="1" applyFill="1"/>
    <xf numFmtId="0" fontId="19" fillId="0" borderId="0" xfId="0" applyFont="1"/>
    <xf numFmtId="0" fontId="19" fillId="41" borderId="0" xfId="0" applyFont="1" applyFill="1" applyBorder="1"/>
    <xf numFmtId="164" fontId="0" fillId="0" borderId="0" xfId="0" applyNumberFormat="1"/>
    <xf numFmtId="1" fontId="0" fillId="0" borderId="0" xfId="0" applyNumberFormat="1"/>
    <xf numFmtId="0" fontId="0" fillId="43" borderId="10" xfId="0" applyFont="1" applyFill="1" applyBorder="1"/>
    <xf numFmtId="0" fontId="0" fillId="0" borderId="10" xfId="0" applyFont="1" applyBorder="1"/>
    <xf numFmtId="0" fontId="13" fillId="42" borderId="10" xfId="0" applyNumberFormat="1" applyFont="1" applyFill="1" applyBorder="1" applyAlignment="1">
      <alignment vertical="center"/>
    </xf>
    <xf numFmtId="0" fontId="13" fillId="42" borderId="0" xfId="0" applyNumberFormat="1" applyFont="1" applyFill="1" applyBorder="1" applyAlignment="1">
      <alignment vertical="center"/>
    </xf>
    <xf numFmtId="165" fontId="0" fillId="0" borderId="0" xfId="0" applyNumberFormat="1"/>
    <xf numFmtId="0" fontId="0" fillId="43" borderId="15" xfId="0" applyFont="1" applyFill="1" applyBorder="1"/>
    <xf numFmtId="0" fontId="0" fillId="0" borderId="15" xfId="0" applyFont="1" applyBorder="1"/>
    <xf numFmtId="0" fontId="13" fillId="42" borderId="15" xfId="0" applyFont="1" applyFill="1" applyBorder="1"/>
    <xf numFmtId="0" fontId="13" fillId="42" borderId="10" xfId="0" applyFont="1" applyFill="1" applyBorder="1"/>
    <xf numFmtId="2" fontId="0" fillId="0" borderId="0" xfId="0" applyNumberFormat="1"/>
    <xf numFmtId="0" fontId="0" fillId="0" borderId="0" xfId="0" applyFill="1"/>
    <xf numFmtId="0" fontId="16" fillId="0" borderId="0" xfId="0" applyFont="1"/>
    <xf numFmtId="0" fontId="16" fillId="0" borderId="0" xfId="0" applyNumberFormat="1" applyFont="1"/>
    <xf numFmtId="0" fontId="23" fillId="0" borderId="0" xfId="0" applyFont="1"/>
    <xf numFmtId="0" fontId="1" fillId="18" borderId="3" xfId="27" applyBorder="1"/>
    <xf numFmtId="0" fontId="1" fillId="18" borderId="3" xfId="27" applyBorder="1" applyAlignment="1">
      <alignment horizontal="left"/>
    </xf>
    <xf numFmtId="0" fontId="1" fillId="44" borderId="3" xfId="27" applyFill="1" applyBorder="1"/>
    <xf numFmtId="0" fontId="4" fillId="0" borderId="2" xfId="0" applyFont="1" applyBorder="1" applyAlignment="1">
      <alignment horizontal="left"/>
    </xf>
    <xf numFmtId="0" fontId="4" fillId="0" borderId="2" xfId="0" applyNumberFormat="1" applyFont="1" applyBorder="1"/>
    <xf numFmtId="0" fontId="24" fillId="0" borderId="2" xfId="0" pivotButton="1" applyFont="1" applyBorder="1"/>
    <xf numFmtId="0" fontId="24" fillId="0" borderId="2" xfId="0" applyFont="1" applyBorder="1"/>
    <xf numFmtId="0" fontId="0" fillId="0" borderId="0" xfId="0" applyFont="1"/>
    <xf numFmtId="0" fontId="0" fillId="34" borderId="0" xfId="0" applyFill="1"/>
    <xf numFmtId="1" fontId="0" fillId="34" borderId="0" xfId="0" applyNumberFormat="1" applyFill="1"/>
    <xf numFmtId="164" fontId="0" fillId="34" borderId="0" xfId="0" applyNumberFormat="1" applyFill="1"/>
    <xf numFmtId="0" fontId="6" fillId="2" borderId="13" xfId="6" applyNumberFormat="1" applyBorder="1" applyAlignment="1">
      <alignment vertical="center"/>
    </xf>
    <xf numFmtId="0" fontId="6" fillId="2" borderId="10" xfId="6" applyBorder="1"/>
    <xf numFmtId="0" fontId="6" fillId="2" borderId="13" xfId="6" applyBorder="1"/>
    <xf numFmtId="0" fontId="6" fillId="2" borderId="14" xfId="6" applyBorder="1"/>
    <xf numFmtId="0" fontId="1" fillId="31" borderId="10" xfId="40" applyBorder="1"/>
    <xf numFmtId="0" fontId="1" fillId="31" borderId="0" xfId="40"/>
    <xf numFmtId="0" fontId="1" fillId="30" borderId="10" xfId="39" applyBorder="1"/>
    <xf numFmtId="165" fontId="1" fillId="30" borderId="0" xfId="39" applyNumberFormat="1"/>
    <xf numFmtId="0" fontId="19" fillId="31" borderId="10" xfId="40" applyNumberFormat="1" applyFont="1" applyBorder="1" applyAlignment="1">
      <alignment vertical="center"/>
    </xf>
    <xf numFmtId="0" fontId="19" fillId="31" borderId="0" xfId="40" applyNumberFormat="1" applyFont="1" applyBorder="1" applyAlignment="1">
      <alignment vertical="center"/>
    </xf>
    <xf numFmtId="0" fontId="19" fillId="30" borderId="10" xfId="39" applyNumberFormat="1" applyFont="1" applyBorder="1" applyAlignment="1">
      <alignment vertical="center"/>
    </xf>
    <xf numFmtId="1" fontId="19" fillId="30" borderId="0" xfId="39" applyNumberFormat="1" applyFont="1"/>
    <xf numFmtId="0" fontId="0" fillId="0" borderId="0" xfId="0" applyNumberFormat="1" applyFont="1" applyFill="1" applyBorder="1" applyAlignment="1">
      <alignment vertical="center"/>
    </xf>
    <xf numFmtId="0" fontId="0" fillId="0" borderId="0" xfId="0" applyFont="1" applyFill="1" applyBorder="1"/>
    <xf numFmtId="165" fontId="0" fillId="0" borderId="0" xfId="0" applyNumberFormat="1" applyFont="1" applyFill="1" applyBorder="1"/>
    <xf numFmtId="164" fontId="0" fillId="0" borderId="0" xfId="0" applyNumberFormat="1" applyFont="1" applyFill="1" applyBorder="1"/>
    <xf numFmtId="1" fontId="0" fillId="0" borderId="0" xfId="0" applyNumberFormat="1" applyFont="1" applyFill="1" applyBorder="1"/>
    <xf numFmtId="1" fontId="0" fillId="43" borderId="10" xfId="0" applyNumberFormat="1" applyFont="1" applyFill="1" applyBorder="1"/>
    <xf numFmtId="1" fontId="0" fillId="0" borderId="10" xfId="0" applyNumberFormat="1" applyFont="1" applyBorder="1"/>
    <xf numFmtId="0" fontId="25" fillId="2" borderId="0" xfId="6" applyFont="1"/>
    <xf numFmtId="0" fontId="25" fillId="23" borderId="0" xfId="32" applyFont="1"/>
    <xf numFmtId="0" fontId="0" fillId="0" borderId="16" xfId="0" applyFont="1" applyBorder="1"/>
    <xf numFmtId="0" fontId="0" fillId="0" borderId="18" xfId="0" applyFont="1" applyBorder="1"/>
    <xf numFmtId="0" fontId="0" fillId="0" borderId="17" xfId="0" applyFont="1" applyBorder="1"/>
    <xf numFmtId="0" fontId="0" fillId="0" borderId="19" xfId="0" applyFont="1" applyBorder="1"/>
    <xf numFmtId="1" fontId="0" fillId="33" borderId="14" xfId="0" applyNumberFormat="1" applyFont="1" applyFill="1" applyBorder="1"/>
    <xf numFmtId="0" fontId="13" fillId="45" borderId="0" xfId="0" applyNumberFormat="1" applyFont="1" applyFill="1" applyBorder="1" applyAlignment="1">
      <alignment vertical="center"/>
    </xf>
    <xf numFmtId="0" fontId="13" fillId="45" borderId="20" xfId="0" applyFont="1" applyFill="1" applyBorder="1"/>
    <xf numFmtId="11" fontId="0" fillId="0" borderId="0" xfId="0" applyNumberFormat="1"/>
    <xf numFmtId="0" fontId="0" fillId="46" borderId="0" xfId="0" applyFill="1"/>
    <xf numFmtId="0" fontId="0" fillId="47" borderId="0" xfId="0" applyFill="1"/>
    <xf numFmtId="0" fontId="0" fillId="48" borderId="0" xfId="0" applyFill="1"/>
    <xf numFmtId="0" fontId="26" fillId="0" borderId="0" xfId="0" applyFont="1"/>
    <xf numFmtId="0" fontId="27" fillId="0" borderId="0" xfId="0" applyFont="1"/>
    <xf numFmtId="0" fontId="28" fillId="0" borderId="0" xfId="0" applyFont="1"/>
    <xf numFmtId="0" fontId="20" fillId="35" borderId="0" xfId="0" applyFont="1" applyFill="1"/>
    <xf numFmtId="0" fontId="22"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6">
    <dxf>
      <font>
        <strike val="0"/>
        <outline val="0"/>
        <shadow val="0"/>
        <u val="none"/>
        <vertAlign val="baseline"/>
        <sz val="11"/>
        <color theme="5"/>
        <name val="Tw Cen MT"/>
        <family val="2"/>
        <scheme val="minor"/>
      </font>
    </dxf>
    <dxf>
      <font>
        <strike val="0"/>
        <outline val="0"/>
        <shadow val="0"/>
        <u val="none"/>
        <vertAlign val="baseline"/>
        <sz val="11"/>
        <color auto="1"/>
        <name val="Tw Cen MT"/>
        <family val="2"/>
        <scheme val="minor"/>
      </font>
    </dxf>
    <dxf>
      <font>
        <strike val="0"/>
        <outline val="0"/>
        <shadow val="0"/>
        <u val="none"/>
        <vertAlign val="baseline"/>
        <sz val="11"/>
        <color auto="1"/>
        <name val="Tw Cen MT"/>
        <family val="2"/>
        <scheme val="minor"/>
      </font>
    </dxf>
    <dxf>
      <font>
        <strike val="0"/>
        <outline val="0"/>
        <shadow val="0"/>
        <u val="none"/>
        <vertAlign val="baseline"/>
        <sz val="11"/>
        <color auto="1"/>
        <name val="Tw Cen MT"/>
        <family val="2"/>
        <scheme val="minor"/>
      </font>
    </dxf>
    <dxf>
      <font>
        <strike val="0"/>
        <outline val="0"/>
        <shadow val="0"/>
        <u val="none"/>
        <vertAlign val="baseline"/>
        <sz val="11"/>
        <color auto="1"/>
        <name val="Tw Cen MT"/>
        <family val="2"/>
        <scheme val="minor"/>
      </font>
    </dxf>
    <dxf>
      <font>
        <b val="0"/>
        <i val="0"/>
        <strike val="0"/>
        <condense val="0"/>
        <extend val="0"/>
        <outline val="0"/>
        <shadow val="0"/>
        <u val="none"/>
        <vertAlign val="baseline"/>
        <sz val="11"/>
        <color theme="1"/>
        <name val="Tw Cen MT"/>
        <family val="2"/>
        <scheme val="minor"/>
      </font>
      <fill>
        <patternFill patternType="solid">
          <fgColor theme="4" tint="0.79998168889431442"/>
          <bgColor theme="0"/>
        </patternFill>
      </fill>
      <border diagonalUp="0" diagonalDown="0">
        <left/>
        <right/>
        <top style="thin">
          <color theme="4" tint="0.39997558519241921"/>
        </top>
        <bottom style="thin">
          <color theme="4" tint="0.39997558519241921"/>
        </bottom>
        <vertical/>
        <horizontal/>
      </border>
    </dxf>
    <dxf>
      <font>
        <strike val="0"/>
        <outline val="0"/>
        <shadow val="0"/>
        <u val="none"/>
        <vertAlign val="baseline"/>
        <sz val="11"/>
        <color auto="1"/>
        <name val="Tw Cen MT"/>
        <family val="2"/>
        <scheme val="minor"/>
      </font>
    </dxf>
    <dxf>
      <font>
        <b/>
        <i val="0"/>
        <strike val="0"/>
        <condense val="0"/>
        <extend val="0"/>
        <outline val="0"/>
        <shadow val="0"/>
        <u val="none"/>
        <vertAlign val="baseline"/>
        <sz val="11"/>
        <color auto="1"/>
        <name val="Tw Cen MT"/>
        <family val="2"/>
        <scheme val="minor"/>
      </font>
      <fill>
        <patternFill patternType="solid">
          <fgColor indexed="64"/>
          <bgColor theme="4" tint="0.79998168889431442"/>
        </patternFill>
      </fill>
    </dxf>
    <dxf>
      <font>
        <b val="0"/>
        <i val="0"/>
        <strike val="0"/>
        <condense val="0"/>
        <extend val="0"/>
        <outline val="0"/>
        <shadow val="0"/>
        <u val="none"/>
        <vertAlign val="baseline"/>
        <sz val="11"/>
        <color theme="1"/>
        <name val="Tw Cen MT"/>
        <family val="2"/>
        <scheme val="minor"/>
      </font>
      <fill>
        <patternFill patternType="solid">
          <fgColor theme="4" tint="0.79998168889431442"/>
          <bgColor theme="0"/>
        </patternFill>
      </fill>
      <border diagonalUp="0" diagonalDown="0">
        <left/>
        <right/>
        <top style="thin">
          <color theme="4" tint="0.39997558519241921"/>
        </top>
        <bottom style="thin">
          <color theme="4" tint="0.39997558519241921"/>
        </bottom>
        <vertical/>
        <horizontal/>
      </border>
    </dxf>
    <dxf>
      <numFmt numFmtId="0" formatCode="General"/>
    </dxf>
    <dxf>
      <numFmt numFmtId="20" formatCode="d\-mmm\-yy"/>
    </dxf>
    <dxf>
      <font>
        <b/>
        <i val="0"/>
        <strike val="0"/>
        <condense val="0"/>
        <extend val="0"/>
        <outline val="0"/>
        <shadow val="0"/>
        <u val="none"/>
        <vertAlign val="baseline"/>
        <sz val="11"/>
        <color indexed="8"/>
        <name val="Tw Cen MT"/>
        <scheme val="minor"/>
      </font>
    </dxf>
    <dxf>
      <numFmt numFmtId="1" formatCode="0"/>
    </dxf>
    <dxf>
      <numFmt numFmtId="1" formatCode="0"/>
    </dxf>
    <dxf>
      <font>
        <b val="0"/>
        <i val="0"/>
        <strike val="0"/>
        <condense val="0"/>
        <extend val="0"/>
        <outline val="0"/>
        <shadow val="0"/>
        <u val="none"/>
        <vertAlign val="baseline"/>
        <sz val="11"/>
        <color theme="1"/>
        <name val="Tw Cen MT"/>
        <family val="2"/>
        <scheme val="minor"/>
      </font>
      <numFmt numFmtId="165" formatCode="0\%"/>
      <fill>
        <patternFill patternType="none">
          <fgColor indexed="64"/>
          <bgColor indexed="65"/>
        </patternFill>
      </fill>
    </dxf>
    <dxf>
      <font>
        <b val="0"/>
        <i val="0"/>
        <strike val="0"/>
        <condense val="0"/>
        <extend val="0"/>
        <outline val="0"/>
        <shadow val="0"/>
        <u val="none"/>
        <vertAlign val="baseline"/>
        <sz val="11"/>
        <color theme="1"/>
        <name val="Tw Cen MT"/>
        <family val="2"/>
        <scheme val="minor"/>
      </font>
      <border diagonalUp="0" diagonalDown="0">
        <left/>
        <right/>
        <top style="thin">
          <color theme="7"/>
        </top>
        <bottom/>
        <vertical/>
        <horizontal/>
      </border>
    </dxf>
    <dxf>
      <border outline="0">
        <left style="thin">
          <color theme="7"/>
        </left>
        <top style="thin">
          <color theme="7"/>
        </top>
      </border>
    </dxf>
    <dxf>
      <numFmt numFmtId="165" formatCode="0\%"/>
    </dxf>
    <dxf>
      <font>
        <b val="0"/>
        <i val="0"/>
        <strike val="0"/>
        <condense val="0"/>
        <extend val="0"/>
        <outline val="0"/>
        <shadow val="0"/>
        <u val="none"/>
        <vertAlign val="baseline"/>
        <sz val="11"/>
        <color theme="1"/>
        <name val="Tw Cen MT"/>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Tw Cen MT"/>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Tw Cen MT"/>
        <family val="2"/>
        <scheme val="minor"/>
      </font>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font>
        <b val="0"/>
        <i val="0"/>
        <strike val="0"/>
        <condense val="0"/>
        <extend val="0"/>
        <outline val="0"/>
        <shadow val="0"/>
        <u val="none"/>
        <vertAlign val="baseline"/>
        <sz val="11"/>
        <color theme="1"/>
        <name val="Tw Cen MT"/>
        <family val="2"/>
        <scheme val="minor"/>
      </font>
    </dxf>
    <dxf>
      <font>
        <b/>
        <i val="0"/>
        <strike val="0"/>
        <condense val="0"/>
        <extend val="0"/>
        <outline val="0"/>
        <shadow val="0"/>
        <u val="none"/>
        <vertAlign val="baseline"/>
        <sz val="11"/>
        <color theme="0"/>
        <name val="Tw Cen MT"/>
        <family val="2"/>
        <scheme val="minor"/>
      </font>
      <numFmt numFmtId="0" formatCode="General"/>
      <fill>
        <patternFill patternType="solid">
          <fgColor theme="4"/>
          <bgColor theme="4"/>
        </patternFill>
      </fill>
      <alignment horizontal="general" vertical="center" textRotation="0" wrapText="0" indent="0" justifyLastLine="0" shrinkToFit="0" readingOrder="0"/>
    </dxf>
    <dxf>
      <numFmt numFmtId="165" formatCode="0\%"/>
    </dxf>
    <dxf>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font>
        <strike val="0"/>
        <outline val="0"/>
        <shadow val="0"/>
        <u val="none"/>
        <vertAlign val="baseline"/>
        <sz val="11"/>
        <color auto="1"/>
        <name val="Tw Cen MT"/>
        <family val="2"/>
        <scheme val="minor"/>
      </font>
    </dxf>
    <dxf>
      <numFmt numFmtId="0" formatCode="General"/>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numFmt numFmtId="0" formatCode="General"/>
      <alignment horizontal="general" vertical="center" textRotation="0" wrapText="0" indent="0" justifyLastLine="0" shrinkToFit="0" readingOrder="0"/>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font>
        <strike val="0"/>
        <outline val="0"/>
        <shadow val="0"/>
        <u val="none"/>
        <vertAlign val="baseline"/>
        <sz val="11"/>
        <color auto="1"/>
        <name val="Tw Cen MT"/>
        <family val="2"/>
        <scheme val="minor"/>
      </font>
      <numFmt numFmtId="0" formatCode="General"/>
      <alignment horizontal="general" vertical="center" textRotation="0" wrapText="0" indent="0" justifyLastLine="0" shrinkToFit="0" readingOrder="0"/>
    </dxf>
    <dxf>
      <numFmt numFmtId="164" formatCode="0.0"/>
    </dxf>
    <dxf>
      <numFmt numFmtId="1" formatCode="0"/>
    </dxf>
    <dxf>
      <numFmt numFmtId="1" formatCode="0"/>
    </dxf>
    <dxf>
      <font>
        <strike val="0"/>
        <outline val="0"/>
        <shadow val="0"/>
        <u val="none"/>
        <vertAlign val="baseline"/>
        <sz val="11"/>
        <color theme="1"/>
        <name val="Tw Cen MT"/>
        <scheme val="minor"/>
      </font>
      <numFmt numFmtId="0" formatCode="General"/>
      <alignment horizontal="general" vertical="center" textRotation="0" wrapText="0" indent="0" justifyLastLine="0" shrinkToFit="0" readingOrder="0"/>
    </dxf>
    <dxf>
      <numFmt numFmtId="15" formatCode="0.00E+00"/>
    </dxf>
    <dxf>
      <font>
        <b val="0"/>
        <i val="0"/>
        <strike val="0"/>
        <condense val="0"/>
        <extend val="0"/>
        <outline val="0"/>
        <shadow val="0"/>
        <u val="none"/>
        <vertAlign val="baseline"/>
        <sz val="11"/>
        <color theme="1"/>
        <name val="Tw Cen MT"/>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Tw Cen MT"/>
        <family val="2"/>
        <scheme val="minor"/>
      </font>
      <numFmt numFmtId="1" formatCode="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Tw Cen MT"/>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Tw Cen MT"/>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Tw Cen MT"/>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Tw Cen MT"/>
        <family val="2"/>
        <scheme val="minor"/>
      </font>
      <border diagonalUp="0" diagonalDown="0">
        <left style="thin">
          <color theme="4" tint="0.39997558519241921"/>
        </left>
        <right/>
        <top style="thin">
          <color theme="4" tint="0.39997558519241921"/>
        </top>
        <bottom style="thin">
          <color theme="4" tint="0.39997558519241921"/>
        </bottom>
        <vertical/>
        <horizontal/>
      </border>
    </dxf>
    <dxf>
      <border outline="0">
        <right style="thin">
          <color theme="4" tint="0.39997558519241921"/>
        </right>
      </border>
    </dxf>
    <dxf>
      <font>
        <b val="0"/>
        <i val="0"/>
        <strike val="0"/>
        <condense val="0"/>
        <extend val="0"/>
        <outline val="0"/>
        <shadow val="0"/>
        <u val="none"/>
        <vertAlign val="baseline"/>
        <sz val="11"/>
        <color theme="1"/>
        <name val="Tw Cen MT"/>
        <family val="2"/>
        <scheme val="minor"/>
      </font>
    </dxf>
    <dxf>
      <font>
        <b/>
        <i val="0"/>
        <strike val="0"/>
        <condense val="0"/>
        <extend val="0"/>
        <outline val="0"/>
        <shadow val="0"/>
        <u val="none"/>
        <vertAlign val="baseline"/>
        <sz val="11"/>
        <color theme="0"/>
        <name val="Tw Cen MT"/>
        <family val="2"/>
        <scheme val="minor"/>
      </font>
      <fill>
        <patternFill patternType="solid">
          <fgColor theme="4"/>
          <bgColor theme="4"/>
        </patternFill>
      </fill>
    </dxf>
    <dxf>
      <alignment horizontal="left" vertical="bottom" textRotation="0" wrapText="0" indent="0" justifyLastLine="0" shrinkToFit="0" readingOrder="0"/>
    </dxf>
    <dxf>
      <fill>
        <patternFill patternType="solid">
          <fgColor indexed="64"/>
          <bgColor theme="1" tint="0.249977111117893"/>
        </patternFill>
      </fill>
    </dxf>
    <dxf>
      <font>
        <b/>
      </font>
    </dxf>
    <dxf>
      <font>
        <color theme="0"/>
      </font>
    </dxf>
    <dxf>
      <font>
        <color theme="0"/>
      </font>
    </dxf>
    <dxf>
      <font>
        <b/>
        <i val="0"/>
        <strike val="0"/>
        <condense val="0"/>
        <extend val="0"/>
        <outline val="0"/>
        <shadow val="0"/>
        <u val="none"/>
        <vertAlign val="baseline"/>
        <sz val="13"/>
        <color theme="3"/>
        <name val="Tw Cen MT"/>
        <family val="2"/>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Tw Cen MT"/>
        <family val="2"/>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Tw Cen MT"/>
        <family val="2"/>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Tw Cen MT"/>
        <family val="2"/>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Tw Cen MT"/>
        <family val="2"/>
        <scheme val="minor"/>
      </font>
      <border diagonalUp="0" diagonalDown="0" outline="0">
        <left/>
        <right/>
        <top/>
        <bottom style="thick">
          <color theme="4" tint="0.499984740745262"/>
        </bottom>
      </border>
    </dxf>
    <dxf>
      <numFmt numFmtId="0" formatCode="General"/>
    </dxf>
    <dxf>
      <font>
        <b val="0"/>
        <i val="0"/>
        <strike val="0"/>
        <condense val="0"/>
        <extend val="0"/>
        <outline val="0"/>
        <shadow val="0"/>
        <u val="none"/>
        <vertAlign val="baseline"/>
        <sz val="11"/>
        <color theme="1"/>
        <name val="Tw Cen MT"/>
        <scheme val="minor"/>
      </font>
    </dxf>
    <dxf>
      <numFmt numFmtId="0" formatCode="General"/>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numFmt numFmtId="19" formatCode="m/d/yyyy"/>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
      <font>
        <b val="0"/>
        <i val="0"/>
        <strike val="0"/>
        <condense val="0"/>
        <extend val="0"/>
        <outline val="0"/>
        <shadow val="0"/>
        <u val="none"/>
        <vertAlign val="baseline"/>
        <sz val="11"/>
        <color theme="1"/>
        <name val="Tw Cen MT"/>
        <scheme val="minor"/>
      </font>
    </dxf>
  </dxfs>
  <tableStyles count="0" defaultTableStyle="TableStyleMedium2" defaultPivotStyle="PivotStyleLight16"/>
  <colors>
    <mruColors>
      <color rgb="FF00CC99"/>
      <color rgb="FF063C5A"/>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pivotCacheDefinition" Target="pivotCache/pivotCacheDefinition14.xml"/><Relationship Id="rId39" Type="http://schemas.openxmlformats.org/officeDocument/2006/relationships/calcChain" Target="calcChain.xml"/><Relationship Id="rId21" Type="http://schemas.openxmlformats.org/officeDocument/2006/relationships/pivotCacheDefinition" Target="pivotCache/pivotCacheDefinition9.xml"/><Relationship Id="rId34"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pivotCacheDefinition" Target="pivotCache/pivotCacheDefinition8.xml"/><Relationship Id="rId29" Type="http://schemas.openxmlformats.org/officeDocument/2006/relationships/pivotCacheDefinition" Target="pivotCache/pivotCacheDefinition17.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2.xml"/><Relationship Id="rId32" Type="http://schemas.microsoft.com/office/2007/relationships/slicerCache" Target="slicerCaches/slicerCache2.xml"/><Relationship Id="rId37" Type="http://schemas.openxmlformats.org/officeDocument/2006/relationships/sharedStrings" Target="sharedString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pivotCacheDefinition" Target="pivotCache/pivotCacheDefinition11.xml"/><Relationship Id="rId28" Type="http://schemas.openxmlformats.org/officeDocument/2006/relationships/pivotCacheDefinition" Target="pivotCache/pivotCacheDefinition16.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7.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pivotCacheDefinition" Target="pivotCache/pivotCacheDefinition10.xml"/><Relationship Id="rId27" Type="http://schemas.openxmlformats.org/officeDocument/2006/relationships/pivotCacheDefinition" Target="pivotCache/pivotCacheDefinition15.xml"/><Relationship Id="rId30" Type="http://schemas.openxmlformats.org/officeDocument/2006/relationships/pivotCacheDefinition" Target="pivotCache/pivotCacheDefinition18.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pivotCacheDefinition" Target="pivotCache/pivotCacheDefinition13.xml"/><Relationship Id="rId33" Type="http://schemas.microsoft.com/office/2007/relationships/slicerCache" Target="slicerCaches/slicerCache3.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5.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6.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9.xml"/><Relationship Id="rId1" Type="http://schemas.microsoft.com/office/2011/relationships/chartStyle" Target="style29.xml"/></Relationships>
</file>

<file path=xl/charts/_rels/chart28.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9.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0.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1.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2.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3.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4.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5.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6.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8.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9.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0.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Ex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3.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Ex4.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[IPL  EXCEL  project Board Infinity.xlsm] pivot tables!City</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a:t>Matches</a:t>
            </a:r>
            <a:r>
              <a:rPr lang="en-US" sz="1800" baseline="0"/>
              <a:t> played  in Cities</a:t>
            </a:r>
            <a:endParaRPr lang="en-US" sz="180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 pivot tables'!$C$8</c:f>
              <c:strCache>
                <c:ptCount val="1"/>
                <c:pt idx="0">
                  <c:v>Total</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tables'!$B$9:$B$40</c:f>
              <c:strCache>
                <c:ptCount val="32"/>
                <c:pt idx="0">
                  <c:v>Mumbai</c:v>
                </c:pt>
                <c:pt idx="1">
                  <c:v>Kolkata</c:v>
                </c:pt>
                <c:pt idx="2">
                  <c:v>Delhi</c:v>
                </c:pt>
                <c:pt idx="3">
                  <c:v>Bangalore</c:v>
                </c:pt>
                <c:pt idx="4">
                  <c:v>Chennai</c:v>
                </c:pt>
                <c:pt idx="5">
                  <c:v>Hyderabad</c:v>
                </c:pt>
                <c:pt idx="6">
                  <c:v>Jaipur</c:v>
                </c:pt>
                <c:pt idx="7">
                  <c:v>Chandigarh</c:v>
                </c:pt>
                <c:pt idx="8">
                  <c:v>Pune</c:v>
                </c:pt>
                <c:pt idx="9">
                  <c:v>Durban</c:v>
                </c:pt>
                <c:pt idx="10">
                  <c:v>Bengaluru</c:v>
                </c:pt>
                <c:pt idx="11">
                  <c:v>Visakhapatnam</c:v>
                </c:pt>
                <c:pt idx="12">
                  <c:v>Ahmedabad</c:v>
                </c:pt>
                <c:pt idx="13">
                  <c:v>Centurion</c:v>
                </c:pt>
                <c:pt idx="14">
                  <c:v>Rajkot</c:v>
                </c:pt>
                <c:pt idx="15">
                  <c:v>Mohali</c:v>
                </c:pt>
                <c:pt idx="16">
                  <c:v>Indore</c:v>
                </c:pt>
                <c:pt idx="17">
                  <c:v>Dharamsala</c:v>
                </c:pt>
                <c:pt idx="18">
                  <c:v>Johannesburg</c:v>
                </c:pt>
                <c:pt idx="19">
                  <c:v>Ranchi</c:v>
                </c:pt>
                <c:pt idx="20">
                  <c:v>Cuttack</c:v>
                </c:pt>
                <c:pt idx="21">
                  <c:v>Cape Town</c:v>
                </c:pt>
                <c:pt idx="22">
                  <c:v>Port Elizabeth</c:v>
                </c:pt>
                <c:pt idx="23">
                  <c:v>Raipur</c:v>
                </c:pt>
                <c:pt idx="24">
                  <c:v>Abu Dhabi</c:v>
                </c:pt>
                <c:pt idx="25">
                  <c:v>Kochi</c:v>
                </c:pt>
                <c:pt idx="26">
                  <c:v>Kanpur</c:v>
                </c:pt>
                <c:pt idx="27">
                  <c:v>Kimberley</c:v>
                </c:pt>
                <c:pt idx="28">
                  <c:v>Sharjah</c:v>
                </c:pt>
                <c:pt idx="29">
                  <c:v>East London</c:v>
                </c:pt>
                <c:pt idx="30">
                  <c:v>Nagpur</c:v>
                </c:pt>
                <c:pt idx="31">
                  <c:v>Bloemfontein</c:v>
                </c:pt>
              </c:strCache>
            </c:strRef>
          </c:cat>
          <c:val>
            <c:numRef>
              <c:f>' pivot tables'!$C$9:$C$40</c:f>
              <c:numCache>
                <c:formatCode>General</c:formatCode>
                <c:ptCount val="32"/>
                <c:pt idx="0">
                  <c:v>114</c:v>
                </c:pt>
                <c:pt idx="1">
                  <c:v>78</c:v>
                </c:pt>
                <c:pt idx="2">
                  <c:v>74</c:v>
                </c:pt>
                <c:pt idx="3">
                  <c:v>69</c:v>
                </c:pt>
                <c:pt idx="4">
                  <c:v>67</c:v>
                </c:pt>
                <c:pt idx="5">
                  <c:v>66</c:v>
                </c:pt>
                <c:pt idx="6">
                  <c:v>47</c:v>
                </c:pt>
                <c:pt idx="7">
                  <c:v>46</c:v>
                </c:pt>
                <c:pt idx="8">
                  <c:v>39</c:v>
                </c:pt>
                <c:pt idx="9">
                  <c:v>15</c:v>
                </c:pt>
                <c:pt idx="10">
                  <c:v>14</c:v>
                </c:pt>
                <c:pt idx="11">
                  <c:v>13</c:v>
                </c:pt>
                <c:pt idx="12">
                  <c:v>13</c:v>
                </c:pt>
                <c:pt idx="13">
                  <c:v>12</c:v>
                </c:pt>
                <c:pt idx="14">
                  <c:v>11</c:v>
                </c:pt>
                <c:pt idx="15">
                  <c:v>10</c:v>
                </c:pt>
                <c:pt idx="16">
                  <c:v>10</c:v>
                </c:pt>
                <c:pt idx="17">
                  <c:v>9</c:v>
                </c:pt>
                <c:pt idx="18">
                  <c:v>8</c:v>
                </c:pt>
                <c:pt idx="19">
                  <c:v>7</c:v>
                </c:pt>
                <c:pt idx="20">
                  <c:v>7</c:v>
                </c:pt>
                <c:pt idx="21">
                  <c:v>7</c:v>
                </c:pt>
                <c:pt idx="22">
                  <c:v>7</c:v>
                </c:pt>
                <c:pt idx="23">
                  <c:v>6</c:v>
                </c:pt>
                <c:pt idx="24">
                  <c:v>5</c:v>
                </c:pt>
                <c:pt idx="25">
                  <c:v>5</c:v>
                </c:pt>
                <c:pt idx="26">
                  <c:v>4</c:v>
                </c:pt>
                <c:pt idx="27">
                  <c:v>3</c:v>
                </c:pt>
                <c:pt idx="28">
                  <c:v>3</c:v>
                </c:pt>
                <c:pt idx="29">
                  <c:v>3</c:v>
                </c:pt>
                <c:pt idx="30">
                  <c:v>3</c:v>
                </c:pt>
                <c:pt idx="31">
                  <c:v>2</c:v>
                </c:pt>
              </c:numCache>
            </c:numRef>
          </c:val>
          <c:extLst>
            <c:ext xmlns:c16="http://schemas.microsoft.com/office/drawing/2014/chart" uri="{C3380CC4-5D6E-409C-BE32-E72D297353CC}">
              <c16:uniqueId val="{00000000-CE2A-42AF-A07F-08F0727C7C30}"/>
            </c:ext>
          </c:extLst>
        </c:ser>
        <c:dLbls>
          <c:dLblPos val="outEnd"/>
          <c:showLegendKey val="0"/>
          <c:showVal val="1"/>
          <c:showCatName val="0"/>
          <c:showSerName val="0"/>
          <c:showPercent val="0"/>
          <c:showBubbleSize val="0"/>
        </c:dLbls>
        <c:gapWidth val="100"/>
        <c:overlap val="-24"/>
        <c:axId val="1422832272"/>
        <c:axId val="1548474832"/>
      </c:barChart>
      <c:catAx>
        <c:axId val="142283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48474832"/>
        <c:crosses val="autoZero"/>
        <c:auto val="1"/>
        <c:lblAlgn val="ctr"/>
        <c:lblOffset val="100"/>
        <c:noMultiLvlLbl val="0"/>
      </c:catAx>
      <c:valAx>
        <c:axId val="15484748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2832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tables!Season</c:name>
    <c:fmtId val="2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a:t>Total </a:t>
            </a:r>
            <a:r>
              <a:rPr lang="en-US" sz="1800" b="1">
                <a:effectLst/>
              </a:rPr>
              <a:t>no.</a:t>
            </a:r>
            <a:r>
              <a:rPr lang="en-US" sz="1800" b="1" baseline="0">
                <a:effectLst/>
              </a:rPr>
              <a:t> </a:t>
            </a:r>
            <a:r>
              <a:rPr lang="en-US" sz="1800" b="1">
                <a:effectLst/>
              </a:rPr>
              <a:t>Matches Played Per Season </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lumMod val="95000"/>
                  </a:sysClr>
                </a:solidFill>
              </a:defRPr>
            </a:pPr>
            <a:r>
              <a:rPr lang="en-US"/>
              <a:t> </a:t>
            </a:r>
          </a:p>
        </c:rich>
      </c:tx>
      <c:layout>
        <c:manualLayout>
          <c:xMode val="edge"/>
          <c:yMode val="edge"/>
          <c:x val="0.12810113193099262"/>
          <c:y val="6.166519146277479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pivot tables'!$K$8</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tables'!$J$9:$J$21</c:f>
              <c:strCache>
                <c:ptCount val="13"/>
                <c:pt idx="0">
                  <c:v>IPL-2008</c:v>
                </c:pt>
                <c:pt idx="1">
                  <c:v>IPL-2009</c:v>
                </c:pt>
                <c:pt idx="2">
                  <c:v>IPL-2010</c:v>
                </c:pt>
                <c:pt idx="3">
                  <c:v>IPL-2011</c:v>
                </c:pt>
                <c:pt idx="4">
                  <c:v>IPL-2012</c:v>
                </c:pt>
                <c:pt idx="5">
                  <c:v>IPL-2013</c:v>
                </c:pt>
                <c:pt idx="6">
                  <c:v>IPL-2014</c:v>
                </c:pt>
                <c:pt idx="7">
                  <c:v>IPL-2015</c:v>
                </c:pt>
                <c:pt idx="8">
                  <c:v>IPL-2016</c:v>
                </c:pt>
                <c:pt idx="9">
                  <c:v>IPL-2017</c:v>
                </c:pt>
                <c:pt idx="10">
                  <c:v>IPL-2018</c:v>
                </c:pt>
                <c:pt idx="11">
                  <c:v>IPL-2019</c:v>
                </c:pt>
                <c:pt idx="12">
                  <c:v>IPL-2021</c:v>
                </c:pt>
              </c:strCache>
            </c:strRef>
          </c:cat>
          <c:val>
            <c:numRef>
              <c:f>' pivot tables'!$K$9:$K$21</c:f>
              <c:numCache>
                <c:formatCode>General</c:formatCode>
                <c:ptCount val="13"/>
                <c:pt idx="0">
                  <c:v>58</c:v>
                </c:pt>
                <c:pt idx="1">
                  <c:v>57</c:v>
                </c:pt>
                <c:pt idx="2">
                  <c:v>60</c:v>
                </c:pt>
                <c:pt idx="3">
                  <c:v>73</c:v>
                </c:pt>
                <c:pt idx="4">
                  <c:v>74</c:v>
                </c:pt>
                <c:pt idx="5">
                  <c:v>76</c:v>
                </c:pt>
                <c:pt idx="6">
                  <c:v>60</c:v>
                </c:pt>
                <c:pt idx="7">
                  <c:v>59</c:v>
                </c:pt>
                <c:pt idx="8">
                  <c:v>60</c:v>
                </c:pt>
                <c:pt idx="9">
                  <c:v>59</c:v>
                </c:pt>
                <c:pt idx="10">
                  <c:v>60</c:v>
                </c:pt>
                <c:pt idx="11">
                  <c:v>60</c:v>
                </c:pt>
                <c:pt idx="12">
                  <c:v>21</c:v>
                </c:pt>
              </c:numCache>
            </c:numRef>
          </c:val>
          <c:smooth val="0"/>
          <c:extLst>
            <c:ext xmlns:c16="http://schemas.microsoft.com/office/drawing/2014/chart" uri="{C3380CC4-5D6E-409C-BE32-E72D297353CC}">
              <c16:uniqueId val="{00000000-BD45-4682-96E4-F832C13F7B74}"/>
            </c:ext>
          </c:extLst>
        </c:ser>
        <c:dLbls>
          <c:showLegendKey val="0"/>
          <c:showVal val="0"/>
          <c:showCatName val="0"/>
          <c:showSerName val="0"/>
          <c:showPercent val="0"/>
          <c:showBubbleSize val="0"/>
        </c:dLbls>
        <c:marker val="1"/>
        <c:smooth val="0"/>
        <c:axId val="1290138624"/>
        <c:axId val="1522227728"/>
      </c:lineChart>
      <c:catAx>
        <c:axId val="12901386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522227728"/>
        <c:crosses val="autoZero"/>
        <c:auto val="1"/>
        <c:lblAlgn val="ctr"/>
        <c:lblOffset val="100"/>
        <c:noMultiLvlLbl val="0"/>
      </c:catAx>
      <c:valAx>
        <c:axId val="15222277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29013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tables!Toss decision</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b="1" i="0" u="none" strike="noStrike" baseline="0">
                <a:effectLst/>
              </a:rPr>
              <a:t>Toss </a:t>
            </a:r>
            <a:r>
              <a:rPr lang="en-US" sz="2400" b="1" i="0" u="none" strike="noStrike" baseline="0">
                <a:effectLst/>
              </a:rPr>
              <a:t>Decision</a:t>
            </a:r>
            <a:r>
              <a:rPr lang="en-US" sz="1800" b="1" i="0" u="none" strike="noStrike" baseline="0">
                <a:effectLst/>
              </a:rPr>
              <a:t> </a:t>
            </a:r>
            <a:endParaRPr lang="en-US" sz="1800" b="1"/>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91440" tIns="0" rIns="182880" bIns="182880" anchor="ctr"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 pivot tables'!$K$32</c:f>
              <c:strCache>
                <c:ptCount val="1"/>
                <c:pt idx="0">
                  <c:v>Total</c:v>
                </c:pt>
              </c:strCache>
            </c:strRef>
          </c:tx>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8F7-44AE-A339-2C0B2C7D766E}"/>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CAD-4F91-8F8C-BBDF50C8A50A}"/>
              </c:ext>
            </c:extLst>
          </c:dPt>
          <c:dLbls>
            <c:spPr>
              <a:solidFill>
                <a:sysClr val="window" lastClr="FFFFFF"/>
              </a:solidFill>
              <a:ln>
                <a:noFill/>
              </a:ln>
              <a:effectLst/>
            </c:spPr>
            <c:txPr>
              <a:bodyPr rot="0" spcFirstLastPara="1" vertOverflow="clip" horzOverflow="clip" vert="horz" wrap="square" lIns="91440" tIns="0" rIns="182880" bIns="182880" anchor="ctr"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pivot tables'!$J$33:$J$34</c:f>
              <c:strCache>
                <c:ptCount val="2"/>
                <c:pt idx="0">
                  <c:v>bat</c:v>
                </c:pt>
                <c:pt idx="1">
                  <c:v>field</c:v>
                </c:pt>
              </c:strCache>
            </c:strRef>
          </c:cat>
          <c:val>
            <c:numRef>
              <c:f>' pivot tables'!$K$33:$K$34</c:f>
              <c:numCache>
                <c:formatCode>General</c:formatCode>
                <c:ptCount val="2"/>
                <c:pt idx="0">
                  <c:v>299</c:v>
                </c:pt>
                <c:pt idx="1">
                  <c:v>478</c:v>
                </c:pt>
              </c:numCache>
            </c:numRef>
          </c:val>
          <c:extLst>
            <c:ext xmlns:c16="http://schemas.microsoft.com/office/drawing/2014/chart" uri="{C3380CC4-5D6E-409C-BE32-E72D297353CC}">
              <c16:uniqueId val="{00000000-F8F7-44AE-A339-2C0B2C7D766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[IPL  EXCEL  project Board Infinity.xlsm] pivot tables!man of match</c:name>
    <c:fmtId val="31"/>
  </c:pivotSource>
  <c:chart>
    <c:title>
      <c:tx>
        <c:rich>
          <a:bodyPr rot="0" spcFirstLastPara="1" vertOverflow="ellipsis" vert="horz" wrap="square" anchor="ctr" anchorCtr="1"/>
          <a:lstStyle/>
          <a:p>
            <a:pPr>
              <a:defRPr sz="2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000"/>
              <a:t>Most</a:t>
            </a:r>
            <a:r>
              <a:rPr lang="en-US" sz="2000" baseline="0"/>
              <a:t> </a:t>
            </a:r>
            <a:r>
              <a:rPr lang="en-US" sz="2000"/>
              <a:t>Top</a:t>
            </a:r>
            <a:r>
              <a:rPr lang="en-US" sz="2000" baseline="0"/>
              <a:t> 10 "Player of the Match "</a:t>
            </a:r>
            <a:endParaRPr lang="en-US" sz="2000"/>
          </a:p>
        </c:rich>
      </c:tx>
      <c:overlay val="0"/>
      <c:spPr>
        <a:noFill/>
        <a:ln>
          <a:noFill/>
        </a:ln>
        <a:effectLst/>
      </c:spPr>
      <c:txPr>
        <a:bodyPr rot="0" spcFirstLastPara="1" vertOverflow="ellipsis" vert="horz" wrap="square" anchor="ctr" anchorCtr="1"/>
        <a:lstStyle/>
        <a:p>
          <a:pPr>
            <a:defRPr sz="2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 pivot tables'!$F$55</c:f>
              <c:strCache>
                <c:ptCount val="1"/>
                <c:pt idx="0">
                  <c:v>Total</c:v>
                </c:pt>
              </c:strCache>
            </c:strRef>
          </c:tx>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tables'!$E$56:$E$70</c:f>
              <c:strCache>
                <c:ptCount val="15"/>
                <c:pt idx="0">
                  <c:v>CH Gayle</c:v>
                </c:pt>
                <c:pt idx="1">
                  <c:v>AB de Villiers</c:v>
                </c:pt>
                <c:pt idx="2">
                  <c:v>MS Dhoni</c:v>
                </c:pt>
                <c:pt idx="3">
                  <c:v>RG Sharma</c:v>
                </c:pt>
                <c:pt idx="4">
                  <c:v>DA Warner</c:v>
                </c:pt>
                <c:pt idx="5">
                  <c:v>SR Watson</c:v>
                </c:pt>
                <c:pt idx="6">
                  <c:v>YK Pathan</c:v>
                </c:pt>
                <c:pt idx="7">
                  <c:v>SK Raina</c:v>
                </c:pt>
                <c:pt idx="8">
                  <c:v>G Gambhir</c:v>
                </c:pt>
                <c:pt idx="9">
                  <c:v>AM Rahane</c:v>
                </c:pt>
                <c:pt idx="10">
                  <c:v>V Kohli</c:v>
                </c:pt>
                <c:pt idx="11">
                  <c:v>A Mishra</c:v>
                </c:pt>
                <c:pt idx="12">
                  <c:v>MEK Hussey</c:v>
                </c:pt>
                <c:pt idx="13">
                  <c:v>AD Russell</c:v>
                </c:pt>
                <c:pt idx="14">
                  <c:v>V Sehwag</c:v>
                </c:pt>
              </c:strCache>
            </c:strRef>
          </c:cat>
          <c:val>
            <c:numRef>
              <c:f>' pivot tables'!$F$56:$F$70</c:f>
              <c:numCache>
                <c:formatCode>General</c:formatCode>
                <c:ptCount val="15"/>
                <c:pt idx="0">
                  <c:v>21</c:v>
                </c:pt>
                <c:pt idx="1">
                  <c:v>21</c:v>
                </c:pt>
                <c:pt idx="2">
                  <c:v>17</c:v>
                </c:pt>
                <c:pt idx="3">
                  <c:v>17</c:v>
                </c:pt>
                <c:pt idx="4">
                  <c:v>17</c:v>
                </c:pt>
                <c:pt idx="5">
                  <c:v>16</c:v>
                </c:pt>
                <c:pt idx="6">
                  <c:v>16</c:v>
                </c:pt>
                <c:pt idx="7">
                  <c:v>14</c:v>
                </c:pt>
                <c:pt idx="8">
                  <c:v>13</c:v>
                </c:pt>
                <c:pt idx="9">
                  <c:v>12</c:v>
                </c:pt>
                <c:pt idx="10">
                  <c:v>12</c:v>
                </c:pt>
                <c:pt idx="11">
                  <c:v>12</c:v>
                </c:pt>
                <c:pt idx="12">
                  <c:v>12</c:v>
                </c:pt>
                <c:pt idx="13">
                  <c:v>11</c:v>
                </c:pt>
                <c:pt idx="14">
                  <c:v>11</c:v>
                </c:pt>
              </c:numCache>
            </c:numRef>
          </c:val>
          <c:extLst>
            <c:ext xmlns:c16="http://schemas.microsoft.com/office/drawing/2014/chart" uri="{C3380CC4-5D6E-409C-BE32-E72D297353CC}">
              <c16:uniqueId val="{00000000-B39D-4B35-84FF-99B164846DDE}"/>
            </c:ext>
          </c:extLst>
        </c:ser>
        <c:dLbls>
          <c:showLegendKey val="0"/>
          <c:showVal val="1"/>
          <c:showCatName val="0"/>
          <c:showSerName val="0"/>
          <c:showPercent val="0"/>
          <c:showBubbleSize val="0"/>
        </c:dLbls>
        <c:gapWidth val="150"/>
        <c:shape val="box"/>
        <c:axId val="433056144"/>
        <c:axId val="1522233552"/>
        <c:axId val="0"/>
      </c:bar3DChart>
      <c:catAx>
        <c:axId val="433056144"/>
        <c:scaling>
          <c:orientation val="minMax"/>
        </c:scaling>
        <c:delete val="0"/>
        <c:axPos val="b"/>
        <c:title>
          <c:tx>
            <c:rich>
              <a:bodyPr rot="0" spcFirstLastPara="1" vertOverflow="ellipsis" vert="horz" wrap="square" anchor="ctr" anchorCtr="1"/>
              <a:lstStyle/>
              <a:p>
                <a:pPr>
                  <a:defRPr sz="1600" b="1" i="0" u="none" strike="noStrike" kern="1200" cap="all" baseline="0">
                    <a:solidFill>
                      <a:schemeClr val="lt1">
                        <a:lumMod val="85000"/>
                      </a:schemeClr>
                    </a:solidFill>
                    <a:latin typeface="+mn-lt"/>
                    <a:ea typeface="+mn-ea"/>
                    <a:cs typeface="+mn-cs"/>
                  </a:defRPr>
                </a:pPr>
                <a:r>
                  <a:rPr lang="en-US" sz="1600"/>
                  <a:t>PLAyers</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mn-lt"/>
                <a:ea typeface="+mn-ea"/>
                <a:cs typeface="+mn-cs"/>
              </a:defRPr>
            </a:pPr>
            <a:endParaRPr lang="en-US"/>
          </a:p>
        </c:txPr>
        <c:crossAx val="1522233552"/>
        <c:crosses val="autoZero"/>
        <c:auto val="1"/>
        <c:lblAlgn val="ctr"/>
        <c:lblOffset val="100"/>
        <c:noMultiLvlLbl val="0"/>
      </c:catAx>
      <c:valAx>
        <c:axId val="1522233552"/>
        <c:scaling>
          <c:orientation val="minMax"/>
        </c:scaling>
        <c:delete val="0"/>
        <c:axPos val="l"/>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1200" b="1" i="0" u="none" strike="noStrike" kern="1200" cap="all" baseline="0">
                    <a:solidFill>
                      <a:schemeClr val="lt1">
                        <a:lumMod val="85000"/>
                      </a:schemeClr>
                    </a:solidFill>
                    <a:latin typeface="+mn-lt"/>
                    <a:ea typeface="+mn-ea"/>
                    <a:cs typeface="+mn-cs"/>
                  </a:defRPr>
                </a:pPr>
                <a:r>
                  <a:rPr lang="en-US" sz="1200"/>
                  <a:t>COUN</a:t>
                </a:r>
                <a:r>
                  <a:rPr lang="en-US" sz="1200" baseline="0"/>
                  <a:t>T OF MAN OF THE MATCH</a:t>
                </a:r>
                <a:endParaRPr lang="en-US" sz="1200"/>
              </a:p>
            </c:rich>
          </c:tx>
          <c:overlay val="0"/>
          <c:spPr>
            <a:noFill/>
            <a:ln>
              <a:noFill/>
            </a:ln>
            <a:effectLst/>
          </c:spPr>
          <c:txPr>
            <a:bodyPr rot="-5400000" spcFirstLastPara="1" vertOverflow="ellipsis" vert="horz" wrap="square" anchor="ctr" anchorCtr="1"/>
            <a:lstStyle/>
            <a:p>
              <a:pPr>
                <a:defRPr sz="12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305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tables!Toss Win</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000"/>
              <a:t>Toss</a:t>
            </a:r>
            <a:r>
              <a:rPr lang="en-US" sz="2000" baseline="0"/>
              <a:t> Win = Match Win</a:t>
            </a:r>
            <a:endParaRPr lang="en-US" sz="200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a:noFill/>
          </a:ln>
          <a:effectLst>
            <a:outerShdw blurRad="57150" dist="19050" dir="5400000" algn="ctr" rotWithShape="0">
              <a:srgbClr val="000000">
                <a:alpha val="63000"/>
              </a:srgbClr>
            </a:outerShdw>
          </a:effectLst>
          <a:sp3d/>
        </c:spPr>
      </c:pivotFmt>
      <c:pivotFmt>
        <c:idx val="2"/>
        <c:spPr>
          <a:solidFill>
            <a:schemeClr val="accent1"/>
          </a:soli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 pivot tables'!$K$54</c:f>
              <c:strCache>
                <c:ptCount val="1"/>
                <c:pt idx="0">
                  <c:v>Total</c:v>
                </c:pt>
              </c:strCache>
            </c:strRef>
          </c:tx>
          <c:spPr>
            <a:solidFill>
              <a:schemeClr val="accent1"/>
            </a:solidFill>
          </c:spPr>
          <c:dPt>
            <c:idx val="0"/>
            <c:bubble3D val="0"/>
            <c:spPr>
              <a:solidFill>
                <a:schemeClr val="accent2"/>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A71E-474C-A40C-3FA3B4231595}"/>
              </c:ext>
            </c:extLst>
          </c:dPt>
          <c:dPt>
            <c:idx val="1"/>
            <c:bubble3D val="0"/>
            <c:spPr>
              <a:solidFill>
                <a:schemeClr val="accent1"/>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A71E-474C-A40C-3FA3B4231595}"/>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pivot tables'!$J$55:$J$56</c:f>
              <c:strCache>
                <c:ptCount val="2"/>
                <c:pt idx="0">
                  <c:v>FALSE</c:v>
                </c:pt>
                <c:pt idx="1">
                  <c:v>TRUE</c:v>
                </c:pt>
              </c:strCache>
            </c:strRef>
          </c:cat>
          <c:val>
            <c:numRef>
              <c:f>' pivot tables'!$K$55:$K$56</c:f>
              <c:numCache>
                <c:formatCode>General</c:formatCode>
                <c:ptCount val="2"/>
                <c:pt idx="0">
                  <c:v>371</c:v>
                </c:pt>
                <c:pt idx="1">
                  <c:v>406</c:v>
                </c:pt>
              </c:numCache>
            </c:numRef>
          </c:val>
          <c:extLst>
            <c:ext xmlns:c16="http://schemas.microsoft.com/office/drawing/2014/chart" uri="{C3380CC4-5D6E-409C-BE32-E72D297353CC}">
              <c16:uniqueId val="{00000000-A71E-474C-A40C-3FA3B4231595}"/>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[IPL  EXCEL  project Board Infinity.xlsm] pivot tables!Venue</c:name>
    <c:fmtId val="3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Matches</a:t>
            </a:r>
            <a:r>
              <a:rPr lang="en-US" baseline="0"/>
              <a:t> played on Venue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 pivot tables'!$S$8</c:f>
              <c:strCache>
                <c:ptCount val="1"/>
                <c:pt idx="0">
                  <c:v>Total</c:v>
                </c:pt>
              </c:strCache>
            </c:strRef>
          </c:tx>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tables'!$R$9:$R$52</c:f>
              <c:strCache>
                <c:ptCount val="44"/>
                <c:pt idx="0">
                  <c:v>Wankhede Stadium</c:v>
                </c:pt>
                <c:pt idx="1">
                  <c:v>Eden Gardens</c:v>
                </c:pt>
                <c:pt idx="2">
                  <c:v>M Chinnaswamy Stadium</c:v>
                </c:pt>
                <c:pt idx="3">
                  <c:v>Feroz Shah Kotla</c:v>
                </c:pt>
                <c:pt idx="4">
                  <c:v>Rajiv Gandhi International Stadium, Uppal</c:v>
                </c:pt>
                <c:pt idx="5">
                  <c:v>MA Chidambaram Stadium, Chepauk</c:v>
                </c:pt>
                <c:pt idx="6">
                  <c:v>Sawai Mansingh Stadium</c:v>
                </c:pt>
                <c:pt idx="7">
                  <c:v>Punjab Cricket Association Stadium, Mohali</c:v>
                </c:pt>
                <c:pt idx="8">
                  <c:v>Maharashtra Cricket Association Stadium</c:v>
                </c:pt>
                <c:pt idx="9">
                  <c:v>Dr DY Patil Sports Academy</c:v>
                </c:pt>
                <c:pt idx="10">
                  <c:v>Subrata Roy Sahara Stadium</c:v>
                </c:pt>
                <c:pt idx="11">
                  <c:v>Kingsmead</c:v>
                </c:pt>
                <c:pt idx="12">
                  <c:v>Punjab Cricket Association IS Bindra Stadium, Mohali</c:v>
                </c:pt>
                <c:pt idx="13">
                  <c:v>Sardar Patel Stadium, Motera</c:v>
                </c:pt>
                <c:pt idx="14">
                  <c:v>Dr. Y.S. Rajasekhara Reddy ACA-VDCA Cricket Stadium</c:v>
                </c:pt>
                <c:pt idx="15">
                  <c:v>Brabourne Stadium</c:v>
                </c:pt>
                <c:pt idx="16">
                  <c:v>Wankhede Stadium, Mumbai</c:v>
                </c:pt>
                <c:pt idx="17">
                  <c:v>Saurashtra Cricket Association Stadium</c:v>
                </c:pt>
                <c:pt idx="18">
                  <c:v>MA Chidambaram Stadium, Chepauk, Chennai</c:v>
                </c:pt>
                <c:pt idx="19">
                  <c:v>Holkar Cricket Stadium</c:v>
                </c:pt>
                <c:pt idx="20">
                  <c:v>Himachal Pradesh Cricket Association Stadium</c:v>
                </c:pt>
                <c:pt idx="21">
                  <c:v>M. A. Chidambaram Stadium</c:v>
                </c:pt>
                <c:pt idx="22">
                  <c:v>SuperSport Park</c:v>
                </c:pt>
                <c:pt idx="23">
                  <c:v>New Wanderers Stadium</c:v>
                </c:pt>
                <c:pt idx="24">
                  <c:v>Rajiv Gandhi Intl. Cricket Stadium</c:v>
                </c:pt>
                <c:pt idx="25">
                  <c:v>St George's Park</c:v>
                </c:pt>
                <c:pt idx="26">
                  <c:v>IS Bindra Stadium</c:v>
                </c:pt>
                <c:pt idx="27">
                  <c:v>Barabati Stadium</c:v>
                </c:pt>
                <c:pt idx="28">
                  <c:v>Newlands</c:v>
                </c:pt>
                <c:pt idx="29">
                  <c:v>Sheikh Zayed Stadium</c:v>
                </c:pt>
                <c:pt idx="30">
                  <c:v>Feroz Shah Kotla Ground</c:v>
                </c:pt>
                <c:pt idx="31">
                  <c:v>Dubai International Cricket Stadium</c:v>
                </c:pt>
                <c:pt idx="32">
                  <c:v>M. Chinnaswamy Stadium</c:v>
                </c:pt>
                <c:pt idx="33">
                  <c:v>JSCA International Stadium Complex</c:v>
                </c:pt>
                <c:pt idx="34">
                  <c:v>Sharjah Cricket Stadium</c:v>
                </c:pt>
                <c:pt idx="35">
                  <c:v>Shaheed Veer Narayan Singh International Stadium</c:v>
                </c:pt>
                <c:pt idx="36">
                  <c:v>Nehru Stadium</c:v>
                </c:pt>
                <c:pt idx="37">
                  <c:v>Green Park</c:v>
                </c:pt>
                <c:pt idx="38">
                  <c:v>Buffalo Park</c:v>
                </c:pt>
                <c:pt idx="39">
                  <c:v>Vidarbha Cricket Association Stadium, Jamtha</c:v>
                </c:pt>
                <c:pt idx="40">
                  <c:v>De Beers Diamond Oval</c:v>
                </c:pt>
                <c:pt idx="41">
                  <c:v>ACA-VDCA Stadium</c:v>
                </c:pt>
                <c:pt idx="42">
                  <c:v>OUTsurance Oval</c:v>
                </c:pt>
                <c:pt idx="43">
                  <c:v>Narendra Modi Stadium, Ahmedabad</c:v>
                </c:pt>
              </c:strCache>
            </c:strRef>
          </c:cat>
          <c:val>
            <c:numRef>
              <c:f>' pivot tables'!$S$9:$S$52</c:f>
              <c:numCache>
                <c:formatCode>General</c:formatCode>
                <c:ptCount val="44"/>
                <c:pt idx="0">
                  <c:v>77</c:v>
                </c:pt>
                <c:pt idx="1">
                  <c:v>77</c:v>
                </c:pt>
                <c:pt idx="2">
                  <c:v>73</c:v>
                </c:pt>
                <c:pt idx="3">
                  <c:v>67</c:v>
                </c:pt>
                <c:pt idx="4">
                  <c:v>56</c:v>
                </c:pt>
                <c:pt idx="5">
                  <c:v>49</c:v>
                </c:pt>
                <c:pt idx="6">
                  <c:v>47</c:v>
                </c:pt>
                <c:pt idx="7">
                  <c:v>35</c:v>
                </c:pt>
                <c:pt idx="8">
                  <c:v>21</c:v>
                </c:pt>
                <c:pt idx="9">
                  <c:v>17</c:v>
                </c:pt>
                <c:pt idx="10">
                  <c:v>17</c:v>
                </c:pt>
                <c:pt idx="11">
                  <c:v>15</c:v>
                </c:pt>
                <c:pt idx="12">
                  <c:v>14</c:v>
                </c:pt>
                <c:pt idx="13">
                  <c:v>12</c:v>
                </c:pt>
                <c:pt idx="14">
                  <c:v>11</c:v>
                </c:pt>
                <c:pt idx="15">
                  <c:v>11</c:v>
                </c:pt>
                <c:pt idx="16">
                  <c:v>10</c:v>
                </c:pt>
                <c:pt idx="17">
                  <c:v>10</c:v>
                </c:pt>
                <c:pt idx="18">
                  <c:v>10</c:v>
                </c:pt>
                <c:pt idx="19">
                  <c:v>9</c:v>
                </c:pt>
                <c:pt idx="20">
                  <c:v>9</c:v>
                </c:pt>
                <c:pt idx="21">
                  <c:v>8</c:v>
                </c:pt>
                <c:pt idx="22">
                  <c:v>8</c:v>
                </c:pt>
                <c:pt idx="23">
                  <c:v>8</c:v>
                </c:pt>
                <c:pt idx="24">
                  <c:v>8</c:v>
                </c:pt>
                <c:pt idx="25">
                  <c:v>7</c:v>
                </c:pt>
                <c:pt idx="26">
                  <c:v>7</c:v>
                </c:pt>
                <c:pt idx="27">
                  <c:v>7</c:v>
                </c:pt>
                <c:pt idx="28">
                  <c:v>7</c:v>
                </c:pt>
                <c:pt idx="29">
                  <c:v>7</c:v>
                </c:pt>
                <c:pt idx="30">
                  <c:v>7</c:v>
                </c:pt>
                <c:pt idx="31">
                  <c:v>7</c:v>
                </c:pt>
                <c:pt idx="32">
                  <c:v>7</c:v>
                </c:pt>
                <c:pt idx="33">
                  <c:v>7</c:v>
                </c:pt>
                <c:pt idx="34">
                  <c:v>6</c:v>
                </c:pt>
                <c:pt idx="35">
                  <c:v>6</c:v>
                </c:pt>
                <c:pt idx="36">
                  <c:v>5</c:v>
                </c:pt>
                <c:pt idx="37">
                  <c:v>4</c:v>
                </c:pt>
                <c:pt idx="38">
                  <c:v>3</c:v>
                </c:pt>
                <c:pt idx="39">
                  <c:v>3</c:v>
                </c:pt>
                <c:pt idx="40">
                  <c:v>3</c:v>
                </c:pt>
                <c:pt idx="41">
                  <c:v>2</c:v>
                </c:pt>
                <c:pt idx="42">
                  <c:v>2</c:v>
                </c:pt>
                <c:pt idx="43">
                  <c:v>1</c:v>
                </c:pt>
              </c:numCache>
            </c:numRef>
          </c:val>
          <c:extLst>
            <c:ext xmlns:c16="http://schemas.microsoft.com/office/drawing/2014/chart" uri="{C3380CC4-5D6E-409C-BE32-E72D297353CC}">
              <c16:uniqueId val="{00000000-A11C-4D6C-83AC-CD75FCD60CF5}"/>
            </c:ext>
          </c:extLst>
        </c:ser>
        <c:dLbls>
          <c:dLblPos val="outEnd"/>
          <c:showLegendKey val="0"/>
          <c:showVal val="1"/>
          <c:showCatName val="0"/>
          <c:showSerName val="0"/>
          <c:showPercent val="0"/>
          <c:showBubbleSize val="0"/>
        </c:dLbls>
        <c:gapWidth val="100"/>
        <c:overlap val="-24"/>
        <c:axId val="682212528"/>
        <c:axId val="68883055"/>
      </c:barChart>
      <c:catAx>
        <c:axId val="68221252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stadium</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883055"/>
        <c:crosses val="autoZero"/>
        <c:auto val="1"/>
        <c:lblAlgn val="ctr"/>
        <c:lblOffset val="100"/>
        <c:noMultiLvlLbl val="0"/>
      </c:catAx>
      <c:valAx>
        <c:axId val="68883055"/>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matches</a:t>
                </a:r>
                <a:r>
                  <a:rPr lang="en-US" baseline="0"/>
                  <a:t> </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2212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tables!PivotTable1</c:name>
    <c:fmtId val="0"/>
  </c:pivotSource>
  <c:chart>
    <c:autoTitleDeleted val="0"/>
    <c:pivotFmts>
      <c:pivotFmt>
        <c:idx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 pivot tables'!$AA$8:$AA$9</c:f>
              <c:strCache>
                <c:ptCount val="1"/>
                <c:pt idx="0">
                  <c:v>IPL-2008</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tables'!$AA$10:$AA$25</c:f>
              <c:numCache>
                <c:formatCode>General</c:formatCode>
                <c:ptCount val="16"/>
                <c:pt idx="0">
                  <c:v>9</c:v>
                </c:pt>
                <c:pt idx="1">
                  <c:v>8</c:v>
                </c:pt>
                <c:pt idx="2">
                  <c:v>0</c:v>
                </c:pt>
                <c:pt idx="3">
                  <c:v>6</c:v>
                </c:pt>
                <c:pt idx="4">
                  <c:v>0</c:v>
                </c:pt>
                <c:pt idx="5">
                  <c:v>7</c:v>
                </c:pt>
                <c:pt idx="6">
                  <c:v>0</c:v>
                </c:pt>
                <c:pt idx="7">
                  <c:v>9</c:v>
                </c:pt>
                <c:pt idx="8">
                  <c:v>6</c:v>
                </c:pt>
                <c:pt idx="9">
                  <c:v>0</c:v>
                </c:pt>
                <c:pt idx="10">
                  <c:v>0</c:v>
                </c:pt>
                <c:pt idx="11">
                  <c:v>6</c:v>
                </c:pt>
                <c:pt idx="12">
                  <c:v>0</c:v>
                </c:pt>
                <c:pt idx="13">
                  <c:v>0</c:v>
                </c:pt>
                <c:pt idx="14">
                  <c:v>7</c:v>
                </c:pt>
                <c:pt idx="15">
                  <c:v>0</c:v>
                </c:pt>
              </c:numCache>
            </c:numRef>
          </c:val>
          <c:extLst>
            <c:ext xmlns:c16="http://schemas.microsoft.com/office/drawing/2014/chart" uri="{C3380CC4-5D6E-409C-BE32-E72D297353CC}">
              <c16:uniqueId val="{00000000-D81A-4653-9F4A-676867D38414}"/>
            </c:ext>
          </c:extLst>
        </c:ser>
        <c:ser>
          <c:idx val="1"/>
          <c:order val="1"/>
          <c:tx>
            <c:strRef>
              <c:f>' pivot tables'!$AB$8:$AB$9</c:f>
              <c:strCache>
                <c:ptCount val="1"/>
                <c:pt idx="0">
                  <c:v>IPL-2009</c:v>
                </c:pt>
              </c:strCache>
            </c:strRef>
          </c:tx>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tables'!$AB$10:$AB$25</c:f>
              <c:numCache>
                <c:formatCode>General</c:formatCode>
                <c:ptCount val="16"/>
                <c:pt idx="0">
                  <c:v>10</c:v>
                </c:pt>
                <c:pt idx="1">
                  <c:v>8</c:v>
                </c:pt>
                <c:pt idx="2">
                  <c:v>0</c:v>
                </c:pt>
                <c:pt idx="3">
                  <c:v>7</c:v>
                </c:pt>
                <c:pt idx="4">
                  <c:v>0</c:v>
                </c:pt>
                <c:pt idx="5">
                  <c:v>6</c:v>
                </c:pt>
                <c:pt idx="6">
                  <c:v>0</c:v>
                </c:pt>
                <c:pt idx="7">
                  <c:v>7</c:v>
                </c:pt>
                <c:pt idx="8">
                  <c:v>8</c:v>
                </c:pt>
                <c:pt idx="9">
                  <c:v>0</c:v>
                </c:pt>
                <c:pt idx="10">
                  <c:v>0</c:v>
                </c:pt>
                <c:pt idx="11">
                  <c:v>5</c:v>
                </c:pt>
                <c:pt idx="12">
                  <c:v>0</c:v>
                </c:pt>
                <c:pt idx="13">
                  <c:v>0</c:v>
                </c:pt>
                <c:pt idx="14">
                  <c:v>6</c:v>
                </c:pt>
                <c:pt idx="15">
                  <c:v>0</c:v>
                </c:pt>
              </c:numCache>
            </c:numRef>
          </c:val>
          <c:extLst>
            <c:ext xmlns:c16="http://schemas.microsoft.com/office/drawing/2014/chart" uri="{C3380CC4-5D6E-409C-BE32-E72D297353CC}">
              <c16:uniqueId val="{00000001-D81A-4653-9F4A-676867D38414}"/>
            </c:ext>
          </c:extLst>
        </c:ser>
        <c:ser>
          <c:idx val="2"/>
          <c:order val="2"/>
          <c:tx>
            <c:strRef>
              <c:f>' pivot tables'!$AC$8:$AC$9</c:f>
              <c:strCache>
                <c:ptCount val="1"/>
                <c:pt idx="0">
                  <c:v>IPL-2010</c:v>
                </c:pt>
              </c:strCache>
            </c:strRef>
          </c:tx>
          <c:spPr>
            <a:gradFill rotWithShape="1">
              <a:gsLst>
                <a:gs pos="0">
                  <a:schemeClr val="accent5">
                    <a:tint val="94000"/>
                    <a:satMod val="105000"/>
                    <a:lumMod val="102000"/>
                  </a:schemeClr>
                </a:gs>
                <a:gs pos="100000">
                  <a:schemeClr val="accent5">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tables'!$AC$10:$AC$25</c:f>
              <c:numCache>
                <c:formatCode>General</c:formatCode>
                <c:ptCount val="16"/>
                <c:pt idx="0">
                  <c:v>8</c:v>
                </c:pt>
                <c:pt idx="1">
                  <c:v>7</c:v>
                </c:pt>
                <c:pt idx="2">
                  <c:v>0</c:v>
                </c:pt>
                <c:pt idx="3">
                  <c:v>6</c:v>
                </c:pt>
                <c:pt idx="4">
                  <c:v>0</c:v>
                </c:pt>
                <c:pt idx="5">
                  <c:v>8</c:v>
                </c:pt>
                <c:pt idx="6">
                  <c:v>0</c:v>
                </c:pt>
                <c:pt idx="7">
                  <c:v>8</c:v>
                </c:pt>
                <c:pt idx="8">
                  <c:v>11</c:v>
                </c:pt>
                <c:pt idx="9">
                  <c:v>0</c:v>
                </c:pt>
                <c:pt idx="10">
                  <c:v>0</c:v>
                </c:pt>
                <c:pt idx="11">
                  <c:v>8</c:v>
                </c:pt>
                <c:pt idx="12">
                  <c:v>0</c:v>
                </c:pt>
                <c:pt idx="13">
                  <c:v>0</c:v>
                </c:pt>
                <c:pt idx="14">
                  <c:v>4</c:v>
                </c:pt>
                <c:pt idx="15">
                  <c:v>0</c:v>
                </c:pt>
              </c:numCache>
            </c:numRef>
          </c:val>
          <c:extLst>
            <c:ext xmlns:c16="http://schemas.microsoft.com/office/drawing/2014/chart" uri="{C3380CC4-5D6E-409C-BE32-E72D297353CC}">
              <c16:uniqueId val="{00000002-D81A-4653-9F4A-676867D38414}"/>
            </c:ext>
          </c:extLst>
        </c:ser>
        <c:ser>
          <c:idx val="3"/>
          <c:order val="3"/>
          <c:tx>
            <c:strRef>
              <c:f>' pivot tables'!$AD$8:$AD$9</c:f>
              <c:strCache>
                <c:ptCount val="1"/>
                <c:pt idx="0">
                  <c:v>IPL-2011</c:v>
                </c:pt>
              </c:strCache>
            </c:strRef>
          </c:tx>
          <c:spPr>
            <a:gradFill rotWithShape="1">
              <a:gsLst>
                <a:gs pos="0">
                  <a:schemeClr val="accent1">
                    <a:lumMod val="60000"/>
                    <a:tint val="94000"/>
                    <a:satMod val="105000"/>
                    <a:lumMod val="102000"/>
                  </a:schemeClr>
                </a:gs>
                <a:gs pos="100000">
                  <a:schemeClr val="accent1">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tables'!$AD$10:$AD$25</c:f>
              <c:numCache>
                <c:formatCode>General</c:formatCode>
                <c:ptCount val="16"/>
                <c:pt idx="0">
                  <c:v>12</c:v>
                </c:pt>
                <c:pt idx="1">
                  <c:v>9</c:v>
                </c:pt>
                <c:pt idx="2">
                  <c:v>0</c:v>
                </c:pt>
                <c:pt idx="3">
                  <c:v>7</c:v>
                </c:pt>
                <c:pt idx="4">
                  <c:v>0</c:v>
                </c:pt>
                <c:pt idx="5">
                  <c:v>7</c:v>
                </c:pt>
                <c:pt idx="6">
                  <c:v>7</c:v>
                </c:pt>
                <c:pt idx="7">
                  <c:v>7</c:v>
                </c:pt>
                <c:pt idx="8">
                  <c:v>8</c:v>
                </c:pt>
                <c:pt idx="9">
                  <c:v>6</c:v>
                </c:pt>
                <c:pt idx="10">
                  <c:v>0</c:v>
                </c:pt>
                <c:pt idx="11">
                  <c:v>5</c:v>
                </c:pt>
                <c:pt idx="12">
                  <c:v>0</c:v>
                </c:pt>
                <c:pt idx="13">
                  <c:v>0</c:v>
                </c:pt>
                <c:pt idx="14">
                  <c:v>5</c:v>
                </c:pt>
                <c:pt idx="15">
                  <c:v>0</c:v>
                </c:pt>
              </c:numCache>
            </c:numRef>
          </c:val>
          <c:extLst>
            <c:ext xmlns:c16="http://schemas.microsoft.com/office/drawing/2014/chart" uri="{C3380CC4-5D6E-409C-BE32-E72D297353CC}">
              <c16:uniqueId val="{00000003-D81A-4653-9F4A-676867D38414}"/>
            </c:ext>
          </c:extLst>
        </c:ser>
        <c:ser>
          <c:idx val="4"/>
          <c:order val="4"/>
          <c:tx>
            <c:strRef>
              <c:f>' pivot tables'!$AE$8:$AE$9</c:f>
              <c:strCache>
                <c:ptCount val="1"/>
                <c:pt idx="0">
                  <c:v>IPL-2012</c:v>
                </c:pt>
              </c:strCache>
            </c:strRef>
          </c:tx>
          <c:spPr>
            <a:gradFill rotWithShape="1">
              <a:gsLst>
                <a:gs pos="0">
                  <a:schemeClr val="accent3">
                    <a:lumMod val="60000"/>
                    <a:tint val="94000"/>
                    <a:satMod val="105000"/>
                    <a:lumMod val="102000"/>
                  </a:schemeClr>
                </a:gs>
                <a:gs pos="100000">
                  <a:schemeClr val="accent3">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tables'!$AE$10:$AE$25</c:f>
              <c:numCache>
                <c:formatCode>General</c:formatCode>
                <c:ptCount val="16"/>
                <c:pt idx="0">
                  <c:v>12</c:v>
                </c:pt>
                <c:pt idx="1">
                  <c:v>11</c:v>
                </c:pt>
                <c:pt idx="2">
                  <c:v>0</c:v>
                </c:pt>
                <c:pt idx="3">
                  <c:v>4</c:v>
                </c:pt>
                <c:pt idx="4">
                  <c:v>0</c:v>
                </c:pt>
                <c:pt idx="5">
                  <c:v>8</c:v>
                </c:pt>
                <c:pt idx="6">
                  <c:v>0</c:v>
                </c:pt>
                <c:pt idx="7">
                  <c:v>8</c:v>
                </c:pt>
                <c:pt idx="8">
                  <c:v>6</c:v>
                </c:pt>
                <c:pt idx="9">
                  <c:v>7</c:v>
                </c:pt>
                <c:pt idx="10">
                  <c:v>0</c:v>
                </c:pt>
                <c:pt idx="11">
                  <c:v>11</c:v>
                </c:pt>
                <c:pt idx="12">
                  <c:v>0</c:v>
                </c:pt>
                <c:pt idx="13">
                  <c:v>0</c:v>
                </c:pt>
                <c:pt idx="14">
                  <c:v>7</c:v>
                </c:pt>
                <c:pt idx="15">
                  <c:v>0</c:v>
                </c:pt>
              </c:numCache>
            </c:numRef>
          </c:val>
          <c:extLst>
            <c:ext xmlns:c16="http://schemas.microsoft.com/office/drawing/2014/chart" uri="{C3380CC4-5D6E-409C-BE32-E72D297353CC}">
              <c16:uniqueId val="{00000004-D81A-4653-9F4A-676867D38414}"/>
            </c:ext>
          </c:extLst>
        </c:ser>
        <c:ser>
          <c:idx val="5"/>
          <c:order val="5"/>
          <c:tx>
            <c:strRef>
              <c:f>' pivot tables'!$AF$8:$AF$9</c:f>
              <c:strCache>
                <c:ptCount val="1"/>
                <c:pt idx="0">
                  <c:v>IPL-2013</c:v>
                </c:pt>
              </c:strCache>
            </c:strRef>
          </c:tx>
          <c:spPr>
            <a:gradFill rotWithShape="1">
              <a:gsLst>
                <a:gs pos="0">
                  <a:schemeClr val="accent5">
                    <a:lumMod val="60000"/>
                    <a:tint val="94000"/>
                    <a:satMod val="105000"/>
                    <a:lumMod val="102000"/>
                  </a:schemeClr>
                </a:gs>
                <a:gs pos="100000">
                  <a:schemeClr val="accent5">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tables'!$AF$10:$AF$25</c:f>
              <c:numCache>
                <c:formatCode>General</c:formatCode>
                <c:ptCount val="16"/>
                <c:pt idx="0">
                  <c:v>8</c:v>
                </c:pt>
                <c:pt idx="1">
                  <c:v>0</c:v>
                </c:pt>
                <c:pt idx="2">
                  <c:v>0</c:v>
                </c:pt>
                <c:pt idx="3">
                  <c:v>7</c:v>
                </c:pt>
                <c:pt idx="4">
                  <c:v>0</c:v>
                </c:pt>
                <c:pt idx="5">
                  <c:v>8</c:v>
                </c:pt>
                <c:pt idx="6">
                  <c:v>0</c:v>
                </c:pt>
                <c:pt idx="7">
                  <c:v>7</c:v>
                </c:pt>
                <c:pt idx="8">
                  <c:v>11</c:v>
                </c:pt>
                <c:pt idx="9">
                  <c:v>7</c:v>
                </c:pt>
                <c:pt idx="10">
                  <c:v>0</c:v>
                </c:pt>
                <c:pt idx="11">
                  <c:v>8</c:v>
                </c:pt>
                <c:pt idx="12">
                  <c:v>0</c:v>
                </c:pt>
                <c:pt idx="13">
                  <c:v>0</c:v>
                </c:pt>
                <c:pt idx="14">
                  <c:v>11</c:v>
                </c:pt>
                <c:pt idx="15">
                  <c:v>9</c:v>
                </c:pt>
              </c:numCache>
            </c:numRef>
          </c:val>
          <c:extLst>
            <c:ext xmlns:c16="http://schemas.microsoft.com/office/drawing/2014/chart" uri="{C3380CC4-5D6E-409C-BE32-E72D297353CC}">
              <c16:uniqueId val="{00000005-D81A-4653-9F4A-676867D38414}"/>
            </c:ext>
          </c:extLst>
        </c:ser>
        <c:ser>
          <c:idx val="6"/>
          <c:order val="6"/>
          <c:tx>
            <c:strRef>
              <c:f>' pivot tables'!$AG$8:$AG$9</c:f>
              <c:strCache>
                <c:ptCount val="1"/>
                <c:pt idx="0">
                  <c:v>IPL-2014</c:v>
                </c:pt>
              </c:strCache>
            </c:strRef>
          </c:tx>
          <c:spPr>
            <a:gradFill rotWithShape="1">
              <a:gsLst>
                <a:gs pos="0">
                  <a:schemeClr val="accent1">
                    <a:lumMod val="80000"/>
                    <a:lumOff val="20000"/>
                    <a:tint val="94000"/>
                    <a:satMod val="105000"/>
                    <a:lumMod val="102000"/>
                  </a:schemeClr>
                </a:gs>
                <a:gs pos="100000">
                  <a:schemeClr val="accent1">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tables'!$AG$10:$AG$25</c:f>
              <c:numCache>
                <c:formatCode>General</c:formatCode>
                <c:ptCount val="16"/>
                <c:pt idx="0">
                  <c:v>7</c:v>
                </c:pt>
                <c:pt idx="1">
                  <c:v>0</c:v>
                </c:pt>
                <c:pt idx="2">
                  <c:v>0</c:v>
                </c:pt>
                <c:pt idx="3">
                  <c:v>7</c:v>
                </c:pt>
                <c:pt idx="4">
                  <c:v>0</c:v>
                </c:pt>
                <c:pt idx="5">
                  <c:v>10</c:v>
                </c:pt>
                <c:pt idx="6">
                  <c:v>0</c:v>
                </c:pt>
                <c:pt idx="7">
                  <c:v>5</c:v>
                </c:pt>
                <c:pt idx="8">
                  <c:v>9</c:v>
                </c:pt>
                <c:pt idx="9">
                  <c:v>0</c:v>
                </c:pt>
                <c:pt idx="10">
                  <c:v>0</c:v>
                </c:pt>
                <c:pt idx="11">
                  <c:v>6</c:v>
                </c:pt>
                <c:pt idx="12">
                  <c:v>0</c:v>
                </c:pt>
                <c:pt idx="13">
                  <c:v>0</c:v>
                </c:pt>
                <c:pt idx="14">
                  <c:v>6</c:v>
                </c:pt>
                <c:pt idx="15">
                  <c:v>10</c:v>
                </c:pt>
              </c:numCache>
            </c:numRef>
          </c:val>
          <c:extLst>
            <c:ext xmlns:c16="http://schemas.microsoft.com/office/drawing/2014/chart" uri="{C3380CC4-5D6E-409C-BE32-E72D297353CC}">
              <c16:uniqueId val="{00000006-D81A-4653-9F4A-676867D38414}"/>
            </c:ext>
          </c:extLst>
        </c:ser>
        <c:ser>
          <c:idx val="7"/>
          <c:order val="7"/>
          <c:tx>
            <c:strRef>
              <c:f>' pivot tables'!$AH$8:$AH$9</c:f>
              <c:strCache>
                <c:ptCount val="1"/>
                <c:pt idx="0">
                  <c:v>IPL-2015</c:v>
                </c:pt>
              </c:strCache>
            </c:strRef>
          </c:tx>
          <c:spPr>
            <a:gradFill rotWithShape="1">
              <a:gsLst>
                <a:gs pos="0">
                  <a:schemeClr val="accent3">
                    <a:lumMod val="80000"/>
                    <a:lumOff val="20000"/>
                    <a:tint val="94000"/>
                    <a:satMod val="105000"/>
                    <a:lumMod val="102000"/>
                  </a:schemeClr>
                </a:gs>
                <a:gs pos="100000">
                  <a:schemeClr val="accent3">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tables'!$AH$10:$AH$25</c:f>
              <c:numCache>
                <c:formatCode>General</c:formatCode>
                <c:ptCount val="16"/>
                <c:pt idx="0">
                  <c:v>11</c:v>
                </c:pt>
                <c:pt idx="1">
                  <c:v>0</c:v>
                </c:pt>
                <c:pt idx="2">
                  <c:v>0</c:v>
                </c:pt>
                <c:pt idx="3">
                  <c:v>7</c:v>
                </c:pt>
                <c:pt idx="4">
                  <c:v>0</c:v>
                </c:pt>
                <c:pt idx="5">
                  <c:v>7</c:v>
                </c:pt>
                <c:pt idx="6">
                  <c:v>0</c:v>
                </c:pt>
                <c:pt idx="7">
                  <c:v>4</c:v>
                </c:pt>
                <c:pt idx="8">
                  <c:v>10</c:v>
                </c:pt>
                <c:pt idx="9">
                  <c:v>0</c:v>
                </c:pt>
                <c:pt idx="10">
                  <c:v>0</c:v>
                </c:pt>
                <c:pt idx="11">
                  <c:v>5</c:v>
                </c:pt>
                <c:pt idx="12">
                  <c:v>0</c:v>
                </c:pt>
                <c:pt idx="13">
                  <c:v>0</c:v>
                </c:pt>
                <c:pt idx="14">
                  <c:v>6</c:v>
                </c:pt>
                <c:pt idx="15">
                  <c:v>9</c:v>
                </c:pt>
              </c:numCache>
            </c:numRef>
          </c:val>
          <c:extLst>
            <c:ext xmlns:c16="http://schemas.microsoft.com/office/drawing/2014/chart" uri="{C3380CC4-5D6E-409C-BE32-E72D297353CC}">
              <c16:uniqueId val="{00000007-D81A-4653-9F4A-676867D38414}"/>
            </c:ext>
          </c:extLst>
        </c:ser>
        <c:ser>
          <c:idx val="8"/>
          <c:order val="8"/>
          <c:tx>
            <c:strRef>
              <c:f>' pivot tables'!$AI$8:$AI$9</c:f>
              <c:strCache>
                <c:ptCount val="1"/>
                <c:pt idx="0">
                  <c:v>IPL-2016</c:v>
                </c:pt>
              </c:strCache>
            </c:strRef>
          </c:tx>
          <c:spPr>
            <a:gradFill rotWithShape="1">
              <a:gsLst>
                <a:gs pos="0">
                  <a:schemeClr val="accent5">
                    <a:lumMod val="80000"/>
                    <a:lumOff val="20000"/>
                    <a:tint val="94000"/>
                    <a:satMod val="105000"/>
                    <a:lumMod val="102000"/>
                  </a:schemeClr>
                </a:gs>
                <a:gs pos="100000">
                  <a:schemeClr val="accent5">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tables'!$AI$10:$AI$25</c:f>
              <c:numCache>
                <c:formatCode>General</c:formatCode>
                <c:ptCount val="16"/>
                <c:pt idx="0">
                  <c:v>0</c:v>
                </c:pt>
                <c:pt idx="1">
                  <c:v>0</c:v>
                </c:pt>
                <c:pt idx="2">
                  <c:v>0</c:v>
                </c:pt>
                <c:pt idx="3">
                  <c:v>6</c:v>
                </c:pt>
                <c:pt idx="4">
                  <c:v>6</c:v>
                </c:pt>
                <c:pt idx="5">
                  <c:v>8</c:v>
                </c:pt>
                <c:pt idx="6">
                  <c:v>0</c:v>
                </c:pt>
                <c:pt idx="7">
                  <c:v>7</c:v>
                </c:pt>
                <c:pt idx="8">
                  <c:v>7</c:v>
                </c:pt>
                <c:pt idx="9">
                  <c:v>0</c:v>
                </c:pt>
                <c:pt idx="10">
                  <c:v>0</c:v>
                </c:pt>
                <c:pt idx="11">
                  <c:v>0</c:v>
                </c:pt>
                <c:pt idx="12">
                  <c:v>0</c:v>
                </c:pt>
                <c:pt idx="13">
                  <c:v>7</c:v>
                </c:pt>
                <c:pt idx="14">
                  <c:v>10</c:v>
                </c:pt>
                <c:pt idx="15">
                  <c:v>9</c:v>
                </c:pt>
              </c:numCache>
            </c:numRef>
          </c:val>
          <c:extLst>
            <c:ext xmlns:c16="http://schemas.microsoft.com/office/drawing/2014/chart" uri="{C3380CC4-5D6E-409C-BE32-E72D297353CC}">
              <c16:uniqueId val="{00000008-D81A-4653-9F4A-676867D38414}"/>
            </c:ext>
          </c:extLst>
        </c:ser>
        <c:ser>
          <c:idx val="9"/>
          <c:order val="9"/>
          <c:tx>
            <c:strRef>
              <c:f>' pivot tables'!$AJ$8:$AJ$9</c:f>
              <c:strCache>
                <c:ptCount val="1"/>
                <c:pt idx="0">
                  <c:v>IPL-2017</c:v>
                </c:pt>
              </c:strCache>
            </c:strRef>
          </c:tx>
          <c:spPr>
            <a:gradFill rotWithShape="1">
              <a:gsLst>
                <a:gs pos="0">
                  <a:schemeClr val="accent1">
                    <a:lumMod val="80000"/>
                    <a:tint val="94000"/>
                    <a:satMod val="105000"/>
                    <a:lumMod val="102000"/>
                  </a:schemeClr>
                </a:gs>
                <a:gs pos="100000">
                  <a:schemeClr val="accent1">
                    <a:lumMod val="8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tables'!$AJ$10:$AJ$25</c:f>
              <c:numCache>
                <c:formatCode>General</c:formatCode>
                <c:ptCount val="16"/>
                <c:pt idx="0">
                  <c:v>0</c:v>
                </c:pt>
                <c:pt idx="1">
                  <c:v>0</c:v>
                </c:pt>
                <c:pt idx="2">
                  <c:v>0</c:v>
                </c:pt>
                <c:pt idx="3">
                  <c:v>6</c:v>
                </c:pt>
                <c:pt idx="4">
                  <c:v>8</c:v>
                </c:pt>
                <c:pt idx="5">
                  <c:v>8</c:v>
                </c:pt>
                <c:pt idx="6">
                  <c:v>0</c:v>
                </c:pt>
                <c:pt idx="7">
                  <c:v>6</c:v>
                </c:pt>
                <c:pt idx="8">
                  <c:v>6</c:v>
                </c:pt>
                <c:pt idx="9">
                  <c:v>0</c:v>
                </c:pt>
                <c:pt idx="10">
                  <c:v>0</c:v>
                </c:pt>
                <c:pt idx="11">
                  <c:v>0</c:v>
                </c:pt>
                <c:pt idx="12">
                  <c:v>8</c:v>
                </c:pt>
                <c:pt idx="13">
                  <c:v>0</c:v>
                </c:pt>
                <c:pt idx="14">
                  <c:v>8</c:v>
                </c:pt>
                <c:pt idx="15">
                  <c:v>9</c:v>
                </c:pt>
              </c:numCache>
            </c:numRef>
          </c:val>
          <c:extLst>
            <c:ext xmlns:c16="http://schemas.microsoft.com/office/drawing/2014/chart" uri="{C3380CC4-5D6E-409C-BE32-E72D297353CC}">
              <c16:uniqueId val="{00000009-D81A-4653-9F4A-676867D38414}"/>
            </c:ext>
          </c:extLst>
        </c:ser>
        <c:ser>
          <c:idx val="10"/>
          <c:order val="10"/>
          <c:tx>
            <c:strRef>
              <c:f>' pivot tables'!$AK$8:$AK$9</c:f>
              <c:strCache>
                <c:ptCount val="1"/>
                <c:pt idx="0">
                  <c:v>IPL-2018</c:v>
                </c:pt>
              </c:strCache>
            </c:strRef>
          </c:tx>
          <c:spPr>
            <a:gradFill rotWithShape="1">
              <a:gsLst>
                <a:gs pos="0">
                  <a:schemeClr val="accent3">
                    <a:lumMod val="80000"/>
                    <a:tint val="94000"/>
                    <a:satMod val="105000"/>
                    <a:lumMod val="102000"/>
                  </a:schemeClr>
                </a:gs>
                <a:gs pos="100000">
                  <a:schemeClr val="accent3">
                    <a:lumMod val="8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tables'!$AK$10:$AK$25</c:f>
              <c:numCache>
                <c:formatCode>General</c:formatCode>
                <c:ptCount val="16"/>
                <c:pt idx="0">
                  <c:v>6</c:v>
                </c:pt>
                <c:pt idx="1">
                  <c:v>0</c:v>
                </c:pt>
                <c:pt idx="2">
                  <c:v>0</c:v>
                </c:pt>
                <c:pt idx="3">
                  <c:v>9</c:v>
                </c:pt>
                <c:pt idx="4">
                  <c:v>0</c:v>
                </c:pt>
                <c:pt idx="5">
                  <c:v>7</c:v>
                </c:pt>
                <c:pt idx="6">
                  <c:v>0</c:v>
                </c:pt>
                <c:pt idx="7">
                  <c:v>6</c:v>
                </c:pt>
                <c:pt idx="8">
                  <c:v>9</c:v>
                </c:pt>
                <c:pt idx="9">
                  <c:v>0</c:v>
                </c:pt>
                <c:pt idx="10">
                  <c:v>0</c:v>
                </c:pt>
                <c:pt idx="11">
                  <c:v>8</c:v>
                </c:pt>
                <c:pt idx="12">
                  <c:v>0</c:v>
                </c:pt>
                <c:pt idx="13">
                  <c:v>0</c:v>
                </c:pt>
                <c:pt idx="14">
                  <c:v>6</c:v>
                </c:pt>
                <c:pt idx="15">
                  <c:v>9</c:v>
                </c:pt>
              </c:numCache>
            </c:numRef>
          </c:val>
          <c:extLst>
            <c:ext xmlns:c16="http://schemas.microsoft.com/office/drawing/2014/chart" uri="{C3380CC4-5D6E-409C-BE32-E72D297353CC}">
              <c16:uniqueId val="{0000000A-D81A-4653-9F4A-676867D38414}"/>
            </c:ext>
          </c:extLst>
        </c:ser>
        <c:ser>
          <c:idx val="11"/>
          <c:order val="11"/>
          <c:tx>
            <c:strRef>
              <c:f>' pivot tables'!$AL$8:$AL$9</c:f>
              <c:strCache>
                <c:ptCount val="1"/>
                <c:pt idx="0">
                  <c:v>IPL-2019</c:v>
                </c:pt>
              </c:strCache>
            </c:strRef>
          </c:tx>
          <c:spPr>
            <a:gradFill rotWithShape="1">
              <a:gsLst>
                <a:gs pos="0">
                  <a:schemeClr val="accent5">
                    <a:lumMod val="80000"/>
                    <a:tint val="94000"/>
                    <a:satMod val="105000"/>
                    <a:lumMod val="102000"/>
                  </a:schemeClr>
                </a:gs>
                <a:gs pos="100000">
                  <a:schemeClr val="accent5">
                    <a:lumMod val="8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tables'!$AL$10:$AL$25</c:f>
              <c:numCache>
                <c:formatCode>General</c:formatCode>
                <c:ptCount val="16"/>
                <c:pt idx="0">
                  <c:v>6</c:v>
                </c:pt>
                <c:pt idx="1">
                  <c:v>0</c:v>
                </c:pt>
                <c:pt idx="2">
                  <c:v>6</c:v>
                </c:pt>
                <c:pt idx="3">
                  <c:v>0</c:v>
                </c:pt>
                <c:pt idx="4">
                  <c:v>0</c:v>
                </c:pt>
                <c:pt idx="5">
                  <c:v>7</c:v>
                </c:pt>
                <c:pt idx="6">
                  <c:v>0</c:v>
                </c:pt>
                <c:pt idx="7">
                  <c:v>9</c:v>
                </c:pt>
                <c:pt idx="8">
                  <c:v>10</c:v>
                </c:pt>
                <c:pt idx="9">
                  <c:v>0</c:v>
                </c:pt>
                <c:pt idx="10">
                  <c:v>0</c:v>
                </c:pt>
                <c:pt idx="11">
                  <c:v>5</c:v>
                </c:pt>
                <c:pt idx="12">
                  <c:v>0</c:v>
                </c:pt>
                <c:pt idx="13">
                  <c:v>0</c:v>
                </c:pt>
                <c:pt idx="14">
                  <c:v>9</c:v>
                </c:pt>
                <c:pt idx="15">
                  <c:v>8</c:v>
                </c:pt>
              </c:numCache>
            </c:numRef>
          </c:val>
          <c:extLst>
            <c:ext xmlns:c16="http://schemas.microsoft.com/office/drawing/2014/chart" uri="{C3380CC4-5D6E-409C-BE32-E72D297353CC}">
              <c16:uniqueId val="{0000000B-D81A-4653-9F4A-676867D38414}"/>
            </c:ext>
          </c:extLst>
        </c:ser>
        <c:ser>
          <c:idx val="12"/>
          <c:order val="12"/>
          <c:tx>
            <c:strRef>
              <c:f>' pivot tables'!$AM$8:$AM$9</c:f>
              <c:strCache>
                <c:ptCount val="1"/>
                <c:pt idx="0">
                  <c:v>IPL-2021</c:v>
                </c:pt>
              </c:strCache>
            </c:strRef>
          </c:tx>
          <c:spPr>
            <a:gradFill rotWithShape="1">
              <a:gsLst>
                <a:gs pos="0">
                  <a:schemeClr val="accent1">
                    <a:lumMod val="60000"/>
                    <a:lumOff val="40000"/>
                    <a:tint val="94000"/>
                    <a:satMod val="105000"/>
                    <a:lumMod val="102000"/>
                  </a:schemeClr>
                </a:gs>
                <a:gs pos="100000">
                  <a:schemeClr val="accent1">
                    <a:lumMod val="60000"/>
                    <a:lumOff val="4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tables'!$AM$10:$AM$25</c:f>
              <c:numCache>
                <c:formatCode>General</c:formatCode>
                <c:ptCount val="16"/>
                <c:pt idx="0">
                  <c:v>4</c:v>
                </c:pt>
                <c:pt idx="1">
                  <c:v>0</c:v>
                </c:pt>
                <c:pt idx="2">
                  <c:v>2</c:v>
                </c:pt>
                <c:pt idx="3">
                  <c:v>0</c:v>
                </c:pt>
                <c:pt idx="4">
                  <c:v>0</c:v>
                </c:pt>
                <c:pt idx="5">
                  <c:v>0</c:v>
                </c:pt>
                <c:pt idx="6">
                  <c:v>0</c:v>
                </c:pt>
                <c:pt idx="7">
                  <c:v>2</c:v>
                </c:pt>
                <c:pt idx="8">
                  <c:v>5</c:v>
                </c:pt>
                <c:pt idx="9">
                  <c:v>0</c:v>
                </c:pt>
                <c:pt idx="10">
                  <c:v>5</c:v>
                </c:pt>
                <c:pt idx="11">
                  <c:v>1</c:v>
                </c:pt>
                <c:pt idx="12">
                  <c:v>0</c:v>
                </c:pt>
                <c:pt idx="13">
                  <c:v>0</c:v>
                </c:pt>
                <c:pt idx="14">
                  <c:v>2</c:v>
                </c:pt>
                <c:pt idx="15">
                  <c:v>0</c:v>
                </c:pt>
              </c:numCache>
            </c:numRef>
          </c:val>
          <c:extLst>
            <c:ext xmlns:c16="http://schemas.microsoft.com/office/drawing/2014/chart" uri="{C3380CC4-5D6E-409C-BE32-E72D297353CC}">
              <c16:uniqueId val="{0000000C-D81A-4653-9F4A-676867D38414}"/>
            </c:ext>
          </c:extLst>
        </c:ser>
        <c:dLbls>
          <c:dLblPos val="outEnd"/>
          <c:showLegendKey val="0"/>
          <c:showVal val="1"/>
          <c:showCatName val="0"/>
          <c:showSerName val="0"/>
          <c:showPercent val="0"/>
          <c:showBubbleSize val="0"/>
        </c:dLbls>
        <c:gapWidth val="100"/>
        <c:overlap val="-24"/>
        <c:axId val="247414591"/>
        <c:axId val="68855183"/>
      </c:barChart>
      <c:catAx>
        <c:axId val="247414591"/>
        <c:scaling>
          <c:orientation val="minMax"/>
        </c:scaling>
        <c:delete val="0"/>
        <c:axPos val="b"/>
        <c:title>
          <c:tx>
            <c:rich>
              <a:bodyPr rot="0" spcFirstLastPara="1" vertOverflow="ellipsis" vert="horz" wrap="square" anchor="ctr" anchorCtr="1"/>
              <a:lstStyle/>
              <a:p>
                <a:pPr>
                  <a:defRPr sz="1800" b="1" i="0" u="none" strike="noStrike" kern="1200" cap="all" baseline="0">
                    <a:solidFill>
                      <a:schemeClr val="lt1">
                        <a:lumMod val="85000"/>
                      </a:schemeClr>
                    </a:solidFill>
                    <a:latin typeface="+mn-lt"/>
                    <a:ea typeface="+mn-ea"/>
                    <a:cs typeface="+mn-cs"/>
                  </a:defRPr>
                </a:pPr>
                <a:r>
                  <a:rPr lang="en-US" sz="1800"/>
                  <a:t>Teams</a:t>
                </a:r>
              </a:p>
            </c:rich>
          </c:tx>
          <c:overlay val="0"/>
          <c:spPr>
            <a:noFill/>
            <a:ln>
              <a:noFill/>
            </a:ln>
            <a:effectLst/>
          </c:spPr>
          <c:txPr>
            <a:bodyPr rot="0" spcFirstLastPara="1" vertOverflow="ellipsis" vert="horz" wrap="square" anchor="ctr" anchorCtr="1"/>
            <a:lstStyle/>
            <a:p>
              <a:pPr>
                <a:defRPr sz="18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68855183"/>
        <c:crosses val="autoZero"/>
        <c:auto val="1"/>
        <c:lblAlgn val="ctr"/>
        <c:lblOffset val="100"/>
        <c:noMultiLvlLbl val="0"/>
      </c:catAx>
      <c:valAx>
        <c:axId val="68855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Matches</a:t>
                </a:r>
                <a:r>
                  <a:rPr lang="en-US" baseline="0"/>
                  <a:t>  win</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n-US"/>
          </a:p>
        </c:txPr>
        <c:crossAx val="247414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tables!total played</c:name>
    <c:fmtId val="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2400" b="1" i="0" baseline="0">
                <a:effectLst>
                  <a:outerShdw blurRad="50800" dist="38100" dir="5400000" algn="t" rotWithShape="0">
                    <a:srgbClr val="000000">
                      <a:alpha val="40000"/>
                    </a:srgbClr>
                  </a:outerShdw>
                </a:effectLst>
              </a:rPr>
              <a:t>Total Matches played by Teams</a:t>
            </a:r>
            <a:endParaRPr lang="en-US" sz="2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2400">
                <a:solidFill>
                  <a:sysClr val="window" lastClr="FFFFFF">
                    <a:lumMod val="95000"/>
                  </a:sysClr>
                </a:solidFill>
              </a:defRPr>
            </a:pPr>
            <a:endParaRPr lang="en-US" sz="2400"/>
          </a:p>
        </c:rich>
      </c:tx>
      <c:layout>
        <c:manualLayout>
          <c:xMode val="edge"/>
          <c:yMode val="edge"/>
          <c:x val="0.24816309282718949"/>
          <c:y val="2.8279390358276198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646699064736081E-2"/>
          <c:y val="0.18709139184009807"/>
          <c:w val="0.90208166312212079"/>
          <c:h val="0.40998740633590403"/>
        </c:manualLayout>
      </c:layout>
      <c:barChart>
        <c:barDir val="col"/>
        <c:grouping val="clustered"/>
        <c:varyColors val="0"/>
        <c:ser>
          <c:idx val="0"/>
          <c:order val="0"/>
          <c:tx>
            <c:strRef>
              <c:f>' pivot tables'!$K$95</c:f>
              <c:strCache>
                <c:ptCount val="1"/>
                <c:pt idx="0">
                  <c:v>Total</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tables'!$J$96:$J$111</c:f>
              <c:strCache>
                <c:ptCount val="16"/>
                <c:pt idx="0">
                  <c:v>Mumbai Indians</c:v>
                </c:pt>
                <c:pt idx="1">
                  <c:v>Kolkata Knight Riders</c:v>
                </c:pt>
                <c:pt idx="2">
                  <c:v>Royal Challengers Bangalore</c:v>
                </c:pt>
                <c:pt idx="3">
                  <c:v>Chennai Super Kings</c:v>
                </c:pt>
                <c:pt idx="4">
                  <c:v>Kings XI Punjab</c:v>
                </c:pt>
                <c:pt idx="5">
                  <c:v>Rajasthan Royals</c:v>
                </c:pt>
                <c:pt idx="6">
                  <c:v>Delhi Daredevils</c:v>
                </c:pt>
                <c:pt idx="7">
                  <c:v>Sunrisers Hyderabad</c:v>
                </c:pt>
                <c:pt idx="8">
                  <c:v>Deccan Chargers</c:v>
                </c:pt>
                <c:pt idx="9">
                  <c:v>Pune Warriors</c:v>
                </c:pt>
                <c:pt idx="10">
                  <c:v>Gujarat Lions</c:v>
                </c:pt>
                <c:pt idx="11">
                  <c:v>Delhi Capitals</c:v>
                </c:pt>
                <c:pt idx="12">
                  <c:v>Rising Pune Supergiant</c:v>
                </c:pt>
                <c:pt idx="13">
                  <c:v>Kochi Tuskers Kerala</c:v>
                </c:pt>
                <c:pt idx="14">
                  <c:v>Rising Pune Supergiants</c:v>
                </c:pt>
                <c:pt idx="15">
                  <c:v>Punjab Kings</c:v>
                </c:pt>
              </c:strCache>
            </c:strRef>
          </c:cat>
          <c:val>
            <c:numRef>
              <c:f>' pivot tables'!$K$96:$K$111</c:f>
              <c:numCache>
                <c:formatCode>General</c:formatCode>
                <c:ptCount val="16"/>
                <c:pt idx="0">
                  <c:v>192</c:v>
                </c:pt>
                <c:pt idx="1">
                  <c:v>188</c:v>
                </c:pt>
                <c:pt idx="2">
                  <c:v>186</c:v>
                </c:pt>
                <c:pt idx="3">
                  <c:v>169</c:v>
                </c:pt>
                <c:pt idx="4">
                  <c:v>161</c:v>
                </c:pt>
                <c:pt idx="5">
                  <c:v>157</c:v>
                </c:pt>
                <c:pt idx="6">
                  <c:v>152</c:v>
                </c:pt>
                <c:pt idx="7">
                  <c:v>109</c:v>
                </c:pt>
                <c:pt idx="8">
                  <c:v>59</c:v>
                </c:pt>
                <c:pt idx="9">
                  <c:v>37</c:v>
                </c:pt>
                <c:pt idx="10">
                  <c:v>29</c:v>
                </c:pt>
                <c:pt idx="11">
                  <c:v>27</c:v>
                </c:pt>
                <c:pt idx="12">
                  <c:v>18</c:v>
                </c:pt>
                <c:pt idx="13">
                  <c:v>13</c:v>
                </c:pt>
                <c:pt idx="14">
                  <c:v>12</c:v>
                </c:pt>
                <c:pt idx="15">
                  <c:v>3</c:v>
                </c:pt>
              </c:numCache>
            </c:numRef>
          </c:val>
          <c:extLst>
            <c:ext xmlns:c16="http://schemas.microsoft.com/office/drawing/2014/chart" uri="{C3380CC4-5D6E-409C-BE32-E72D297353CC}">
              <c16:uniqueId val="{00000000-5D6C-4072-B4B9-586DEEF59FE5}"/>
            </c:ext>
          </c:extLst>
        </c:ser>
        <c:dLbls>
          <c:showLegendKey val="0"/>
          <c:showVal val="0"/>
          <c:showCatName val="0"/>
          <c:showSerName val="0"/>
          <c:showPercent val="0"/>
          <c:showBubbleSize val="0"/>
        </c:dLbls>
        <c:gapWidth val="100"/>
        <c:overlap val="-24"/>
        <c:axId val="247358991"/>
        <c:axId val="68850607"/>
      </c:barChart>
      <c:catAx>
        <c:axId val="247358991"/>
        <c:scaling>
          <c:orientation val="minMax"/>
        </c:scaling>
        <c:delete val="0"/>
        <c:axPos val="b"/>
        <c:title>
          <c:tx>
            <c:rich>
              <a:bodyPr rot="0" spcFirstLastPara="1" vertOverflow="ellipsis" vert="horz" wrap="square" anchor="ctr" anchorCtr="1"/>
              <a:lstStyle/>
              <a:p>
                <a:pPr>
                  <a:defRPr sz="1800" b="1" i="0" u="none" strike="noStrike" kern="1200" cap="all" baseline="0">
                    <a:solidFill>
                      <a:schemeClr val="lt1">
                        <a:lumMod val="85000"/>
                      </a:schemeClr>
                    </a:solidFill>
                    <a:latin typeface="+mn-lt"/>
                    <a:ea typeface="+mn-ea"/>
                    <a:cs typeface="+mn-cs"/>
                  </a:defRPr>
                </a:pPr>
                <a:r>
                  <a:rPr lang="en-US" sz="1800"/>
                  <a:t>Teams</a:t>
                </a:r>
              </a:p>
            </c:rich>
          </c:tx>
          <c:layout>
            <c:manualLayout>
              <c:xMode val="edge"/>
              <c:yMode val="edge"/>
              <c:x val="0.44671595399428587"/>
              <c:y val="0.89091376780757969"/>
            </c:manualLayout>
          </c:layout>
          <c:overlay val="0"/>
          <c:spPr>
            <a:noFill/>
            <a:ln>
              <a:noFill/>
            </a:ln>
            <a:effectLst/>
          </c:spPr>
          <c:txPr>
            <a:bodyPr rot="0" spcFirstLastPara="1" vertOverflow="ellipsis" vert="horz" wrap="square" anchor="ctr" anchorCtr="1"/>
            <a:lstStyle/>
            <a:p>
              <a:pPr>
                <a:defRPr sz="18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68850607"/>
        <c:crosses val="autoZero"/>
        <c:auto val="1"/>
        <c:lblAlgn val="ctr"/>
        <c:lblOffset val="100"/>
        <c:noMultiLvlLbl val="0"/>
      </c:catAx>
      <c:valAx>
        <c:axId val="6885060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1600" b="1" i="0" u="none" strike="noStrike" kern="1200" cap="all" baseline="0">
                    <a:solidFill>
                      <a:schemeClr val="lt1">
                        <a:lumMod val="85000"/>
                      </a:schemeClr>
                    </a:solidFill>
                    <a:latin typeface="+mn-lt"/>
                    <a:ea typeface="+mn-ea"/>
                    <a:cs typeface="+mn-cs"/>
                  </a:defRPr>
                </a:pPr>
                <a:r>
                  <a:rPr lang="en-US" sz="1600"/>
                  <a:t>Total no. Matches</a:t>
                </a:r>
              </a:p>
            </c:rich>
          </c:tx>
          <c:overlay val="0"/>
          <c:spPr>
            <a:noFill/>
            <a:ln>
              <a:noFill/>
            </a:ln>
            <a:effectLst/>
          </c:spPr>
          <c:txPr>
            <a:bodyPr rot="-5400000" spcFirstLastPara="1" vertOverflow="ellipsis" vert="horz" wrap="square" anchor="ctr" anchorCtr="1"/>
            <a:lstStyle/>
            <a:p>
              <a:pPr>
                <a:defRPr sz="16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247358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tables!totalwinsipl</c:name>
    <c:fmtId val="2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800" b="1" i="0" baseline="0">
                <a:effectLst>
                  <a:outerShdw blurRad="50800" dist="38100" dir="5400000" algn="t" rotWithShape="0">
                    <a:srgbClr val="000000">
                      <a:alpha val="40000"/>
                    </a:srgbClr>
                  </a:outerShdw>
                </a:effectLst>
              </a:rPr>
              <a:t>Total  Matches Win in IPL</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lumMod val="9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pivot tables'!$S$76</c:f>
              <c:strCache>
                <c:ptCount val="1"/>
                <c:pt idx="0">
                  <c:v>Total</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tables'!$R$77:$R$92</c:f>
              <c:strCache>
                <c:ptCount val="16"/>
                <c:pt idx="0">
                  <c:v>Mumbai Indians</c:v>
                </c:pt>
                <c:pt idx="1">
                  <c:v>Chennai Super Kings</c:v>
                </c:pt>
                <c:pt idx="2">
                  <c:v>Kolkata Knight Riders</c:v>
                </c:pt>
                <c:pt idx="3">
                  <c:v>Royal Challengers Bangalore</c:v>
                </c:pt>
                <c:pt idx="4">
                  <c:v>Kings XI Punjab</c:v>
                </c:pt>
                <c:pt idx="5">
                  <c:v>Rajasthan Royals</c:v>
                </c:pt>
                <c:pt idx="6">
                  <c:v>Delhi Daredevils</c:v>
                </c:pt>
                <c:pt idx="7">
                  <c:v>Sunrisers Hyderabad</c:v>
                </c:pt>
                <c:pt idx="8">
                  <c:v>Deccan Chargers</c:v>
                </c:pt>
                <c:pt idx="9">
                  <c:v>Delhi Capitals</c:v>
                </c:pt>
                <c:pt idx="10">
                  <c:v>Gujarat Lions</c:v>
                </c:pt>
                <c:pt idx="11">
                  <c:v>Pune Warriors</c:v>
                </c:pt>
                <c:pt idx="12">
                  <c:v>Rising Pune Supergiant</c:v>
                </c:pt>
                <c:pt idx="13">
                  <c:v>Kochi Tuskers Kerala</c:v>
                </c:pt>
                <c:pt idx="14">
                  <c:v>Rising Pune Supergiants</c:v>
                </c:pt>
                <c:pt idx="15">
                  <c:v>Punjab Kings</c:v>
                </c:pt>
              </c:strCache>
            </c:strRef>
          </c:cat>
          <c:val>
            <c:numRef>
              <c:f>' pivot tables'!$S$77:$S$92</c:f>
              <c:numCache>
                <c:formatCode>General</c:formatCode>
                <c:ptCount val="16"/>
                <c:pt idx="0">
                  <c:v>111</c:v>
                </c:pt>
                <c:pt idx="1">
                  <c:v>104</c:v>
                </c:pt>
                <c:pt idx="2">
                  <c:v>94</c:v>
                </c:pt>
                <c:pt idx="3">
                  <c:v>90</c:v>
                </c:pt>
                <c:pt idx="4">
                  <c:v>82</c:v>
                </c:pt>
                <c:pt idx="5">
                  <c:v>79</c:v>
                </c:pt>
                <c:pt idx="6">
                  <c:v>67</c:v>
                </c:pt>
                <c:pt idx="7">
                  <c:v>59</c:v>
                </c:pt>
                <c:pt idx="8">
                  <c:v>29</c:v>
                </c:pt>
                <c:pt idx="9">
                  <c:v>14</c:v>
                </c:pt>
                <c:pt idx="10">
                  <c:v>13</c:v>
                </c:pt>
                <c:pt idx="11">
                  <c:v>12</c:v>
                </c:pt>
                <c:pt idx="12">
                  <c:v>10</c:v>
                </c:pt>
                <c:pt idx="13">
                  <c:v>6</c:v>
                </c:pt>
                <c:pt idx="14">
                  <c:v>5</c:v>
                </c:pt>
                <c:pt idx="15">
                  <c:v>2</c:v>
                </c:pt>
              </c:numCache>
            </c:numRef>
          </c:val>
          <c:smooth val="0"/>
          <c:extLst>
            <c:ext xmlns:c16="http://schemas.microsoft.com/office/drawing/2014/chart" uri="{C3380CC4-5D6E-409C-BE32-E72D297353CC}">
              <c16:uniqueId val="{00000000-C0B7-466C-851D-82AFABE1599B}"/>
            </c:ext>
          </c:extLst>
        </c:ser>
        <c:dLbls>
          <c:dLblPos val="t"/>
          <c:showLegendKey val="0"/>
          <c:showVal val="1"/>
          <c:showCatName val="0"/>
          <c:showSerName val="0"/>
          <c:showPercent val="0"/>
          <c:showBubbleSize val="0"/>
        </c:dLbls>
        <c:marker val="1"/>
        <c:smooth val="0"/>
        <c:axId val="799135968"/>
        <c:axId val="245614032"/>
      </c:lineChart>
      <c:catAx>
        <c:axId val="799135968"/>
        <c:scaling>
          <c:orientation val="minMax"/>
        </c:scaling>
        <c:delete val="0"/>
        <c:axPos val="b"/>
        <c:title>
          <c:tx>
            <c:rich>
              <a:bodyPr rot="0" spcFirstLastPara="1" vertOverflow="ellipsis" vert="horz" wrap="square" anchor="ctr" anchorCtr="1"/>
              <a:lstStyle/>
              <a:p>
                <a:pPr>
                  <a:defRPr sz="1600" b="1" i="0" u="none" strike="noStrike" kern="1200" cap="all" baseline="0">
                    <a:solidFill>
                      <a:schemeClr val="lt1">
                        <a:lumMod val="85000"/>
                      </a:schemeClr>
                    </a:solidFill>
                    <a:latin typeface="+mn-lt"/>
                    <a:ea typeface="+mn-ea"/>
                    <a:cs typeface="+mn-cs"/>
                  </a:defRPr>
                </a:pPr>
                <a:r>
                  <a:rPr lang="en-US" sz="1600"/>
                  <a:t>Teams</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245614032"/>
        <c:crosses val="autoZero"/>
        <c:auto val="1"/>
        <c:lblAlgn val="ctr"/>
        <c:lblOffset val="100"/>
        <c:noMultiLvlLbl val="0"/>
      </c:catAx>
      <c:valAx>
        <c:axId val="24561403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1800" b="1" i="0" u="none" strike="noStrike" kern="1200" cap="all" baseline="0">
                    <a:solidFill>
                      <a:schemeClr val="lt1">
                        <a:lumMod val="85000"/>
                      </a:schemeClr>
                    </a:solidFill>
                    <a:latin typeface="+mn-lt"/>
                    <a:ea typeface="+mn-ea"/>
                    <a:cs typeface="+mn-cs"/>
                  </a:defRPr>
                </a:pPr>
                <a:r>
                  <a:rPr lang="en-US" sz="1800"/>
                  <a:t>WINS</a:t>
                </a:r>
              </a:p>
            </c:rich>
          </c:tx>
          <c:overlay val="0"/>
          <c:spPr>
            <a:noFill/>
            <a:ln>
              <a:noFill/>
            </a:ln>
            <a:effectLst/>
          </c:spPr>
          <c:txPr>
            <a:bodyPr rot="-5400000" spcFirstLastPara="1" vertOverflow="ellipsis" vert="horz" wrap="square" anchor="ctr" anchorCtr="1"/>
            <a:lstStyle/>
            <a:p>
              <a:pPr>
                <a:defRPr sz="18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913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tables!PivotTable8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a:t>Best Performing Teams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194062103590981E-2"/>
          <c:y val="0.12492571241094863"/>
          <c:w val="0.92047480955905836"/>
          <c:h val="0.50160147292121682"/>
        </c:manualLayout>
      </c:layout>
      <c:barChart>
        <c:barDir val="col"/>
        <c:grouping val="clustered"/>
        <c:varyColors val="0"/>
        <c:ser>
          <c:idx val="0"/>
          <c:order val="0"/>
          <c:tx>
            <c:strRef>
              <c:f>' pivot tables'!$Z$76</c:f>
              <c:strCache>
                <c:ptCount val="1"/>
                <c:pt idx="0">
                  <c:v>Totals Wins in IPL</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tables'!$Y$77:$Y$92</c:f>
              <c:strCache>
                <c:ptCount val="16"/>
                <c:pt idx="0">
                  <c:v>Mumbai Indians</c:v>
                </c:pt>
                <c:pt idx="1">
                  <c:v>Chennai Super Kings</c:v>
                </c:pt>
                <c:pt idx="2">
                  <c:v>Kolkata Knight Riders</c:v>
                </c:pt>
                <c:pt idx="3">
                  <c:v>Royal Challengers Bangalore</c:v>
                </c:pt>
                <c:pt idx="4">
                  <c:v>Kings XI Punjab</c:v>
                </c:pt>
                <c:pt idx="5">
                  <c:v>Rajasthan Royals</c:v>
                </c:pt>
                <c:pt idx="6">
                  <c:v>Delhi Daredevils</c:v>
                </c:pt>
                <c:pt idx="7">
                  <c:v>Sunrisers Hyderabad</c:v>
                </c:pt>
                <c:pt idx="8">
                  <c:v>Deccan Chargers</c:v>
                </c:pt>
                <c:pt idx="9">
                  <c:v>Delhi Capitals</c:v>
                </c:pt>
                <c:pt idx="10">
                  <c:v>Gujarat Lions</c:v>
                </c:pt>
                <c:pt idx="11">
                  <c:v>Pune Warriors</c:v>
                </c:pt>
                <c:pt idx="12">
                  <c:v>Rising Pune Supergiant</c:v>
                </c:pt>
                <c:pt idx="13">
                  <c:v>Kochi Tuskers Kerala</c:v>
                </c:pt>
                <c:pt idx="14">
                  <c:v>Rising Pune Supergiants</c:v>
                </c:pt>
                <c:pt idx="15">
                  <c:v>Punjab Kings</c:v>
                </c:pt>
              </c:strCache>
            </c:strRef>
          </c:cat>
          <c:val>
            <c:numRef>
              <c:f>' pivot tables'!$Z$77:$Z$92</c:f>
              <c:numCache>
                <c:formatCode>General</c:formatCode>
                <c:ptCount val="16"/>
                <c:pt idx="0">
                  <c:v>111</c:v>
                </c:pt>
                <c:pt idx="1">
                  <c:v>104</c:v>
                </c:pt>
                <c:pt idx="2">
                  <c:v>94</c:v>
                </c:pt>
                <c:pt idx="3">
                  <c:v>90</c:v>
                </c:pt>
                <c:pt idx="4">
                  <c:v>82</c:v>
                </c:pt>
                <c:pt idx="5">
                  <c:v>79</c:v>
                </c:pt>
                <c:pt idx="6">
                  <c:v>67</c:v>
                </c:pt>
                <c:pt idx="7">
                  <c:v>59</c:v>
                </c:pt>
                <c:pt idx="8">
                  <c:v>29</c:v>
                </c:pt>
                <c:pt idx="9">
                  <c:v>14</c:v>
                </c:pt>
                <c:pt idx="10">
                  <c:v>13</c:v>
                </c:pt>
                <c:pt idx="11">
                  <c:v>12</c:v>
                </c:pt>
                <c:pt idx="12">
                  <c:v>10</c:v>
                </c:pt>
                <c:pt idx="13">
                  <c:v>6</c:v>
                </c:pt>
                <c:pt idx="14">
                  <c:v>5</c:v>
                </c:pt>
                <c:pt idx="15">
                  <c:v>2</c:v>
                </c:pt>
              </c:numCache>
            </c:numRef>
          </c:val>
          <c:extLst>
            <c:ext xmlns:c16="http://schemas.microsoft.com/office/drawing/2014/chart" uri="{C3380CC4-5D6E-409C-BE32-E72D297353CC}">
              <c16:uniqueId val="{00000000-7C2D-41FC-8AD2-C88AD8F96FCA}"/>
            </c:ext>
          </c:extLst>
        </c:ser>
        <c:ser>
          <c:idx val="1"/>
          <c:order val="1"/>
          <c:tx>
            <c:strRef>
              <c:f>' pivot tables'!$AA$76</c:f>
              <c:strCache>
                <c:ptCount val="1"/>
                <c:pt idx="0">
                  <c:v> Total matches played in IPL</c:v>
                </c:pt>
              </c:strCache>
            </c:strRef>
          </c:tx>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tables'!$Y$77:$Y$92</c:f>
              <c:strCache>
                <c:ptCount val="16"/>
                <c:pt idx="0">
                  <c:v>Mumbai Indians</c:v>
                </c:pt>
                <c:pt idx="1">
                  <c:v>Chennai Super Kings</c:v>
                </c:pt>
                <c:pt idx="2">
                  <c:v>Kolkata Knight Riders</c:v>
                </c:pt>
                <c:pt idx="3">
                  <c:v>Royal Challengers Bangalore</c:v>
                </c:pt>
                <c:pt idx="4">
                  <c:v>Kings XI Punjab</c:v>
                </c:pt>
                <c:pt idx="5">
                  <c:v>Rajasthan Royals</c:v>
                </c:pt>
                <c:pt idx="6">
                  <c:v>Delhi Daredevils</c:v>
                </c:pt>
                <c:pt idx="7">
                  <c:v>Sunrisers Hyderabad</c:v>
                </c:pt>
                <c:pt idx="8">
                  <c:v>Deccan Chargers</c:v>
                </c:pt>
                <c:pt idx="9">
                  <c:v>Delhi Capitals</c:v>
                </c:pt>
                <c:pt idx="10">
                  <c:v>Gujarat Lions</c:v>
                </c:pt>
                <c:pt idx="11">
                  <c:v>Pune Warriors</c:v>
                </c:pt>
                <c:pt idx="12">
                  <c:v>Rising Pune Supergiant</c:v>
                </c:pt>
                <c:pt idx="13">
                  <c:v>Kochi Tuskers Kerala</c:v>
                </c:pt>
                <c:pt idx="14">
                  <c:v>Rising Pune Supergiants</c:v>
                </c:pt>
                <c:pt idx="15">
                  <c:v>Punjab Kings</c:v>
                </c:pt>
              </c:strCache>
            </c:strRef>
          </c:cat>
          <c:val>
            <c:numRef>
              <c:f>' pivot tables'!$AA$77:$AA$92</c:f>
              <c:numCache>
                <c:formatCode>General</c:formatCode>
                <c:ptCount val="16"/>
                <c:pt idx="0">
                  <c:v>192</c:v>
                </c:pt>
                <c:pt idx="1">
                  <c:v>169</c:v>
                </c:pt>
                <c:pt idx="2">
                  <c:v>188</c:v>
                </c:pt>
                <c:pt idx="3">
                  <c:v>186</c:v>
                </c:pt>
                <c:pt idx="4">
                  <c:v>161</c:v>
                </c:pt>
                <c:pt idx="5">
                  <c:v>157</c:v>
                </c:pt>
                <c:pt idx="6">
                  <c:v>152</c:v>
                </c:pt>
                <c:pt idx="7">
                  <c:v>109</c:v>
                </c:pt>
                <c:pt idx="8">
                  <c:v>59</c:v>
                </c:pt>
                <c:pt idx="9">
                  <c:v>27</c:v>
                </c:pt>
                <c:pt idx="10">
                  <c:v>29</c:v>
                </c:pt>
                <c:pt idx="11">
                  <c:v>37</c:v>
                </c:pt>
                <c:pt idx="12">
                  <c:v>18</c:v>
                </c:pt>
                <c:pt idx="13">
                  <c:v>13</c:v>
                </c:pt>
                <c:pt idx="14">
                  <c:v>12</c:v>
                </c:pt>
                <c:pt idx="15">
                  <c:v>3</c:v>
                </c:pt>
              </c:numCache>
            </c:numRef>
          </c:val>
          <c:extLst>
            <c:ext xmlns:c16="http://schemas.microsoft.com/office/drawing/2014/chart" uri="{C3380CC4-5D6E-409C-BE32-E72D297353CC}">
              <c16:uniqueId val="{00000001-7C2D-41FC-8AD2-C88AD8F96FCA}"/>
            </c:ext>
          </c:extLst>
        </c:ser>
        <c:dLbls>
          <c:dLblPos val="outEnd"/>
          <c:showLegendKey val="0"/>
          <c:showVal val="1"/>
          <c:showCatName val="0"/>
          <c:showSerName val="0"/>
          <c:showPercent val="0"/>
          <c:showBubbleSize val="0"/>
        </c:dLbls>
        <c:gapWidth val="100"/>
        <c:overlap val="-24"/>
        <c:axId val="1004724768"/>
        <c:axId val="1038930480"/>
      </c:barChart>
      <c:catAx>
        <c:axId val="1004724768"/>
        <c:scaling>
          <c:orientation val="minMax"/>
        </c:scaling>
        <c:delete val="0"/>
        <c:axPos val="b"/>
        <c:title>
          <c:tx>
            <c:rich>
              <a:bodyPr rot="0" spcFirstLastPara="1" vertOverflow="ellipsis" vert="horz" wrap="square" anchor="ctr" anchorCtr="1"/>
              <a:lstStyle/>
              <a:p>
                <a:pPr>
                  <a:defRPr sz="1800" b="1" i="0" u="none" strike="noStrike" kern="1200" cap="all" baseline="0">
                    <a:solidFill>
                      <a:schemeClr val="lt1">
                        <a:lumMod val="85000"/>
                      </a:schemeClr>
                    </a:solidFill>
                    <a:latin typeface="+mn-lt"/>
                    <a:ea typeface="+mn-ea"/>
                    <a:cs typeface="+mn-cs"/>
                  </a:defRPr>
                </a:pPr>
                <a:r>
                  <a:rPr lang="en-US" sz="1800"/>
                  <a:t>Teams</a:t>
                </a:r>
              </a:p>
            </c:rich>
          </c:tx>
          <c:layout>
            <c:manualLayout>
              <c:xMode val="edge"/>
              <c:yMode val="edge"/>
              <c:x val="0.42255327400902948"/>
              <c:y val="0.91075904264924368"/>
            </c:manualLayout>
          </c:layout>
          <c:overlay val="0"/>
          <c:spPr>
            <a:noFill/>
            <a:ln>
              <a:noFill/>
            </a:ln>
            <a:effectLst/>
          </c:spPr>
          <c:txPr>
            <a:bodyPr rot="0" spcFirstLastPara="1" vertOverflow="ellipsis" vert="horz" wrap="square" anchor="ctr" anchorCtr="1"/>
            <a:lstStyle/>
            <a:p>
              <a:pPr>
                <a:defRPr sz="18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1038930480"/>
        <c:crosses val="autoZero"/>
        <c:auto val="1"/>
        <c:lblAlgn val="ctr"/>
        <c:lblOffset val="100"/>
        <c:noMultiLvlLbl val="0"/>
      </c:catAx>
      <c:valAx>
        <c:axId val="103893048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1800" b="1" i="0" u="none" strike="noStrike" kern="1200" cap="all" baseline="0">
                    <a:solidFill>
                      <a:schemeClr val="lt1">
                        <a:lumMod val="85000"/>
                      </a:schemeClr>
                    </a:solidFill>
                    <a:latin typeface="+mn-lt"/>
                    <a:ea typeface="+mn-ea"/>
                    <a:cs typeface="+mn-cs"/>
                  </a:defRPr>
                </a:pPr>
                <a:r>
                  <a:rPr lang="en-US" sz="1800"/>
                  <a:t>Matches</a:t>
                </a:r>
              </a:p>
            </c:rich>
          </c:tx>
          <c:overlay val="0"/>
          <c:spPr>
            <a:noFill/>
            <a:ln>
              <a:noFill/>
            </a:ln>
            <a:effectLst/>
          </c:spPr>
          <c:txPr>
            <a:bodyPr rot="-5400000" spcFirstLastPara="1" vertOverflow="ellipsis" vert="horz" wrap="square" anchor="ctr" anchorCtr="1"/>
            <a:lstStyle/>
            <a:p>
              <a:pPr>
                <a:defRPr sz="18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mn-lt"/>
                <a:ea typeface="+mn-ea"/>
                <a:cs typeface="+mn-cs"/>
              </a:defRPr>
            </a:pPr>
            <a:endParaRPr lang="en-US"/>
          </a:p>
        </c:txPr>
        <c:crossAx val="1004724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sz="11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000"/>
              <a:t>Power</a:t>
            </a:r>
            <a:r>
              <a:rPr lang="en-US" sz="2000" baseline="0"/>
              <a:t> Hitters</a:t>
            </a:r>
            <a:endParaRPr lang="en-US" sz="2000"/>
          </a:p>
        </c:rich>
      </c:tx>
      <c:overlay val="0"/>
      <c:spPr>
        <a:noFill/>
        <a:ln>
          <a:noFill/>
        </a:ln>
        <a:effectLst/>
      </c:spPr>
      <c:txPr>
        <a:bodyPr rot="0" spcFirstLastPara="1" vertOverflow="ellipsis" vert="horz" wrap="square" anchor="ctr" anchorCtr="1"/>
        <a:lstStyle/>
        <a:p>
          <a:pPr>
            <a:defRPr sz="2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'most runs avg strike rate '!$O$30</c:f>
              <c:strCache>
                <c:ptCount val="1"/>
                <c:pt idx="0">
                  <c:v>Total runs</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'most runs avg strike rate '!$N$31</c:f>
              <c:strCache>
                <c:ptCount val="1"/>
                <c:pt idx="0">
                  <c:v>MS Dhoni</c:v>
                </c:pt>
              </c:strCache>
            </c:strRef>
          </c:cat>
          <c:val>
            <c:numRef>
              <c:f>'most runs avg strike rate '!$O$31</c:f>
              <c:numCache>
                <c:formatCode>General</c:formatCode>
                <c:ptCount val="1"/>
                <c:pt idx="0">
                  <c:v>4450</c:v>
                </c:pt>
              </c:numCache>
            </c:numRef>
          </c:val>
          <c:extLst>
            <c:ext xmlns:c16="http://schemas.microsoft.com/office/drawing/2014/chart" uri="{C3380CC4-5D6E-409C-BE32-E72D297353CC}">
              <c16:uniqueId val="{00000000-8168-4A94-ACC9-2D07FA8B87FF}"/>
            </c:ext>
          </c:extLst>
        </c:ser>
        <c:ser>
          <c:idx val="1"/>
          <c:order val="1"/>
          <c:tx>
            <c:strRef>
              <c:f>'most runs avg strike rate '!$P$30</c:f>
              <c:strCache>
                <c:ptCount val="1"/>
                <c:pt idx="0">
                  <c:v>Number of balls</c:v>
                </c:pt>
              </c:strCache>
            </c:strRef>
          </c:tx>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'most runs avg strike rate '!$N$31</c:f>
              <c:strCache>
                <c:ptCount val="1"/>
                <c:pt idx="0">
                  <c:v>MS Dhoni</c:v>
                </c:pt>
              </c:strCache>
            </c:strRef>
          </c:cat>
          <c:val>
            <c:numRef>
              <c:f>'most runs avg strike rate '!$P$31</c:f>
              <c:numCache>
                <c:formatCode>General</c:formatCode>
                <c:ptCount val="1"/>
                <c:pt idx="0">
                  <c:v>3206</c:v>
                </c:pt>
              </c:numCache>
            </c:numRef>
          </c:val>
          <c:extLst>
            <c:ext xmlns:c16="http://schemas.microsoft.com/office/drawing/2014/chart" uri="{C3380CC4-5D6E-409C-BE32-E72D297353CC}">
              <c16:uniqueId val="{00000001-8168-4A94-ACC9-2D07FA8B87FF}"/>
            </c:ext>
          </c:extLst>
        </c:ser>
        <c:ser>
          <c:idx val="2"/>
          <c:order val="2"/>
          <c:tx>
            <c:strRef>
              <c:f>'most runs avg strike rate '!$Q$30</c:f>
              <c:strCache>
                <c:ptCount val="1"/>
                <c:pt idx="0">
                  <c:v>Out</c:v>
                </c:pt>
              </c:strCache>
            </c:strRef>
          </c:tx>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'most runs avg strike rate '!$N$31</c:f>
              <c:strCache>
                <c:ptCount val="1"/>
                <c:pt idx="0">
                  <c:v>MS Dhoni</c:v>
                </c:pt>
              </c:strCache>
            </c:strRef>
          </c:cat>
          <c:val>
            <c:numRef>
              <c:f>'most runs avg strike rate '!$Q$31</c:f>
              <c:numCache>
                <c:formatCode>General</c:formatCode>
                <c:ptCount val="1"/>
                <c:pt idx="0">
                  <c:v>118</c:v>
                </c:pt>
              </c:numCache>
            </c:numRef>
          </c:val>
          <c:extLst>
            <c:ext xmlns:c16="http://schemas.microsoft.com/office/drawing/2014/chart" uri="{C3380CC4-5D6E-409C-BE32-E72D297353CC}">
              <c16:uniqueId val="{00000002-8168-4A94-ACC9-2D07FA8B87FF}"/>
            </c:ext>
          </c:extLst>
        </c:ser>
        <c:dLbls>
          <c:dLblPos val="outEnd"/>
          <c:showLegendKey val="0"/>
          <c:showVal val="1"/>
          <c:showCatName val="0"/>
          <c:showSerName val="0"/>
          <c:showPercent val="0"/>
          <c:showBubbleSize val="0"/>
        </c:dLbls>
        <c:gapWidth val="100"/>
        <c:overlap val="-24"/>
        <c:axId val="1095349216"/>
        <c:axId val="901849264"/>
      </c:barChart>
      <c:catAx>
        <c:axId val="1095349216"/>
        <c:scaling>
          <c:orientation val="minMax"/>
        </c:scaling>
        <c:delete val="0"/>
        <c:axPos val="b"/>
        <c:title>
          <c:tx>
            <c:rich>
              <a:bodyPr rot="0" spcFirstLastPara="1" vertOverflow="ellipsis" vert="horz" wrap="square" anchor="ctr" anchorCtr="1"/>
              <a:lstStyle/>
              <a:p>
                <a:pPr>
                  <a:defRPr sz="1200" b="1" i="0" u="none" strike="noStrike" kern="1200" cap="all" baseline="0">
                    <a:solidFill>
                      <a:schemeClr val="lt1">
                        <a:lumMod val="85000"/>
                      </a:schemeClr>
                    </a:solidFill>
                    <a:latin typeface="+mn-lt"/>
                    <a:ea typeface="+mn-ea"/>
                    <a:cs typeface="+mn-cs"/>
                  </a:defRPr>
                </a:pPr>
                <a:r>
                  <a:rPr lang="en-US" sz="1200"/>
                  <a:t>Player  :-</a:t>
                </a:r>
              </a:p>
            </c:rich>
          </c:tx>
          <c:layout>
            <c:manualLayout>
              <c:xMode val="edge"/>
              <c:yMode val="edge"/>
              <c:x val="0.35159422219263797"/>
              <c:y val="0.85667845175952784"/>
            </c:manualLayout>
          </c:layout>
          <c:overlay val="0"/>
          <c:spPr>
            <a:noFill/>
            <a:ln>
              <a:noFill/>
            </a:ln>
            <a:effectLst/>
          </c:spPr>
          <c:txPr>
            <a:bodyPr rot="0" spcFirstLastPara="1" vertOverflow="ellipsis" vert="horz" wrap="square" anchor="ctr" anchorCtr="1"/>
            <a:lstStyle/>
            <a:p>
              <a:pPr>
                <a:defRPr sz="12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600" b="1" i="0" u="none" strike="noStrike" kern="1200" baseline="0">
                <a:solidFill>
                  <a:schemeClr val="lt1">
                    <a:lumMod val="85000"/>
                  </a:schemeClr>
                </a:solidFill>
                <a:latin typeface="+mn-lt"/>
                <a:ea typeface="+mn-ea"/>
                <a:cs typeface="+mn-cs"/>
              </a:defRPr>
            </a:pPr>
            <a:endParaRPr lang="en-US"/>
          </a:p>
        </c:txPr>
        <c:crossAx val="901849264"/>
        <c:crosses val="autoZero"/>
        <c:auto val="1"/>
        <c:lblAlgn val="ctr"/>
        <c:lblOffset val="100"/>
        <c:noMultiLvlLbl val="0"/>
      </c:catAx>
      <c:valAx>
        <c:axId val="9018492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mn-lt"/>
                <a:ea typeface="+mn-ea"/>
                <a:cs typeface="+mn-cs"/>
              </a:defRPr>
            </a:pPr>
            <a:endParaRPr lang="en-US"/>
          </a:p>
        </c:txPr>
        <c:crossAx val="10953492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C55-46CE-BCB9-EEF79823B94F}"/>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C55-46CE-BCB9-EEF79823B94F}"/>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'most runs avg strike rate '!$R$30:$S$30</c:f>
              <c:strCache>
                <c:ptCount val="2"/>
                <c:pt idx="0">
                  <c:v>Average</c:v>
                </c:pt>
                <c:pt idx="1">
                  <c:v>Strike rate</c:v>
                </c:pt>
              </c:strCache>
            </c:strRef>
          </c:cat>
          <c:val>
            <c:numRef>
              <c:f>'most runs avg strike rate '!$R$31:$S$31</c:f>
              <c:numCache>
                <c:formatCode>General</c:formatCode>
                <c:ptCount val="2"/>
                <c:pt idx="0">
                  <c:v>37.700000000000003</c:v>
                </c:pt>
                <c:pt idx="1">
                  <c:v>138.80000000000001</c:v>
                </c:pt>
              </c:numCache>
            </c:numRef>
          </c:val>
          <c:extLst>
            <c:ext xmlns:c16="http://schemas.microsoft.com/office/drawing/2014/chart" uri="{C3380CC4-5D6E-409C-BE32-E72D297353CC}">
              <c16:uniqueId val="{00000000-9660-49CD-BFF3-03D779D0299D}"/>
            </c:ext>
          </c:extLst>
        </c:ser>
        <c:dLbls>
          <c:showLegendKey val="0"/>
          <c:showVal val="1"/>
          <c:showCatName val="0"/>
          <c:showSerName val="0"/>
          <c:showPercent val="0"/>
          <c:showBubbleSize val="0"/>
          <c:showLeaderLines val="1"/>
        </c:dLbls>
        <c:firstSliceAng val="274"/>
        <c:holeSize val="59"/>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[IPL  EXCEL  project Board Infinity.xlsm]pivot tables !total win %</c:name>
    <c:fmtId val="7"/>
  </c:pivotSource>
  <c:chart>
    <c:autoTitleDeleted val="1"/>
    <c:pivotFmts>
      <c:pivotFmt>
        <c:idx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outerShdw blurRad="57150" dist="19050" dir="5400000" algn="ctr" rotWithShape="0">
              <a:srgbClr val="000000">
                <a:alpha val="63000"/>
              </a:srgbClr>
            </a:outerShdw>
          </a:effectLst>
        </c:spPr>
      </c:pivotFmt>
      <c:pivotFmt>
        <c:idx val="2"/>
        <c:spPr>
          <a:solidFill>
            <a:schemeClr val="accent2"/>
          </a:solidFill>
          <a:ln>
            <a:noFill/>
          </a:ln>
          <a:effectLst>
            <a:outerShdw blurRad="57150" dist="19050" dir="5400000" algn="ctr" rotWithShape="0">
              <a:srgbClr val="000000">
                <a:alpha val="63000"/>
              </a:srgbClr>
            </a:outerShdw>
          </a:effectLst>
        </c:spPr>
      </c:pivotFmt>
      <c:pivotFmt>
        <c:idx val="3"/>
        <c:spPr>
          <a:solidFill>
            <a:schemeClr val="accent2"/>
          </a:solidFill>
          <a:ln>
            <a:noFill/>
          </a:ln>
          <a:effectLst>
            <a:outerShdw blurRad="57150" dist="19050" dir="5400000" algn="ctr" rotWithShape="0">
              <a:srgbClr val="000000">
                <a:alpha val="63000"/>
              </a:srgbClr>
            </a:outerShdw>
          </a:effectLst>
        </c:spPr>
      </c:pivotFmt>
      <c:pivotFmt>
        <c:idx val="4"/>
        <c:spPr>
          <a:solidFill>
            <a:schemeClr val="accent2">
              <a:lumMod val="60000"/>
              <a:lumOff val="40000"/>
            </a:schemeClr>
          </a:solidFill>
          <a:ln>
            <a:noFill/>
          </a:ln>
          <a:effectLst>
            <a:outerShdw blurRad="57150" dist="19050" dir="5400000" algn="ctr" rotWithShape="0">
              <a:srgbClr val="000000">
                <a:alpha val="63000"/>
              </a:srgbClr>
            </a:outerShdw>
          </a:effectLst>
        </c:spPr>
      </c:pivotFmt>
      <c:pivotFmt>
        <c:idx val="5"/>
        <c:spPr>
          <a:solidFill>
            <a:schemeClr val="accent2">
              <a:lumMod val="60000"/>
              <a:lumOff val="40000"/>
            </a:schemeClr>
          </a:solidFill>
          <a:ln>
            <a:noFill/>
          </a:ln>
          <a:effectLst>
            <a:outerShdw blurRad="57150" dist="19050" dir="5400000" algn="ctr" rotWithShape="0">
              <a:srgbClr val="000000">
                <a:alpha val="63000"/>
              </a:srgbClr>
            </a:outerShdw>
          </a:effectLst>
        </c:spPr>
      </c:pivotFmt>
      <c:pivotFmt>
        <c:idx val="6"/>
        <c:spPr>
          <a:solidFill>
            <a:schemeClr val="accent2">
              <a:lumMod val="60000"/>
              <a:lumOff val="40000"/>
            </a:schemeClr>
          </a:solidFill>
          <a:ln>
            <a:noFill/>
          </a:ln>
          <a:effectLst>
            <a:outerShdw blurRad="57150" dist="19050" dir="5400000" algn="ctr" rotWithShape="0">
              <a:srgbClr val="000000">
                <a:alpha val="63000"/>
              </a:srgbClr>
            </a:outerShdw>
          </a:effectLst>
        </c:spPr>
      </c:pivotFmt>
      <c:pivotFmt>
        <c:idx val="7"/>
        <c:spPr>
          <a:solidFill>
            <a:schemeClr val="accent2">
              <a:lumMod val="60000"/>
              <a:lumOff val="40000"/>
            </a:schemeClr>
          </a:solidFill>
          <a:ln>
            <a:noFill/>
          </a:ln>
          <a:effectLst>
            <a:outerShdw blurRad="57150" dist="19050" dir="5400000" algn="ctr" rotWithShape="0">
              <a:srgbClr val="000000">
                <a:alpha val="63000"/>
              </a:srgbClr>
            </a:outerShdw>
          </a:effectLst>
        </c:spPr>
      </c:pivotFmt>
      <c:pivotFmt>
        <c:idx val="8"/>
        <c:spPr>
          <a:solidFill>
            <a:schemeClr val="accent2">
              <a:lumMod val="60000"/>
              <a:lumOff val="40000"/>
            </a:schemeClr>
          </a:solidFill>
          <a:ln>
            <a:noFill/>
          </a:ln>
          <a:effectLst>
            <a:outerShdw blurRad="57150" dist="19050" dir="5400000" algn="ctr" rotWithShape="0">
              <a:srgbClr val="000000">
                <a:alpha val="63000"/>
              </a:srgbClr>
            </a:outerShdw>
          </a:effectLst>
        </c:spPr>
      </c:pivotFmt>
      <c:pivotFmt>
        <c:idx val="9"/>
        <c:spPr>
          <a:solidFill>
            <a:schemeClr val="accent2">
              <a:lumMod val="40000"/>
              <a:lumOff val="60000"/>
            </a:schemeClr>
          </a:solidFill>
          <a:ln>
            <a:noFill/>
          </a:ln>
          <a:effectLst>
            <a:outerShdw blurRad="57150" dist="19050" dir="5400000" algn="ctr" rotWithShape="0">
              <a:srgbClr val="000000">
                <a:alpha val="63000"/>
              </a:srgbClr>
            </a:outerShdw>
          </a:effectLst>
        </c:spPr>
      </c:pivotFmt>
      <c:pivotFmt>
        <c:idx val="10"/>
        <c:spPr>
          <a:solidFill>
            <a:schemeClr val="accent2">
              <a:lumMod val="40000"/>
              <a:lumOff val="60000"/>
            </a:schemeClr>
          </a:solidFill>
          <a:ln>
            <a:noFill/>
          </a:ln>
          <a:effectLst>
            <a:outerShdw blurRad="57150" dist="19050" dir="5400000" algn="ctr" rotWithShape="0">
              <a:srgbClr val="000000">
                <a:alpha val="63000"/>
              </a:srgbClr>
            </a:outerShdw>
          </a:effectLst>
        </c:spPr>
      </c:pivotFmt>
      <c:pivotFmt>
        <c:idx val="11"/>
        <c:spPr>
          <a:solidFill>
            <a:schemeClr val="accent2">
              <a:lumMod val="40000"/>
              <a:lumOff val="60000"/>
            </a:schemeClr>
          </a:solidFill>
          <a:ln>
            <a:noFill/>
          </a:ln>
          <a:effectLst>
            <a:outerShdw blurRad="57150" dist="19050" dir="5400000" algn="ctr" rotWithShape="0">
              <a:srgbClr val="000000">
                <a:alpha val="63000"/>
              </a:srgbClr>
            </a:outerShdw>
          </a:effectLst>
        </c:spPr>
      </c:pivotFmt>
      <c:pivotFmt>
        <c:idx val="12"/>
        <c:spPr>
          <a:solidFill>
            <a:schemeClr val="accent2">
              <a:lumMod val="20000"/>
              <a:lumOff val="80000"/>
            </a:schemeClr>
          </a:solidFill>
          <a:ln>
            <a:noFill/>
          </a:ln>
          <a:effectLst>
            <a:outerShdw blurRad="57150" dist="19050" dir="5400000" algn="ctr" rotWithShape="0">
              <a:srgbClr val="000000">
                <a:alpha val="63000"/>
              </a:srgbClr>
            </a:outerShdw>
          </a:effectLst>
        </c:spPr>
      </c:pivotFmt>
      <c:pivotFmt>
        <c:idx val="13"/>
        <c:spPr>
          <a:solidFill>
            <a:schemeClr val="accent2">
              <a:lumMod val="20000"/>
              <a:lumOff val="80000"/>
            </a:schemeClr>
          </a:solidFill>
          <a:ln>
            <a:noFill/>
          </a:ln>
          <a:effectLst>
            <a:outerShdw blurRad="57150" dist="19050" dir="5400000" algn="ctr" rotWithShape="0">
              <a:srgbClr val="000000">
                <a:alpha val="63000"/>
              </a:srgbClr>
            </a:outerShdw>
          </a:effectLst>
        </c:spPr>
      </c:pivotFmt>
      <c:pivotFmt>
        <c:idx val="14"/>
        <c:spPr>
          <a:solidFill>
            <a:schemeClr val="accent2">
              <a:lumMod val="20000"/>
              <a:lumOff val="80000"/>
            </a:schemeClr>
          </a:solidFill>
          <a:ln>
            <a:noFill/>
          </a:ln>
          <a:effectLst>
            <a:outerShdw blurRad="57150" dist="19050" dir="5400000" algn="ctr" rotWithShape="0">
              <a:srgbClr val="000000">
                <a:alpha val="63000"/>
              </a:srgbClr>
            </a:outerShdw>
          </a:effectLst>
        </c:spPr>
      </c:pivotFmt>
    </c:pivotFmts>
    <c:plotArea>
      <c:layout/>
      <c:barChart>
        <c:barDir val="bar"/>
        <c:grouping val="clustered"/>
        <c:varyColors val="0"/>
        <c:ser>
          <c:idx val="0"/>
          <c:order val="0"/>
          <c:tx>
            <c:strRef>
              <c:f>'pivot tables '!$B$6</c:f>
              <c:strCache>
                <c:ptCount val="1"/>
                <c:pt idx="0">
                  <c:v>Total</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A89-4B58-8BED-1B3C1F23A54D}"/>
              </c:ext>
            </c:extLst>
          </c:dPt>
          <c:dPt>
            <c:idx val="1"/>
            <c:invertIfNegative val="0"/>
            <c:bubble3D val="0"/>
            <c:spPr>
              <a:solidFill>
                <a:schemeClr val="accent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A89-4B58-8BED-1B3C1F23A54D}"/>
              </c:ext>
            </c:extLst>
          </c:dPt>
          <c:dPt>
            <c:idx val="2"/>
            <c:invertIfNegative val="0"/>
            <c:bubble3D val="0"/>
            <c:spPr>
              <a:solidFill>
                <a:schemeClr val="accent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9A89-4B58-8BED-1B3C1F23A54D}"/>
              </c:ext>
            </c:extLst>
          </c:dPt>
          <c:dPt>
            <c:idx val="3"/>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9A89-4B58-8BED-1B3C1F23A54D}"/>
              </c:ext>
            </c:extLst>
          </c:dPt>
          <c:dPt>
            <c:idx val="4"/>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9A89-4B58-8BED-1B3C1F23A54D}"/>
              </c:ext>
            </c:extLst>
          </c:dPt>
          <c:dPt>
            <c:idx val="5"/>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9A89-4B58-8BED-1B3C1F23A54D}"/>
              </c:ext>
            </c:extLst>
          </c:dPt>
          <c:dPt>
            <c:idx val="6"/>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9A89-4B58-8BED-1B3C1F23A54D}"/>
              </c:ext>
            </c:extLst>
          </c:dPt>
          <c:dPt>
            <c:idx val="7"/>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9A89-4B58-8BED-1B3C1F23A54D}"/>
              </c:ext>
            </c:extLst>
          </c:dPt>
          <c:dPt>
            <c:idx val="8"/>
            <c:invertIfNegative val="0"/>
            <c:bubble3D val="0"/>
            <c:spPr>
              <a:solidFill>
                <a:schemeClr val="accent2">
                  <a:lumMod val="40000"/>
                  <a:lumOff val="6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9A89-4B58-8BED-1B3C1F23A54D}"/>
              </c:ext>
            </c:extLst>
          </c:dPt>
          <c:dPt>
            <c:idx val="9"/>
            <c:invertIfNegative val="0"/>
            <c:bubble3D val="0"/>
            <c:spPr>
              <a:solidFill>
                <a:schemeClr val="accent2">
                  <a:lumMod val="40000"/>
                  <a:lumOff val="6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9A89-4B58-8BED-1B3C1F23A54D}"/>
              </c:ext>
            </c:extLst>
          </c:dPt>
          <c:dPt>
            <c:idx val="10"/>
            <c:invertIfNegative val="0"/>
            <c:bubble3D val="0"/>
            <c:spPr>
              <a:solidFill>
                <a:schemeClr val="accent2">
                  <a:lumMod val="40000"/>
                  <a:lumOff val="6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9A89-4B58-8BED-1B3C1F23A54D}"/>
              </c:ext>
            </c:extLst>
          </c:dPt>
          <c:dPt>
            <c:idx val="11"/>
            <c:invertIfNegative val="0"/>
            <c:bubble3D val="0"/>
            <c:spPr>
              <a:solidFill>
                <a:schemeClr val="accent2">
                  <a:lumMod val="20000"/>
                  <a:lumOff val="8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9A89-4B58-8BED-1B3C1F23A54D}"/>
              </c:ext>
            </c:extLst>
          </c:dPt>
          <c:dPt>
            <c:idx val="12"/>
            <c:invertIfNegative val="0"/>
            <c:bubble3D val="0"/>
            <c:spPr>
              <a:solidFill>
                <a:schemeClr val="accent2">
                  <a:lumMod val="20000"/>
                  <a:lumOff val="8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9A89-4B58-8BED-1B3C1F23A54D}"/>
              </c:ext>
            </c:extLst>
          </c:dPt>
          <c:dPt>
            <c:idx val="13"/>
            <c:invertIfNegative val="0"/>
            <c:bubble3D val="0"/>
            <c:spPr>
              <a:solidFill>
                <a:schemeClr val="accent2">
                  <a:lumMod val="20000"/>
                  <a:lumOff val="8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9A89-4B58-8BED-1B3C1F23A54D}"/>
              </c:ext>
            </c:extLst>
          </c:dPt>
          <c:dLbls>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 '!$A$7:$A$20</c:f>
              <c:strCache>
                <c:ptCount val="14"/>
                <c:pt idx="0">
                  <c:v>Chennai Super Kings</c:v>
                </c:pt>
                <c:pt idx="1">
                  <c:v>Mumbai Indians</c:v>
                </c:pt>
                <c:pt idx="2">
                  <c:v>Delhi Capitals</c:v>
                </c:pt>
                <c:pt idx="3">
                  <c:v>Sunrisers Hyderabad</c:v>
                </c:pt>
                <c:pt idx="4">
                  <c:v>Rising Pune Supergiant</c:v>
                </c:pt>
                <c:pt idx="5">
                  <c:v>Kolkata Knight Riders</c:v>
                </c:pt>
                <c:pt idx="6">
                  <c:v>Rajasthan Royals</c:v>
                </c:pt>
                <c:pt idx="7">
                  <c:v>Royal Challengers Bangalore</c:v>
                </c:pt>
                <c:pt idx="8">
                  <c:v>Kings XI Punjab</c:v>
                </c:pt>
                <c:pt idx="9">
                  <c:v>Gujarat Lions</c:v>
                </c:pt>
                <c:pt idx="10">
                  <c:v>Kochi Tuskers Kerala</c:v>
                </c:pt>
                <c:pt idx="11">
                  <c:v>Delhi Daredevils</c:v>
                </c:pt>
                <c:pt idx="12">
                  <c:v>Deccan Chargers</c:v>
                </c:pt>
                <c:pt idx="13">
                  <c:v>Pune Warriors</c:v>
                </c:pt>
              </c:strCache>
            </c:strRef>
          </c:cat>
          <c:val>
            <c:numRef>
              <c:f>'pivot tables '!$B$7:$B$20</c:f>
              <c:numCache>
                <c:formatCode>0</c:formatCode>
                <c:ptCount val="14"/>
                <c:pt idx="0">
                  <c:v>60.975609756097562</c:v>
                </c:pt>
                <c:pt idx="1">
                  <c:v>58.288770053475936</c:v>
                </c:pt>
                <c:pt idx="2">
                  <c:v>55.555555555555557</c:v>
                </c:pt>
                <c:pt idx="3">
                  <c:v>53.703703703703709</c:v>
                </c:pt>
                <c:pt idx="4">
                  <c:v>52.631578947368418</c:v>
                </c:pt>
                <c:pt idx="5">
                  <c:v>51.68539325842697</c:v>
                </c:pt>
                <c:pt idx="6">
                  <c:v>50.335570469798661</c:v>
                </c:pt>
                <c:pt idx="7">
                  <c:v>46.666666666666664</c:v>
                </c:pt>
                <c:pt idx="8">
                  <c:v>46.590909090909086</c:v>
                </c:pt>
                <c:pt idx="9">
                  <c:v>43.333333333333336</c:v>
                </c:pt>
                <c:pt idx="10">
                  <c:v>42.857142857142854</c:v>
                </c:pt>
                <c:pt idx="11">
                  <c:v>41.614906832298139</c:v>
                </c:pt>
                <c:pt idx="12">
                  <c:v>38.666666666666664</c:v>
                </c:pt>
                <c:pt idx="13">
                  <c:v>26.086956521739129</c:v>
                </c:pt>
              </c:numCache>
            </c:numRef>
          </c:val>
          <c:extLst>
            <c:ext xmlns:c16="http://schemas.microsoft.com/office/drawing/2014/chart" uri="{C3380CC4-5D6E-409C-BE32-E72D297353CC}">
              <c16:uniqueId val="{0000001C-7183-4E5A-B75E-10C78596D0B3}"/>
            </c:ext>
          </c:extLst>
        </c:ser>
        <c:dLbls>
          <c:dLblPos val="outEnd"/>
          <c:showLegendKey val="0"/>
          <c:showVal val="1"/>
          <c:showCatName val="0"/>
          <c:showSerName val="0"/>
          <c:showPercent val="0"/>
          <c:showBubbleSize val="0"/>
        </c:dLbls>
        <c:gapWidth val="115"/>
        <c:overlap val="-20"/>
        <c:axId val="2138185983"/>
        <c:axId val="2037547199"/>
      </c:barChart>
      <c:catAx>
        <c:axId val="2138185983"/>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crossAx val="2037547199"/>
        <c:crosses val="autoZero"/>
        <c:auto val="1"/>
        <c:lblAlgn val="ctr"/>
        <c:lblOffset val="100"/>
        <c:noMultiLvlLbl val="0"/>
      </c:catAx>
      <c:valAx>
        <c:axId val="2037547199"/>
        <c:scaling>
          <c:orientation val="minMax"/>
        </c:scaling>
        <c:delete val="0"/>
        <c:axPos val="b"/>
        <c:majorGridlines>
          <c:spPr>
            <a:ln w="9525" cap="flat" cmpd="sng" algn="ctr">
              <a:solidFill>
                <a:schemeClr val="lt1">
                  <a:lumMod val="95000"/>
                  <a:alpha val="10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38185983"/>
        <c:crosses val="autoZero"/>
        <c:crossBetween val="between"/>
      </c:valAx>
      <c:spPr>
        <a:noFill/>
        <a:ln>
          <a:noFill/>
        </a:ln>
        <a:effectLst>
          <a:outerShdw blurRad="50800" dist="38100" dir="2700000" algn="tl" rotWithShape="0">
            <a:prstClr val="black">
              <a:alpha val="40000"/>
            </a:prst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Infinity.xlsm]pivot tables !away win %</c:name>
    <c:fmtId val="6"/>
  </c:pivotSource>
  <c:chart>
    <c:title>
      <c:tx>
        <c:rich>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800"/>
              <a:t>Away  Win Percentage</a:t>
            </a:r>
          </a:p>
        </c:rich>
      </c:tx>
      <c:overlay val="0"/>
      <c:spPr>
        <a:noFill/>
        <a:ln>
          <a:noFill/>
        </a:ln>
        <a:effectLst/>
      </c:spPr>
      <c:txPr>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'pivot tables '!$H$6</c:f>
              <c:strCache>
                <c:ptCount val="1"/>
                <c:pt idx="0">
                  <c:v>Total</c:v>
                </c:pt>
              </c:strCache>
            </c:strRef>
          </c:tx>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3E9-4BCE-869A-BE49374B19C6}"/>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3E9-4BCE-869A-BE49374B19C6}"/>
              </c:ext>
            </c:extLst>
          </c:dPt>
          <c:dPt>
            <c:idx val="2"/>
            <c:bubble3D val="0"/>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3E9-4BCE-869A-BE49374B19C6}"/>
              </c:ext>
            </c:extLst>
          </c:dPt>
          <c:dPt>
            <c:idx val="3"/>
            <c:bubble3D val="0"/>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33E9-4BCE-869A-BE49374B19C6}"/>
              </c:ext>
            </c:extLst>
          </c:dPt>
          <c:dPt>
            <c:idx val="4"/>
            <c:bubble3D val="0"/>
            <c:spPr>
              <a:gradFill rotWithShape="1">
                <a:gsLst>
                  <a:gs pos="0">
                    <a:schemeClr val="accent5">
                      <a:tint val="94000"/>
                      <a:satMod val="105000"/>
                      <a:lumMod val="102000"/>
                    </a:schemeClr>
                  </a:gs>
                  <a:gs pos="100000">
                    <a:schemeClr val="accent5">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33E9-4BCE-869A-BE49374B19C6}"/>
              </c:ext>
            </c:extLst>
          </c:dPt>
          <c:dPt>
            <c:idx val="5"/>
            <c:bubble3D val="0"/>
            <c:spPr>
              <a:gradFill rotWithShape="1">
                <a:gsLst>
                  <a:gs pos="0">
                    <a:schemeClr val="accent6">
                      <a:tint val="94000"/>
                      <a:satMod val="105000"/>
                      <a:lumMod val="102000"/>
                    </a:schemeClr>
                  </a:gs>
                  <a:gs pos="100000">
                    <a:schemeClr val="accent6">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33E9-4BCE-869A-BE49374B19C6}"/>
              </c:ext>
            </c:extLst>
          </c:dPt>
          <c:dPt>
            <c:idx val="6"/>
            <c:bubble3D val="0"/>
            <c:spPr>
              <a:gradFill rotWithShape="1">
                <a:gsLst>
                  <a:gs pos="0">
                    <a:schemeClr val="accent1">
                      <a:lumMod val="60000"/>
                      <a:tint val="94000"/>
                      <a:satMod val="105000"/>
                      <a:lumMod val="102000"/>
                    </a:schemeClr>
                  </a:gs>
                  <a:gs pos="100000">
                    <a:schemeClr val="accent1">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33E9-4BCE-869A-BE49374B19C6}"/>
              </c:ext>
            </c:extLst>
          </c:dPt>
          <c:dPt>
            <c:idx val="7"/>
            <c:bubble3D val="0"/>
            <c:spPr>
              <a:gradFill rotWithShape="1">
                <a:gsLst>
                  <a:gs pos="0">
                    <a:schemeClr val="accent2">
                      <a:lumMod val="60000"/>
                      <a:tint val="94000"/>
                      <a:satMod val="105000"/>
                      <a:lumMod val="102000"/>
                    </a:schemeClr>
                  </a:gs>
                  <a:gs pos="100000">
                    <a:schemeClr val="accent2">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33E9-4BCE-869A-BE49374B19C6}"/>
              </c:ext>
            </c:extLst>
          </c:dPt>
          <c:dPt>
            <c:idx val="8"/>
            <c:bubble3D val="0"/>
            <c:spPr>
              <a:gradFill rotWithShape="1">
                <a:gsLst>
                  <a:gs pos="0">
                    <a:schemeClr val="accent3">
                      <a:lumMod val="60000"/>
                      <a:tint val="94000"/>
                      <a:satMod val="105000"/>
                      <a:lumMod val="102000"/>
                    </a:schemeClr>
                  </a:gs>
                  <a:gs pos="100000">
                    <a:schemeClr val="accent3">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33E9-4BCE-869A-BE49374B19C6}"/>
              </c:ext>
            </c:extLst>
          </c:dPt>
          <c:dPt>
            <c:idx val="9"/>
            <c:bubble3D val="0"/>
            <c:spPr>
              <a:gradFill rotWithShape="1">
                <a:gsLst>
                  <a:gs pos="0">
                    <a:schemeClr val="accent4">
                      <a:lumMod val="60000"/>
                      <a:tint val="94000"/>
                      <a:satMod val="105000"/>
                      <a:lumMod val="102000"/>
                    </a:schemeClr>
                  </a:gs>
                  <a:gs pos="100000">
                    <a:schemeClr val="accent4">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33E9-4BCE-869A-BE49374B19C6}"/>
              </c:ext>
            </c:extLst>
          </c:dPt>
          <c:dPt>
            <c:idx val="10"/>
            <c:bubble3D val="0"/>
            <c:spPr>
              <a:gradFill rotWithShape="1">
                <a:gsLst>
                  <a:gs pos="0">
                    <a:schemeClr val="accent5">
                      <a:lumMod val="60000"/>
                      <a:tint val="94000"/>
                      <a:satMod val="105000"/>
                      <a:lumMod val="102000"/>
                    </a:schemeClr>
                  </a:gs>
                  <a:gs pos="100000">
                    <a:schemeClr val="accent5">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33E9-4BCE-869A-BE49374B19C6}"/>
              </c:ext>
            </c:extLst>
          </c:dPt>
          <c:dPt>
            <c:idx val="11"/>
            <c:bubble3D val="0"/>
            <c:spPr>
              <a:gradFill rotWithShape="1">
                <a:gsLst>
                  <a:gs pos="0">
                    <a:schemeClr val="accent6">
                      <a:lumMod val="60000"/>
                      <a:tint val="94000"/>
                      <a:satMod val="105000"/>
                      <a:lumMod val="102000"/>
                    </a:schemeClr>
                  </a:gs>
                  <a:gs pos="100000">
                    <a:schemeClr val="accent6">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33E9-4BCE-869A-BE49374B19C6}"/>
              </c:ext>
            </c:extLst>
          </c:dPt>
          <c:dPt>
            <c:idx val="12"/>
            <c:bubble3D val="0"/>
            <c:spPr>
              <a:gradFill rotWithShape="1">
                <a:gsLst>
                  <a:gs pos="0">
                    <a:schemeClr val="accent1">
                      <a:lumMod val="80000"/>
                      <a:lumOff val="20000"/>
                      <a:tint val="94000"/>
                      <a:satMod val="105000"/>
                      <a:lumMod val="102000"/>
                    </a:schemeClr>
                  </a:gs>
                  <a:gs pos="100000">
                    <a:schemeClr val="accent1">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33E9-4BCE-869A-BE49374B19C6}"/>
              </c:ext>
            </c:extLst>
          </c:dPt>
          <c:dPt>
            <c:idx val="13"/>
            <c:bubble3D val="0"/>
            <c:spPr>
              <a:gradFill rotWithShape="1">
                <a:gsLst>
                  <a:gs pos="0">
                    <a:schemeClr val="accent2">
                      <a:lumMod val="80000"/>
                      <a:lumOff val="20000"/>
                      <a:tint val="94000"/>
                      <a:satMod val="105000"/>
                      <a:lumMod val="102000"/>
                    </a:schemeClr>
                  </a:gs>
                  <a:gs pos="100000">
                    <a:schemeClr val="accent2">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33E9-4BCE-869A-BE49374B19C6}"/>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 '!$G$7:$G$20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'!$H$7:$H$20</c:f>
              <c:numCache>
                <c:formatCode>0</c:formatCode>
                <c:ptCount val="14"/>
                <c:pt idx="0">
                  <c:v>65.333333333333329</c:v>
                </c:pt>
                <c:pt idx="1">
                  <c:v>34.375</c:v>
                </c:pt>
                <c:pt idx="2">
                  <c:v>70</c:v>
                </c:pt>
                <c:pt idx="3">
                  <c:v>47.191011235955052</c:v>
                </c:pt>
                <c:pt idx="4">
                  <c:v>75</c:v>
                </c:pt>
                <c:pt idx="5">
                  <c:v>51.764705882352949</c:v>
                </c:pt>
                <c:pt idx="6">
                  <c:v>57.142857142857139</c:v>
                </c:pt>
                <c:pt idx="7">
                  <c:v>61.05263157894737</c:v>
                </c:pt>
                <c:pt idx="8">
                  <c:v>59.302325581395351</c:v>
                </c:pt>
                <c:pt idx="9">
                  <c:v>23.076923076923077</c:v>
                </c:pt>
                <c:pt idx="10">
                  <c:v>57.499999999999993</c:v>
                </c:pt>
                <c:pt idx="11">
                  <c:v>62.5</c:v>
                </c:pt>
                <c:pt idx="12">
                  <c:v>51.578947368421055</c:v>
                </c:pt>
                <c:pt idx="13">
                  <c:v>62.222222222222221</c:v>
                </c:pt>
              </c:numCache>
            </c:numRef>
          </c:val>
          <c:extLst>
            <c:ext xmlns:c16="http://schemas.microsoft.com/office/drawing/2014/chart" uri="{C3380CC4-5D6E-409C-BE32-E72D297353CC}">
              <c16:uniqueId val="{0000001C-1EA4-432F-A7D6-D065F96E8012}"/>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Infinity.xlsm]pivot tables !total win %</c:name>
    <c:fmtId val="19"/>
  </c:pivotSource>
  <c:chart>
    <c:title>
      <c:tx>
        <c:rich>
          <a:bodyPr rot="0" spcFirstLastPara="1" vertOverflow="ellipsis" vert="horz" wrap="square" anchor="ctr" anchorCtr="1"/>
          <a:lstStyle/>
          <a:p>
            <a:pPr>
              <a:defRPr sz="3200" b="1" i="0" u="none" strike="noStrike" kern="1200" cap="none" baseline="0">
                <a:solidFill>
                  <a:schemeClr val="lt1">
                    <a:lumMod val="85000"/>
                  </a:schemeClr>
                </a:solidFill>
                <a:latin typeface="+mn-lt"/>
                <a:ea typeface="+mn-ea"/>
                <a:cs typeface="+mn-cs"/>
              </a:defRPr>
            </a:pPr>
            <a:r>
              <a:rPr lang="en-US" sz="3200"/>
              <a:t>Total Win Percentage of Teams</a:t>
            </a:r>
          </a:p>
        </c:rich>
      </c:tx>
      <c:layout>
        <c:manualLayout>
          <c:xMode val="edge"/>
          <c:yMode val="edge"/>
          <c:x val="0.35533542353445746"/>
          <c:y val="3.033488918543336E-2"/>
        </c:manualLayout>
      </c:layout>
      <c:overlay val="0"/>
      <c:spPr>
        <a:noFill/>
        <a:ln>
          <a:noFill/>
        </a:ln>
        <a:effectLst/>
      </c:spPr>
      <c:txPr>
        <a:bodyPr rot="0" spcFirstLastPara="1" vertOverflow="ellipsis" vert="horz" wrap="square" anchor="ctr" anchorCtr="1"/>
        <a:lstStyle/>
        <a:p>
          <a:pPr>
            <a:defRPr sz="32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60581814-4774-47F5-85A9-D8BBC8980A47}" type="VALUE">
                  <a:rPr lang="en-US" sz="2000"/>
                  <a:pPr>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84DD1C57-6DDD-4020-B8E9-73BB6840D574}" type="VALUE">
                  <a:rPr lang="en-US" sz="2000"/>
                  <a:pPr>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144286C0-825F-4580-9252-1D55E2F3552C}" type="VALUE">
                  <a:rPr lang="en-US" sz="2000"/>
                  <a:pPr>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E8649995-A818-4AD1-9966-AB47BC2CC418}" type="VALUE">
                  <a:rPr lang="en-US" sz="2000"/>
                  <a:pPr>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BC848888-E6F8-40D1-AA41-A2A8066F1415}" type="VALUE">
                  <a:rPr lang="en-US" sz="2000"/>
                  <a:pPr>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980F8791-3B75-4CBE-82B1-0CEFA2B2D93D}" type="VALUE">
                  <a:rPr lang="en-US" sz="2000"/>
                  <a:pPr>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4748A9AD-1C27-47E2-9397-122E5EC35C4A}" type="VALUE">
                  <a:rPr lang="en-US" sz="2000"/>
                  <a:pPr>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D05DC722-544B-4D20-8343-3145C6336CF0}" type="VALUE">
                  <a:rPr lang="en-US" sz="2000"/>
                  <a:pPr>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AD09B707-4CD5-4A3F-82DC-95F6BEA26EA0}" type="VALUE">
                  <a:rPr lang="en-US" sz="2000"/>
                  <a:pPr>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9C690937-F3BF-4464-96A5-69357A60A45E}" type="VALUE">
                  <a:rPr lang="en-US" sz="2000"/>
                  <a:pPr>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48DF97FB-53E3-404A-883A-E3409102CD86}" type="VALUE">
                  <a:rPr lang="en-US" sz="2000"/>
                  <a:pPr>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C8C20222-1379-4E36-9291-896652B95D7C}" type="VALUE">
                  <a:rPr lang="en-US" sz="2000"/>
                  <a:pPr>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BFBF2D5B-0DA9-4B81-8110-B9ED65DEA11E}" type="VALUE">
                  <a:rPr lang="en-US" sz="2000"/>
                  <a:pPr>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0A97D649-B043-4F23-B1CD-87CE677E4A3A}" type="VALUE">
                  <a:rPr lang="en-US" sz="2000"/>
                  <a:pPr>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FC1F6144-C1FD-4705-A602-6ADE83B5B5B0}"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5.581362900655587E-2"/>
          <c:y val="0.16004629350046201"/>
          <c:w val="0.92937486097643152"/>
          <c:h val="0.7223549791571704"/>
        </c:manualLayout>
      </c:layout>
      <c:lineChart>
        <c:grouping val="standard"/>
        <c:varyColors val="0"/>
        <c:ser>
          <c:idx val="0"/>
          <c:order val="0"/>
          <c:tx>
            <c:strRef>
              <c:f>'pivot tables '!$B$6</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Pt>
            <c:idx val="0"/>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0-15D7-4035-8D76-D67EB6303CEF}"/>
              </c:ext>
            </c:extLst>
          </c:dPt>
          <c:dPt>
            <c:idx val="1"/>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1-15D7-4035-8D76-D67EB6303CEF}"/>
              </c:ext>
            </c:extLst>
          </c:dPt>
          <c:dPt>
            <c:idx val="2"/>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2-15D7-4035-8D76-D67EB6303CEF}"/>
              </c:ext>
            </c:extLst>
          </c:dPt>
          <c:dPt>
            <c:idx val="3"/>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3-15D7-4035-8D76-D67EB6303CEF}"/>
              </c:ext>
            </c:extLst>
          </c:dPt>
          <c:dPt>
            <c:idx val="4"/>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4-15D7-4035-8D76-D67EB6303CEF}"/>
              </c:ext>
            </c:extLst>
          </c:dPt>
          <c:dPt>
            <c:idx val="5"/>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5-15D7-4035-8D76-D67EB6303CEF}"/>
              </c:ext>
            </c:extLst>
          </c:dPt>
          <c:dPt>
            <c:idx val="6"/>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6-15D7-4035-8D76-D67EB6303CEF}"/>
              </c:ext>
            </c:extLst>
          </c:dPt>
          <c:dPt>
            <c:idx val="7"/>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7-15D7-4035-8D76-D67EB6303CEF}"/>
              </c:ext>
            </c:extLst>
          </c:dPt>
          <c:dPt>
            <c:idx val="8"/>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8-15D7-4035-8D76-D67EB6303CEF}"/>
              </c:ext>
            </c:extLst>
          </c:dPt>
          <c:dPt>
            <c:idx val="9"/>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9-15D7-4035-8D76-D67EB6303CEF}"/>
              </c:ext>
            </c:extLst>
          </c:dPt>
          <c:dPt>
            <c:idx val="10"/>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A-15D7-4035-8D76-D67EB6303CEF}"/>
              </c:ext>
            </c:extLst>
          </c:dPt>
          <c:dPt>
            <c:idx val="11"/>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B-15D7-4035-8D76-D67EB6303CEF}"/>
              </c:ext>
            </c:extLst>
          </c:dPt>
          <c:dPt>
            <c:idx val="12"/>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C-15D7-4035-8D76-D67EB6303CEF}"/>
              </c:ext>
            </c:extLst>
          </c:dPt>
          <c:dPt>
            <c:idx val="13"/>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D-15D7-4035-8D76-D67EB6303CEF}"/>
              </c:ext>
            </c:extLst>
          </c:dPt>
          <c:dLbls>
            <c:dLbl>
              <c:idx val="0"/>
              <c:tx>
                <c:rich>
                  <a:bodyPr/>
                  <a:lstStyle/>
                  <a:p>
                    <a:fld id="{84DD1C57-6DDD-4020-B8E9-73BB6840D574}" type="VALUE">
                      <a:rPr lang="en-US" sz="2000"/>
                      <a:pPr/>
                      <a:t>[VALUE]</a:t>
                    </a:fld>
                    <a:r>
                      <a:rPr lang="en-US" sz="2000"/>
                      <a:t> %</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15D7-4035-8D76-D67EB6303CEF}"/>
                </c:ext>
              </c:extLst>
            </c:dLbl>
            <c:dLbl>
              <c:idx val="1"/>
              <c:tx>
                <c:rich>
                  <a:bodyPr/>
                  <a:lstStyle/>
                  <a:p>
                    <a:fld id="{144286C0-825F-4580-9252-1D55E2F3552C}" type="VALUE">
                      <a:rPr lang="en-US" sz="2000"/>
                      <a:pPr/>
                      <a:t>[VALUE]</a:t>
                    </a:fld>
                    <a:r>
                      <a:rPr lang="en-US" sz="2000"/>
                      <a:t> %</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15D7-4035-8D76-D67EB6303CEF}"/>
                </c:ext>
              </c:extLst>
            </c:dLbl>
            <c:dLbl>
              <c:idx val="2"/>
              <c:tx>
                <c:rich>
                  <a:bodyPr/>
                  <a:lstStyle/>
                  <a:p>
                    <a:fld id="{E8649995-A818-4AD1-9966-AB47BC2CC418}" type="VALUE">
                      <a:rPr lang="en-US" sz="2000"/>
                      <a:pPr/>
                      <a:t>[VALUE]</a:t>
                    </a:fld>
                    <a:r>
                      <a:rPr lang="en-US" sz="2000"/>
                      <a:t> %</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15D7-4035-8D76-D67EB6303CEF}"/>
                </c:ext>
              </c:extLst>
            </c:dLbl>
            <c:dLbl>
              <c:idx val="3"/>
              <c:tx>
                <c:rich>
                  <a:bodyPr/>
                  <a:lstStyle/>
                  <a:p>
                    <a:fld id="{BC848888-E6F8-40D1-AA41-A2A8066F1415}" type="VALUE">
                      <a:rPr lang="en-US" sz="2000"/>
                      <a:pPr/>
                      <a:t>[VALUE]</a:t>
                    </a:fld>
                    <a:r>
                      <a:rPr lang="en-US" sz="2000"/>
                      <a:t>%</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7-4035-8D76-D67EB6303CEF}"/>
                </c:ext>
              </c:extLst>
            </c:dLbl>
            <c:dLbl>
              <c:idx val="4"/>
              <c:tx>
                <c:rich>
                  <a:bodyPr/>
                  <a:lstStyle/>
                  <a:p>
                    <a:fld id="{980F8791-3B75-4CBE-82B1-0CEFA2B2D93D}" type="VALUE">
                      <a:rPr lang="en-US" sz="2000"/>
                      <a:pPr/>
                      <a:t>[VALUE]</a:t>
                    </a:fld>
                    <a:r>
                      <a:rPr lang="en-US" sz="2000"/>
                      <a:t>%</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15D7-4035-8D76-D67EB6303CEF}"/>
                </c:ext>
              </c:extLst>
            </c:dLbl>
            <c:dLbl>
              <c:idx val="5"/>
              <c:tx>
                <c:rich>
                  <a:bodyPr/>
                  <a:lstStyle/>
                  <a:p>
                    <a:fld id="{4748A9AD-1C27-47E2-9397-122E5EC35C4A}" type="VALUE">
                      <a:rPr lang="en-US" sz="2000"/>
                      <a:pPr/>
                      <a:t>[VALUE]</a:t>
                    </a:fld>
                    <a:r>
                      <a:rPr lang="en-US" sz="2000"/>
                      <a:t>%</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15D7-4035-8D76-D67EB6303CEF}"/>
                </c:ext>
              </c:extLst>
            </c:dLbl>
            <c:dLbl>
              <c:idx val="6"/>
              <c:tx>
                <c:rich>
                  <a:bodyPr/>
                  <a:lstStyle/>
                  <a:p>
                    <a:fld id="{D05DC722-544B-4D20-8343-3145C6336CF0}" type="VALUE">
                      <a:rPr lang="en-US" sz="2000"/>
                      <a:pPr/>
                      <a:t>[VALUE]</a:t>
                    </a:fld>
                    <a:r>
                      <a:rPr lang="en-US" sz="2000"/>
                      <a:t>%</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15D7-4035-8D76-D67EB6303CEF}"/>
                </c:ext>
              </c:extLst>
            </c:dLbl>
            <c:dLbl>
              <c:idx val="7"/>
              <c:tx>
                <c:rich>
                  <a:bodyPr/>
                  <a:lstStyle/>
                  <a:p>
                    <a:fld id="{AD09B707-4CD5-4A3F-82DC-95F6BEA26EA0}" type="VALUE">
                      <a:rPr lang="en-US" sz="2000"/>
                      <a:pPr/>
                      <a:t>[VALUE]</a:t>
                    </a:fld>
                    <a:r>
                      <a:rPr lang="en-US" sz="2000"/>
                      <a:t>%</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15D7-4035-8D76-D67EB6303CEF}"/>
                </c:ext>
              </c:extLst>
            </c:dLbl>
            <c:dLbl>
              <c:idx val="8"/>
              <c:tx>
                <c:rich>
                  <a:bodyPr/>
                  <a:lstStyle/>
                  <a:p>
                    <a:fld id="{60581814-4774-47F5-85A9-D8BBC8980A47}" type="VALUE">
                      <a:rPr lang="en-US" sz="2000"/>
                      <a:pPr/>
                      <a:t>[VALUE]</a:t>
                    </a:fld>
                    <a:r>
                      <a:rPr lang="en-US" sz="2000"/>
                      <a:t> %</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15D7-4035-8D76-D67EB6303CEF}"/>
                </c:ext>
              </c:extLst>
            </c:dLbl>
            <c:dLbl>
              <c:idx val="9"/>
              <c:tx>
                <c:rich>
                  <a:bodyPr/>
                  <a:lstStyle/>
                  <a:p>
                    <a:fld id="{9C690937-F3BF-4464-96A5-69357A60A45E}" type="VALUE">
                      <a:rPr lang="en-US" sz="2000"/>
                      <a:pPr/>
                      <a:t>[VALUE]</a:t>
                    </a:fld>
                    <a:r>
                      <a:rPr lang="en-US" sz="2000"/>
                      <a:t>%</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15D7-4035-8D76-D67EB6303CEF}"/>
                </c:ext>
              </c:extLst>
            </c:dLbl>
            <c:dLbl>
              <c:idx val="10"/>
              <c:tx>
                <c:rich>
                  <a:bodyPr/>
                  <a:lstStyle/>
                  <a:p>
                    <a:fld id="{48DF97FB-53E3-404A-883A-E3409102CD86}" type="VALUE">
                      <a:rPr lang="en-US" sz="2000"/>
                      <a:pPr/>
                      <a:t>[VALUE]</a:t>
                    </a:fld>
                    <a:r>
                      <a:rPr lang="en-US" sz="2000"/>
                      <a:t>%</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A-15D7-4035-8D76-D67EB6303CEF}"/>
                </c:ext>
              </c:extLst>
            </c:dLbl>
            <c:dLbl>
              <c:idx val="11"/>
              <c:tx>
                <c:rich>
                  <a:bodyPr/>
                  <a:lstStyle/>
                  <a:p>
                    <a:fld id="{C8C20222-1379-4E36-9291-896652B95D7C}" type="VALUE">
                      <a:rPr lang="en-US" sz="2000"/>
                      <a:pPr/>
                      <a:t>[VALUE]</a:t>
                    </a:fld>
                    <a:r>
                      <a:rPr lang="en-US" sz="2000"/>
                      <a:t>%</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15D7-4035-8D76-D67EB6303CEF}"/>
                </c:ext>
              </c:extLst>
            </c:dLbl>
            <c:dLbl>
              <c:idx val="12"/>
              <c:tx>
                <c:rich>
                  <a:bodyPr/>
                  <a:lstStyle/>
                  <a:p>
                    <a:fld id="{BFBF2D5B-0DA9-4B81-8110-B9ED65DEA11E}" type="VALUE">
                      <a:rPr lang="en-US" sz="2000"/>
                      <a:pPr/>
                      <a:t>[VALUE]</a:t>
                    </a:fld>
                    <a:r>
                      <a:rPr lang="en-US" sz="2000"/>
                      <a:t>%</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C-15D7-4035-8D76-D67EB6303CEF}"/>
                </c:ext>
              </c:extLst>
            </c:dLbl>
            <c:dLbl>
              <c:idx val="13"/>
              <c:tx>
                <c:rich>
                  <a:bodyPr/>
                  <a:lstStyle/>
                  <a:p>
                    <a:fld id="{0A97D649-B043-4F23-B1CD-87CE677E4A3A}" type="VALUE">
                      <a:rPr lang="en-US" sz="2000"/>
                      <a:pPr/>
                      <a:t>[VALUE]</a:t>
                    </a:fld>
                    <a:r>
                      <a:rPr lang="en-US" sz="2000"/>
                      <a:t>%</a:t>
                    </a:r>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15D7-4035-8D76-D67EB6303C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 '!$A$7:$A$20</c:f>
              <c:strCache>
                <c:ptCount val="14"/>
                <c:pt idx="0">
                  <c:v>Chennai Super Kings</c:v>
                </c:pt>
                <c:pt idx="1">
                  <c:v>Mumbai Indians</c:v>
                </c:pt>
                <c:pt idx="2">
                  <c:v>Delhi Capitals</c:v>
                </c:pt>
                <c:pt idx="3">
                  <c:v>Sunrisers Hyderabad</c:v>
                </c:pt>
                <c:pt idx="4">
                  <c:v>Rising Pune Supergiant</c:v>
                </c:pt>
                <c:pt idx="5">
                  <c:v>Kolkata Knight Riders</c:v>
                </c:pt>
                <c:pt idx="6">
                  <c:v>Rajasthan Royals</c:v>
                </c:pt>
                <c:pt idx="7">
                  <c:v>Royal Challengers Bangalore</c:v>
                </c:pt>
                <c:pt idx="8">
                  <c:v>Kings XI Punjab</c:v>
                </c:pt>
                <c:pt idx="9">
                  <c:v>Gujarat Lions</c:v>
                </c:pt>
                <c:pt idx="10">
                  <c:v>Kochi Tuskers Kerala</c:v>
                </c:pt>
                <c:pt idx="11">
                  <c:v>Delhi Daredevils</c:v>
                </c:pt>
                <c:pt idx="12">
                  <c:v>Deccan Chargers</c:v>
                </c:pt>
                <c:pt idx="13">
                  <c:v>Pune Warriors</c:v>
                </c:pt>
              </c:strCache>
            </c:strRef>
          </c:cat>
          <c:val>
            <c:numRef>
              <c:f>'pivot tables '!$B$7:$B$20</c:f>
              <c:numCache>
                <c:formatCode>0</c:formatCode>
                <c:ptCount val="14"/>
                <c:pt idx="0">
                  <c:v>60.975609756097562</c:v>
                </c:pt>
                <c:pt idx="1">
                  <c:v>58.288770053475936</c:v>
                </c:pt>
                <c:pt idx="2">
                  <c:v>55.555555555555557</c:v>
                </c:pt>
                <c:pt idx="3">
                  <c:v>53.703703703703709</c:v>
                </c:pt>
                <c:pt idx="4">
                  <c:v>52.631578947368418</c:v>
                </c:pt>
                <c:pt idx="5">
                  <c:v>51.68539325842697</c:v>
                </c:pt>
                <c:pt idx="6">
                  <c:v>50.335570469798661</c:v>
                </c:pt>
                <c:pt idx="7">
                  <c:v>46.666666666666664</c:v>
                </c:pt>
                <c:pt idx="8">
                  <c:v>46.590909090909086</c:v>
                </c:pt>
                <c:pt idx="9">
                  <c:v>43.333333333333336</c:v>
                </c:pt>
                <c:pt idx="10">
                  <c:v>42.857142857142854</c:v>
                </c:pt>
                <c:pt idx="11">
                  <c:v>41.614906832298139</c:v>
                </c:pt>
                <c:pt idx="12">
                  <c:v>38.666666666666664</c:v>
                </c:pt>
                <c:pt idx="13">
                  <c:v>26.086956521739129</c:v>
                </c:pt>
              </c:numCache>
            </c:numRef>
          </c:val>
          <c:smooth val="0"/>
          <c:extLst>
            <c:ext xmlns:c16="http://schemas.microsoft.com/office/drawing/2014/chart" uri="{C3380CC4-5D6E-409C-BE32-E72D297353CC}">
              <c16:uniqueId val="{0000000E-14C7-4267-B746-21158159FA5E}"/>
            </c:ext>
          </c:extLst>
        </c:ser>
        <c:dLbls>
          <c:dLblPos val="t"/>
          <c:showLegendKey val="0"/>
          <c:showVal val="1"/>
          <c:showCatName val="0"/>
          <c:showSerName val="0"/>
          <c:showPercent val="0"/>
          <c:showBubbleSize val="0"/>
        </c:dLbls>
        <c:marker val="1"/>
        <c:smooth val="0"/>
        <c:axId val="1978640879"/>
        <c:axId val="1080188191"/>
      </c:lineChart>
      <c:catAx>
        <c:axId val="197864087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lt1">
                    <a:lumMod val="75000"/>
                  </a:schemeClr>
                </a:solidFill>
                <a:latin typeface="+mn-lt"/>
                <a:ea typeface="+mn-ea"/>
                <a:cs typeface="+mn-cs"/>
              </a:defRPr>
            </a:pPr>
            <a:endParaRPr lang="en-US"/>
          </a:p>
        </c:txPr>
        <c:crossAx val="1080188191"/>
        <c:crosses val="autoZero"/>
        <c:auto val="1"/>
        <c:lblAlgn val="ctr"/>
        <c:lblOffset val="100"/>
        <c:noMultiLvlLbl val="0"/>
      </c:catAx>
      <c:valAx>
        <c:axId val="108018819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n-US"/>
          </a:p>
        </c:txPr>
        <c:crossAx val="1978640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Infinity.xlsm]pivot tables !PivotTable3</c:name>
    <c:fmtId val="3"/>
  </c:pivotSource>
  <c:chart>
    <c:title>
      <c:tx>
        <c:rich>
          <a:bodyPr rot="0" spcFirstLastPara="1" vertOverflow="ellipsis" vert="horz" wrap="square" anchor="ctr" anchorCtr="1"/>
          <a:lstStyle/>
          <a:p>
            <a:pPr>
              <a:defRPr sz="3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200"/>
              <a:t>Home Win Percentage</a:t>
            </a:r>
          </a:p>
        </c:rich>
      </c:tx>
      <c:overlay val="0"/>
      <c:spPr>
        <a:noFill/>
        <a:ln>
          <a:noFill/>
        </a:ln>
        <a:effectLst/>
      </c:spPr>
      <c:txPr>
        <a:bodyPr rot="0" spcFirstLastPara="1" vertOverflow="ellipsis" vert="horz" wrap="square" anchor="ctr" anchorCtr="1"/>
        <a:lstStyle/>
        <a:p>
          <a:pPr>
            <a:defRPr sz="3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'pivot tables '!$E$6</c:f>
              <c:strCache>
                <c:ptCount val="1"/>
                <c:pt idx="0">
                  <c:v>Total</c:v>
                </c:pt>
              </c:strCache>
            </c:strRef>
          </c:tx>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455-4524-982E-E9EC557A1F6D}"/>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455-4524-982E-E9EC557A1F6D}"/>
              </c:ext>
            </c:extLst>
          </c:dPt>
          <c:dPt>
            <c:idx val="2"/>
            <c:bubble3D val="0"/>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455-4524-982E-E9EC557A1F6D}"/>
              </c:ext>
            </c:extLst>
          </c:dPt>
          <c:dPt>
            <c:idx val="3"/>
            <c:bubble3D val="0"/>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455-4524-982E-E9EC557A1F6D}"/>
              </c:ext>
            </c:extLst>
          </c:dPt>
          <c:dPt>
            <c:idx val="4"/>
            <c:bubble3D val="0"/>
            <c:spPr>
              <a:gradFill rotWithShape="1">
                <a:gsLst>
                  <a:gs pos="0">
                    <a:schemeClr val="accent5">
                      <a:tint val="94000"/>
                      <a:satMod val="105000"/>
                      <a:lumMod val="102000"/>
                    </a:schemeClr>
                  </a:gs>
                  <a:gs pos="100000">
                    <a:schemeClr val="accent5">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455-4524-982E-E9EC557A1F6D}"/>
              </c:ext>
            </c:extLst>
          </c:dPt>
          <c:dPt>
            <c:idx val="5"/>
            <c:bubble3D val="0"/>
            <c:spPr>
              <a:gradFill rotWithShape="1">
                <a:gsLst>
                  <a:gs pos="0">
                    <a:schemeClr val="accent6">
                      <a:tint val="94000"/>
                      <a:satMod val="105000"/>
                      <a:lumMod val="102000"/>
                    </a:schemeClr>
                  </a:gs>
                  <a:gs pos="100000">
                    <a:schemeClr val="accent6">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455-4524-982E-E9EC557A1F6D}"/>
              </c:ext>
            </c:extLst>
          </c:dPt>
          <c:dPt>
            <c:idx val="6"/>
            <c:bubble3D val="0"/>
            <c:spPr>
              <a:gradFill rotWithShape="1">
                <a:gsLst>
                  <a:gs pos="0">
                    <a:schemeClr val="accent1">
                      <a:lumMod val="60000"/>
                      <a:tint val="94000"/>
                      <a:satMod val="105000"/>
                      <a:lumMod val="102000"/>
                    </a:schemeClr>
                  </a:gs>
                  <a:gs pos="100000">
                    <a:schemeClr val="accent1">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455-4524-982E-E9EC557A1F6D}"/>
              </c:ext>
            </c:extLst>
          </c:dPt>
          <c:dPt>
            <c:idx val="7"/>
            <c:bubble3D val="0"/>
            <c:spPr>
              <a:gradFill rotWithShape="1">
                <a:gsLst>
                  <a:gs pos="0">
                    <a:schemeClr val="accent2">
                      <a:lumMod val="60000"/>
                      <a:tint val="94000"/>
                      <a:satMod val="105000"/>
                      <a:lumMod val="102000"/>
                    </a:schemeClr>
                  </a:gs>
                  <a:gs pos="100000">
                    <a:schemeClr val="accent2">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455-4524-982E-E9EC557A1F6D}"/>
              </c:ext>
            </c:extLst>
          </c:dPt>
          <c:dPt>
            <c:idx val="8"/>
            <c:bubble3D val="0"/>
            <c:spPr>
              <a:gradFill rotWithShape="1">
                <a:gsLst>
                  <a:gs pos="0">
                    <a:schemeClr val="accent3">
                      <a:lumMod val="60000"/>
                      <a:tint val="94000"/>
                      <a:satMod val="105000"/>
                      <a:lumMod val="102000"/>
                    </a:schemeClr>
                  </a:gs>
                  <a:gs pos="100000">
                    <a:schemeClr val="accent3">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8455-4524-982E-E9EC557A1F6D}"/>
              </c:ext>
            </c:extLst>
          </c:dPt>
          <c:dPt>
            <c:idx val="9"/>
            <c:bubble3D val="0"/>
            <c:spPr>
              <a:gradFill rotWithShape="1">
                <a:gsLst>
                  <a:gs pos="0">
                    <a:schemeClr val="accent4">
                      <a:lumMod val="60000"/>
                      <a:tint val="94000"/>
                      <a:satMod val="105000"/>
                      <a:lumMod val="102000"/>
                    </a:schemeClr>
                  </a:gs>
                  <a:gs pos="100000">
                    <a:schemeClr val="accent4">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8455-4524-982E-E9EC557A1F6D}"/>
              </c:ext>
            </c:extLst>
          </c:dPt>
          <c:dPt>
            <c:idx val="10"/>
            <c:bubble3D val="0"/>
            <c:spPr>
              <a:gradFill rotWithShape="1">
                <a:gsLst>
                  <a:gs pos="0">
                    <a:schemeClr val="accent5">
                      <a:lumMod val="60000"/>
                      <a:tint val="94000"/>
                      <a:satMod val="105000"/>
                      <a:lumMod val="102000"/>
                    </a:schemeClr>
                  </a:gs>
                  <a:gs pos="100000">
                    <a:schemeClr val="accent5">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8455-4524-982E-E9EC557A1F6D}"/>
              </c:ext>
            </c:extLst>
          </c:dPt>
          <c:dPt>
            <c:idx val="11"/>
            <c:bubble3D val="0"/>
            <c:spPr>
              <a:gradFill rotWithShape="1">
                <a:gsLst>
                  <a:gs pos="0">
                    <a:schemeClr val="accent6">
                      <a:lumMod val="60000"/>
                      <a:tint val="94000"/>
                      <a:satMod val="105000"/>
                      <a:lumMod val="102000"/>
                    </a:schemeClr>
                  </a:gs>
                  <a:gs pos="100000">
                    <a:schemeClr val="accent6">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8455-4524-982E-E9EC557A1F6D}"/>
              </c:ext>
            </c:extLst>
          </c:dPt>
          <c:dPt>
            <c:idx val="12"/>
            <c:bubble3D val="0"/>
            <c:spPr>
              <a:gradFill rotWithShape="1">
                <a:gsLst>
                  <a:gs pos="0">
                    <a:schemeClr val="accent1">
                      <a:lumMod val="80000"/>
                      <a:lumOff val="20000"/>
                      <a:tint val="94000"/>
                      <a:satMod val="105000"/>
                      <a:lumMod val="102000"/>
                    </a:schemeClr>
                  </a:gs>
                  <a:gs pos="100000">
                    <a:schemeClr val="accent1">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8455-4524-982E-E9EC557A1F6D}"/>
              </c:ext>
            </c:extLst>
          </c:dPt>
          <c:dPt>
            <c:idx val="13"/>
            <c:bubble3D val="0"/>
            <c:spPr>
              <a:gradFill rotWithShape="1">
                <a:gsLst>
                  <a:gs pos="0">
                    <a:schemeClr val="accent2">
                      <a:lumMod val="80000"/>
                      <a:lumOff val="20000"/>
                      <a:tint val="94000"/>
                      <a:satMod val="105000"/>
                      <a:lumMod val="102000"/>
                    </a:schemeClr>
                  </a:gs>
                  <a:gs pos="100000">
                    <a:schemeClr val="accent2">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8455-4524-982E-E9EC557A1F6D}"/>
              </c:ext>
            </c:extLst>
          </c:dPt>
          <c:dLbls>
            <c:spPr>
              <a:noFill/>
              <a:ln>
                <a:noFill/>
              </a:ln>
              <a:effectLst/>
            </c:spPr>
            <c:txPr>
              <a:bodyPr rot="0" spcFirstLastPara="1" vertOverflow="overflow" horzOverflow="overflow" vert="horz" wrap="square" lIns="38100" tIns="19050" rIns="38100" bIns="19050" anchor="ctr" anchorCtr="1">
                <a:spAutoFit/>
              </a:bodyPr>
              <a:lstStyle/>
              <a:p>
                <a:pPr>
                  <a:defRPr sz="32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 '!$D$7:$D$20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'!$E$7:$E$20</c:f>
              <c:numCache>
                <c:formatCode>General</c:formatCode>
                <c:ptCount val="14"/>
                <c:pt idx="0">
                  <c:v>57</c:v>
                </c:pt>
                <c:pt idx="1">
                  <c:v>42</c:v>
                </c:pt>
                <c:pt idx="2">
                  <c:v>38</c:v>
                </c:pt>
                <c:pt idx="3">
                  <c:v>35</c:v>
                </c:pt>
                <c:pt idx="4">
                  <c:v>7</c:v>
                </c:pt>
                <c:pt idx="5">
                  <c:v>42</c:v>
                </c:pt>
                <c:pt idx="6">
                  <c:v>29</c:v>
                </c:pt>
                <c:pt idx="7">
                  <c:v>41</c:v>
                </c:pt>
                <c:pt idx="8">
                  <c:v>57</c:v>
                </c:pt>
                <c:pt idx="9">
                  <c:v>30</c:v>
                </c:pt>
                <c:pt idx="10">
                  <c:v>42</c:v>
                </c:pt>
                <c:pt idx="11">
                  <c:v>45</c:v>
                </c:pt>
                <c:pt idx="12">
                  <c:v>41</c:v>
                </c:pt>
                <c:pt idx="13">
                  <c:v>48</c:v>
                </c:pt>
              </c:numCache>
            </c:numRef>
          </c:val>
          <c:extLst>
            <c:ext xmlns:c16="http://schemas.microsoft.com/office/drawing/2014/chart" uri="{C3380CC4-5D6E-409C-BE32-E72D297353CC}">
              <c16:uniqueId val="{0000001C-4DCB-45B0-B100-B9CB11544152}"/>
            </c:ext>
          </c:extLst>
        </c:ser>
        <c:dLbls>
          <c:showLegendKey val="0"/>
          <c:showVal val="1"/>
          <c:showCatName val="0"/>
          <c:showSerName val="0"/>
          <c:showPercent val="0"/>
          <c:showBubbleSize val="0"/>
          <c:showLeaderLines val="1"/>
        </c:dLbls>
        <c:firstSliceAng val="0"/>
        <c:holeSize val="6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Infinity.xlsm]pivot tables !home and away matches</c:name>
    <c:fmtId val="13"/>
  </c:pivotSource>
  <c:chart>
    <c:title>
      <c:tx>
        <c:rich>
          <a:bodyPr rot="0" spcFirstLastPara="1" vertOverflow="ellipsis" vert="horz" wrap="square" anchor="ctr" anchorCtr="1"/>
          <a:lstStyle/>
          <a:p>
            <a:pPr>
              <a:defRPr sz="3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600"/>
              <a:t>Overview</a:t>
            </a:r>
            <a:r>
              <a:rPr lang="en-US" sz="3600" baseline="0"/>
              <a:t> of Matches Played</a:t>
            </a:r>
            <a:endParaRPr lang="en-US" sz="3600"/>
          </a:p>
        </c:rich>
      </c:tx>
      <c:overlay val="0"/>
      <c:spPr>
        <a:noFill/>
        <a:ln>
          <a:noFill/>
        </a:ln>
        <a:effectLst/>
      </c:spPr>
      <c:txPr>
        <a:bodyPr rot="0" spcFirstLastPara="1" vertOverflow="ellipsis" vert="horz" wrap="square" anchor="ctr" anchorCtr="1"/>
        <a:lstStyle/>
        <a:p>
          <a:pPr>
            <a:defRPr sz="3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976186390303576E-2"/>
          <c:y val="0.15670500194548728"/>
          <c:w val="0.87973853274293012"/>
          <c:h val="0.75533232298286723"/>
        </c:manualLayout>
      </c:layout>
      <c:barChart>
        <c:barDir val="col"/>
        <c:grouping val="clustered"/>
        <c:varyColors val="0"/>
        <c:ser>
          <c:idx val="0"/>
          <c:order val="0"/>
          <c:tx>
            <c:strRef>
              <c:f>'pivot tables '!$K$6</c:f>
              <c:strCache>
                <c:ptCount val="1"/>
                <c:pt idx="0">
                  <c:v>Home _wins</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 '!$J$7:$J$20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'!$K$7:$K$20</c:f>
              <c:numCache>
                <c:formatCode>General</c:formatCode>
                <c:ptCount val="14"/>
                <c:pt idx="0">
                  <c:v>51</c:v>
                </c:pt>
                <c:pt idx="1">
                  <c:v>18</c:v>
                </c:pt>
                <c:pt idx="2">
                  <c:v>3</c:v>
                </c:pt>
                <c:pt idx="3">
                  <c:v>25</c:v>
                </c:pt>
                <c:pt idx="4">
                  <c:v>1</c:v>
                </c:pt>
                <c:pt idx="5">
                  <c:v>38</c:v>
                </c:pt>
                <c:pt idx="6">
                  <c:v>2</c:v>
                </c:pt>
                <c:pt idx="7">
                  <c:v>34</c:v>
                </c:pt>
                <c:pt idx="8">
                  <c:v>58</c:v>
                </c:pt>
                <c:pt idx="9">
                  <c:v>6</c:v>
                </c:pt>
                <c:pt idx="10">
                  <c:v>29</c:v>
                </c:pt>
                <c:pt idx="11">
                  <c:v>5</c:v>
                </c:pt>
                <c:pt idx="12">
                  <c:v>35</c:v>
                </c:pt>
                <c:pt idx="13">
                  <c:v>30</c:v>
                </c:pt>
              </c:numCache>
            </c:numRef>
          </c:val>
          <c:extLst>
            <c:ext xmlns:c16="http://schemas.microsoft.com/office/drawing/2014/chart" uri="{C3380CC4-5D6E-409C-BE32-E72D297353CC}">
              <c16:uniqueId val="{00000000-5D96-4201-A15A-B086CD6D6BCC}"/>
            </c:ext>
          </c:extLst>
        </c:ser>
        <c:ser>
          <c:idx val="1"/>
          <c:order val="1"/>
          <c:tx>
            <c:strRef>
              <c:f>'pivot tables '!$L$6</c:f>
              <c:strCache>
                <c:ptCount val="1"/>
                <c:pt idx="0">
                  <c:v>Total Home Matches</c:v>
                </c:pt>
              </c:strCache>
            </c:strRef>
          </c:tx>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 '!$J$7:$J$20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'!$L$7:$L$20</c:f>
              <c:numCache>
                <c:formatCode>General</c:formatCode>
                <c:ptCount val="14"/>
                <c:pt idx="0">
                  <c:v>89</c:v>
                </c:pt>
                <c:pt idx="1">
                  <c:v>43</c:v>
                </c:pt>
                <c:pt idx="2">
                  <c:v>8</c:v>
                </c:pt>
                <c:pt idx="3">
                  <c:v>72</c:v>
                </c:pt>
                <c:pt idx="4">
                  <c:v>14</c:v>
                </c:pt>
                <c:pt idx="5">
                  <c:v>91</c:v>
                </c:pt>
                <c:pt idx="6">
                  <c:v>7</c:v>
                </c:pt>
                <c:pt idx="7">
                  <c:v>83</c:v>
                </c:pt>
                <c:pt idx="8">
                  <c:v>101</c:v>
                </c:pt>
                <c:pt idx="9">
                  <c:v>20</c:v>
                </c:pt>
                <c:pt idx="10">
                  <c:v>69</c:v>
                </c:pt>
                <c:pt idx="11">
                  <c:v>11</c:v>
                </c:pt>
                <c:pt idx="12">
                  <c:v>85</c:v>
                </c:pt>
                <c:pt idx="13">
                  <c:v>63</c:v>
                </c:pt>
              </c:numCache>
            </c:numRef>
          </c:val>
          <c:extLst>
            <c:ext xmlns:c16="http://schemas.microsoft.com/office/drawing/2014/chart" uri="{C3380CC4-5D6E-409C-BE32-E72D297353CC}">
              <c16:uniqueId val="{00000001-5D96-4201-A15A-B086CD6D6BCC}"/>
            </c:ext>
          </c:extLst>
        </c:ser>
        <c:ser>
          <c:idx val="2"/>
          <c:order val="2"/>
          <c:tx>
            <c:strRef>
              <c:f>'pivot tables '!$M$6</c:f>
              <c:strCache>
                <c:ptCount val="1"/>
                <c:pt idx="0">
                  <c:v>Away_wins</c:v>
                </c:pt>
              </c:strCache>
            </c:strRef>
          </c:tx>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 '!$J$7:$J$20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'!$M$7:$M$20</c:f>
              <c:numCache>
                <c:formatCode>General</c:formatCode>
                <c:ptCount val="14"/>
                <c:pt idx="0">
                  <c:v>49</c:v>
                </c:pt>
                <c:pt idx="1">
                  <c:v>11</c:v>
                </c:pt>
                <c:pt idx="2">
                  <c:v>7</c:v>
                </c:pt>
                <c:pt idx="3">
                  <c:v>42</c:v>
                </c:pt>
                <c:pt idx="4">
                  <c:v>12</c:v>
                </c:pt>
                <c:pt idx="5">
                  <c:v>44</c:v>
                </c:pt>
                <c:pt idx="6">
                  <c:v>4</c:v>
                </c:pt>
                <c:pt idx="7">
                  <c:v>58</c:v>
                </c:pt>
                <c:pt idx="8">
                  <c:v>51</c:v>
                </c:pt>
                <c:pt idx="9">
                  <c:v>6</c:v>
                </c:pt>
                <c:pt idx="10">
                  <c:v>46</c:v>
                </c:pt>
                <c:pt idx="11">
                  <c:v>5</c:v>
                </c:pt>
                <c:pt idx="12">
                  <c:v>49</c:v>
                </c:pt>
                <c:pt idx="13">
                  <c:v>28</c:v>
                </c:pt>
              </c:numCache>
            </c:numRef>
          </c:val>
          <c:extLst>
            <c:ext xmlns:c16="http://schemas.microsoft.com/office/drawing/2014/chart" uri="{C3380CC4-5D6E-409C-BE32-E72D297353CC}">
              <c16:uniqueId val="{00000002-5D96-4201-A15A-B086CD6D6BCC}"/>
            </c:ext>
          </c:extLst>
        </c:ser>
        <c:ser>
          <c:idx val="3"/>
          <c:order val="3"/>
          <c:tx>
            <c:strRef>
              <c:f>'pivot tables '!$N$6</c:f>
              <c:strCache>
                <c:ptCount val="1"/>
                <c:pt idx="0">
                  <c:v>Total Away_matches</c:v>
                </c:pt>
              </c:strCache>
            </c:strRef>
          </c:tx>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 '!$J$7:$J$20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'!$N$7:$N$20</c:f>
              <c:numCache>
                <c:formatCode>General</c:formatCode>
                <c:ptCount val="14"/>
                <c:pt idx="0">
                  <c:v>75</c:v>
                </c:pt>
                <c:pt idx="1">
                  <c:v>32</c:v>
                </c:pt>
                <c:pt idx="2">
                  <c:v>10</c:v>
                </c:pt>
                <c:pt idx="3">
                  <c:v>89</c:v>
                </c:pt>
                <c:pt idx="4">
                  <c:v>16</c:v>
                </c:pt>
                <c:pt idx="5">
                  <c:v>85</c:v>
                </c:pt>
                <c:pt idx="6">
                  <c:v>7</c:v>
                </c:pt>
                <c:pt idx="7">
                  <c:v>95</c:v>
                </c:pt>
                <c:pt idx="8">
                  <c:v>86</c:v>
                </c:pt>
                <c:pt idx="9">
                  <c:v>26</c:v>
                </c:pt>
                <c:pt idx="10">
                  <c:v>80</c:v>
                </c:pt>
                <c:pt idx="11">
                  <c:v>8</c:v>
                </c:pt>
                <c:pt idx="12">
                  <c:v>95</c:v>
                </c:pt>
                <c:pt idx="13">
                  <c:v>45</c:v>
                </c:pt>
              </c:numCache>
            </c:numRef>
          </c:val>
          <c:extLst>
            <c:ext xmlns:c16="http://schemas.microsoft.com/office/drawing/2014/chart" uri="{C3380CC4-5D6E-409C-BE32-E72D297353CC}">
              <c16:uniqueId val="{00000003-5D96-4201-A15A-B086CD6D6BCC}"/>
            </c:ext>
          </c:extLst>
        </c:ser>
        <c:dLbls>
          <c:dLblPos val="outEnd"/>
          <c:showLegendKey val="0"/>
          <c:showVal val="1"/>
          <c:showCatName val="0"/>
          <c:showSerName val="0"/>
          <c:showPercent val="0"/>
          <c:showBubbleSize val="0"/>
        </c:dLbls>
        <c:gapWidth val="100"/>
        <c:overlap val="-24"/>
        <c:axId val="776341568"/>
        <c:axId val="1548469008"/>
      </c:barChart>
      <c:catAx>
        <c:axId val="7763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400" b="1" i="0" u="none" strike="noStrike" kern="1200" baseline="0">
                <a:solidFill>
                  <a:schemeClr val="lt1">
                    <a:lumMod val="85000"/>
                  </a:schemeClr>
                </a:solidFill>
                <a:latin typeface="+mn-lt"/>
                <a:ea typeface="+mn-ea"/>
                <a:cs typeface="+mn-cs"/>
              </a:defRPr>
            </a:pPr>
            <a:endParaRPr lang="en-US"/>
          </a:p>
        </c:txPr>
        <c:crossAx val="1548469008"/>
        <c:crosses val="autoZero"/>
        <c:auto val="1"/>
        <c:lblAlgn val="ctr"/>
        <c:lblOffset val="100"/>
        <c:noMultiLvlLbl val="0"/>
      </c:catAx>
      <c:valAx>
        <c:axId val="1548469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634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b="1" i="0" baseline="0">
                <a:effectLst>
                  <a:outerShdw blurRad="50800" dist="38100" dir="5400000" algn="t" rotWithShape="0">
                    <a:srgbClr val="000000">
                      <a:alpha val="40000"/>
                    </a:srgbClr>
                  </a:outerShdw>
                </a:effectLst>
              </a:rPr>
              <a:t>Top 3 Leading Teams in IPL</a:t>
            </a:r>
            <a:endParaRPr lang="en-US">
              <a:effectLst/>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v>Total</c:v>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cat>
            <c:strLit>
              <c:ptCount val="14"/>
              <c:pt idx="0">
                <c:v>Chennai Super Kings</c:v>
              </c:pt>
              <c:pt idx="1">
                <c:v>Mumbai Indians</c:v>
              </c:pt>
              <c:pt idx="2">
                <c:v>Delhi Capitals</c:v>
              </c:pt>
              <c:pt idx="3">
                <c:v>Sunrisers Hyderabad</c:v>
              </c:pt>
              <c:pt idx="4">
                <c:v>Rising Pune Supergiant</c:v>
              </c:pt>
              <c:pt idx="5">
                <c:v>Kolkata Knight Riders</c:v>
              </c:pt>
              <c:pt idx="6">
                <c:v>Rajasthan Royals</c:v>
              </c:pt>
              <c:pt idx="7">
                <c:v>Royal Challengers Bangalore</c:v>
              </c:pt>
              <c:pt idx="8">
                <c:v>Kings XI Punjab</c:v>
              </c:pt>
              <c:pt idx="9">
                <c:v>Gujarat Lions</c:v>
              </c:pt>
              <c:pt idx="10">
                <c:v>Kochi Tuskers Kerala</c:v>
              </c:pt>
              <c:pt idx="11">
                <c:v>Delhi Daredevils</c:v>
              </c:pt>
              <c:pt idx="12">
                <c:v>Deccan Chargers</c:v>
              </c:pt>
              <c:pt idx="13">
                <c:v>Pune Warriors</c:v>
              </c:pt>
            </c:strLit>
          </c:cat>
          <c:val>
            <c:numLit>
              <c:formatCode>General</c:formatCode>
              <c:ptCount val="14"/>
              <c:pt idx="0">
                <c:v>60.975609756097562</c:v>
              </c:pt>
              <c:pt idx="1">
                <c:v>58.288770053475936</c:v>
              </c:pt>
              <c:pt idx="2">
                <c:v>55.555555555555557</c:v>
              </c:pt>
              <c:pt idx="3">
                <c:v>53.703703703703709</c:v>
              </c:pt>
              <c:pt idx="4">
                <c:v>52.631578947368418</c:v>
              </c:pt>
              <c:pt idx="5">
                <c:v>51.68539325842697</c:v>
              </c:pt>
              <c:pt idx="6">
                <c:v>50.335570469798661</c:v>
              </c:pt>
              <c:pt idx="7">
                <c:v>46.666666666666664</c:v>
              </c:pt>
              <c:pt idx="8">
                <c:v>46.590909090909086</c:v>
              </c:pt>
              <c:pt idx="9">
                <c:v>43.333333333333336</c:v>
              </c:pt>
              <c:pt idx="10">
                <c:v>42.857142857142854</c:v>
              </c:pt>
              <c:pt idx="11">
                <c:v>41.614906832298139</c:v>
              </c:pt>
              <c:pt idx="12">
                <c:v>38.666666666666664</c:v>
              </c:pt>
              <c:pt idx="13">
                <c:v>26.086956521739129</c:v>
              </c:pt>
            </c:numLit>
          </c:val>
          <c:extLst>
            <c:ext xmlns:c16="http://schemas.microsoft.com/office/drawing/2014/chart" uri="{C3380CC4-5D6E-409C-BE32-E72D297353CC}">
              <c16:uniqueId val="{00000000-7577-404E-8811-7546E5E865B7}"/>
            </c:ext>
          </c:extLst>
        </c:ser>
        <c:dLbls>
          <c:showLegendKey val="0"/>
          <c:showVal val="0"/>
          <c:showCatName val="0"/>
          <c:showSerName val="0"/>
          <c:showPercent val="0"/>
          <c:showBubbleSize val="0"/>
        </c:dLbls>
        <c:gapWidth val="115"/>
        <c:overlap val="-20"/>
        <c:axId val="1175198047"/>
        <c:axId val="1209894239"/>
      </c:barChart>
      <c:catAx>
        <c:axId val="1175198047"/>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09894239"/>
        <c:crosses val="autoZero"/>
        <c:auto val="1"/>
        <c:lblAlgn val="ctr"/>
        <c:lblOffset val="100"/>
        <c:noMultiLvlLbl val="0"/>
      </c:catAx>
      <c:valAx>
        <c:axId val="1209894239"/>
        <c:scaling>
          <c:orientation val="minMax"/>
        </c:scaling>
        <c:delete val="0"/>
        <c:axPos val="t"/>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751980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a:t>Age</a:t>
            </a:r>
          </a:p>
        </c:rich>
      </c:tx>
      <c:overlay val="0"/>
      <c:spPr>
        <a:noFill/>
        <a:ln>
          <a:no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'Players in ipl'!$T$8</c:f>
              <c:strCache>
                <c:ptCount val="1"/>
                <c:pt idx="0">
                  <c:v>&lt;23</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trendline>
            <c:spPr>
              <a:ln w="19050" cap="rnd">
                <a:solidFill>
                  <a:schemeClr val="accent1"/>
                </a:solidFill>
              </a:ln>
              <a:effectLst/>
            </c:spPr>
            <c:trendlineType val="linear"/>
            <c:dispRSqr val="0"/>
            <c:dispEq val="0"/>
          </c:trendline>
          <c:cat>
            <c:strRef>
              <c:f>'Players in ipl'!$U$7</c:f>
              <c:strCache>
                <c:ptCount val="1"/>
                <c:pt idx="0">
                  <c:v>Total no players</c:v>
                </c:pt>
              </c:strCache>
            </c:strRef>
          </c:cat>
          <c:val>
            <c:numRef>
              <c:f>'Players in ipl'!$U$8</c:f>
              <c:numCache>
                <c:formatCode>General</c:formatCode>
                <c:ptCount val="1"/>
                <c:pt idx="0">
                  <c:v>0</c:v>
                </c:pt>
              </c:numCache>
            </c:numRef>
          </c:val>
          <c:extLst>
            <c:ext xmlns:c16="http://schemas.microsoft.com/office/drawing/2014/chart" uri="{C3380CC4-5D6E-409C-BE32-E72D297353CC}">
              <c16:uniqueId val="{00000001-2760-40BB-82BC-137A92E12773}"/>
            </c:ext>
          </c:extLst>
        </c:ser>
        <c:ser>
          <c:idx val="1"/>
          <c:order val="1"/>
          <c:tx>
            <c:strRef>
              <c:f>'Players in ipl'!$T$9</c:f>
              <c:strCache>
                <c:ptCount val="1"/>
                <c:pt idx="0">
                  <c:v>23-30</c:v>
                </c:pt>
              </c:strCache>
            </c:strRef>
          </c:tx>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ipl'!$U$9</c:f>
              <c:numCache>
                <c:formatCode>General</c:formatCode>
                <c:ptCount val="1"/>
                <c:pt idx="0">
                  <c:v>43</c:v>
                </c:pt>
              </c:numCache>
            </c:numRef>
          </c:val>
          <c:extLst>
            <c:ext xmlns:c16="http://schemas.microsoft.com/office/drawing/2014/chart" uri="{C3380CC4-5D6E-409C-BE32-E72D297353CC}">
              <c16:uniqueId val="{00000002-2760-40BB-82BC-137A92E12773}"/>
            </c:ext>
          </c:extLst>
        </c:ser>
        <c:ser>
          <c:idx val="2"/>
          <c:order val="2"/>
          <c:tx>
            <c:strRef>
              <c:f>'Players in ipl'!$T$10</c:f>
              <c:strCache>
                <c:ptCount val="1"/>
                <c:pt idx="0">
                  <c:v>31-35</c:v>
                </c:pt>
              </c:strCache>
            </c:strRef>
          </c:tx>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ipl'!$U$10</c:f>
              <c:numCache>
                <c:formatCode>General</c:formatCode>
                <c:ptCount val="1"/>
                <c:pt idx="0">
                  <c:v>49</c:v>
                </c:pt>
              </c:numCache>
            </c:numRef>
          </c:val>
          <c:extLst>
            <c:ext xmlns:c16="http://schemas.microsoft.com/office/drawing/2014/chart" uri="{C3380CC4-5D6E-409C-BE32-E72D297353CC}">
              <c16:uniqueId val="{00000003-2760-40BB-82BC-137A92E12773}"/>
            </c:ext>
          </c:extLst>
        </c:ser>
        <c:ser>
          <c:idx val="3"/>
          <c:order val="3"/>
          <c:tx>
            <c:strRef>
              <c:f>'Players in ipl'!$T$11</c:f>
              <c:strCache>
                <c:ptCount val="1"/>
                <c:pt idx="0">
                  <c:v>36-40</c:v>
                </c:pt>
              </c:strCache>
            </c:strRef>
          </c:tx>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ipl'!$U$11</c:f>
              <c:numCache>
                <c:formatCode>General</c:formatCode>
                <c:ptCount val="1"/>
                <c:pt idx="0">
                  <c:v>65</c:v>
                </c:pt>
              </c:numCache>
            </c:numRef>
          </c:val>
          <c:extLst>
            <c:ext xmlns:c16="http://schemas.microsoft.com/office/drawing/2014/chart" uri="{C3380CC4-5D6E-409C-BE32-E72D297353CC}">
              <c16:uniqueId val="{00000004-2760-40BB-82BC-137A92E12773}"/>
            </c:ext>
          </c:extLst>
        </c:ser>
        <c:ser>
          <c:idx val="4"/>
          <c:order val="4"/>
          <c:tx>
            <c:strRef>
              <c:f>'Players in ipl'!$T$12</c:f>
              <c:strCache>
                <c:ptCount val="1"/>
                <c:pt idx="0">
                  <c:v>41-45</c:v>
                </c:pt>
              </c:strCache>
            </c:strRef>
          </c:tx>
          <c:spPr>
            <a:gradFill rotWithShape="1">
              <a:gsLst>
                <a:gs pos="0">
                  <a:schemeClr val="accent5">
                    <a:tint val="94000"/>
                    <a:satMod val="105000"/>
                    <a:lumMod val="102000"/>
                  </a:schemeClr>
                </a:gs>
                <a:gs pos="100000">
                  <a:schemeClr val="accent5">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ipl'!$U$12</c:f>
              <c:numCache>
                <c:formatCode>General</c:formatCode>
                <c:ptCount val="1"/>
                <c:pt idx="0">
                  <c:v>13</c:v>
                </c:pt>
              </c:numCache>
            </c:numRef>
          </c:val>
          <c:extLst>
            <c:ext xmlns:c16="http://schemas.microsoft.com/office/drawing/2014/chart" uri="{C3380CC4-5D6E-409C-BE32-E72D297353CC}">
              <c16:uniqueId val="{00000005-2760-40BB-82BC-137A92E12773}"/>
            </c:ext>
          </c:extLst>
        </c:ser>
        <c:ser>
          <c:idx val="5"/>
          <c:order val="5"/>
          <c:tx>
            <c:strRef>
              <c:f>'Players in ipl'!$T$13</c:f>
              <c:strCache>
                <c:ptCount val="1"/>
                <c:pt idx="0">
                  <c:v>46-52</c:v>
                </c:pt>
              </c:strCache>
            </c:strRef>
          </c:tx>
          <c:spPr>
            <a:gradFill rotWithShape="1">
              <a:gsLst>
                <a:gs pos="0">
                  <a:schemeClr val="accent6">
                    <a:tint val="94000"/>
                    <a:satMod val="105000"/>
                    <a:lumMod val="102000"/>
                  </a:schemeClr>
                </a:gs>
                <a:gs pos="100000">
                  <a:schemeClr val="accent6">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ipl'!$U$13</c:f>
              <c:numCache>
                <c:formatCode>General</c:formatCode>
                <c:ptCount val="1"/>
                <c:pt idx="0">
                  <c:v>10</c:v>
                </c:pt>
              </c:numCache>
            </c:numRef>
          </c:val>
          <c:extLst>
            <c:ext xmlns:c16="http://schemas.microsoft.com/office/drawing/2014/chart" uri="{C3380CC4-5D6E-409C-BE32-E72D297353CC}">
              <c16:uniqueId val="{00000006-2760-40BB-82BC-137A92E12773}"/>
            </c:ext>
          </c:extLst>
        </c:ser>
        <c:ser>
          <c:idx val="6"/>
          <c:order val="6"/>
          <c:tx>
            <c:strRef>
              <c:f>'Players in ipl'!$T$14</c:f>
              <c:strCache>
                <c:ptCount val="1"/>
                <c:pt idx="0">
                  <c:v>&gt;52</c:v>
                </c:pt>
              </c:strCache>
            </c:strRef>
          </c:tx>
          <c:spPr>
            <a:gradFill rotWithShape="1">
              <a:gsLst>
                <a:gs pos="0">
                  <a:schemeClr val="accent1">
                    <a:lumMod val="60000"/>
                    <a:tint val="94000"/>
                    <a:satMod val="105000"/>
                    <a:lumMod val="102000"/>
                  </a:schemeClr>
                </a:gs>
                <a:gs pos="100000">
                  <a:schemeClr val="accent1">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ipl'!$U$14</c:f>
              <c:numCache>
                <c:formatCode>General</c:formatCode>
                <c:ptCount val="1"/>
                <c:pt idx="0">
                  <c:v>0</c:v>
                </c:pt>
              </c:numCache>
            </c:numRef>
          </c:val>
          <c:extLst>
            <c:ext xmlns:c16="http://schemas.microsoft.com/office/drawing/2014/chart" uri="{C3380CC4-5D6E-409C-BE32-E72D297353CC}">
              <c16:uniqueId val="{00000007-2760-40BB-82BC-137A92E12773}"/>
            </c:ext>
          </c:extLst>
        </c:ser>
        <c:dLbls>
          <c:dLblPos val="outEnd"/>
          <c:showLegendKey val="0"/>
          <c:showVal val="1"/>
          <c:showCatName val="0"/>
          <c:showSerName val="0"/>
          <c:showPercent val="0"/>
          <c:showBubbleSize val="0"/>
        </c:dLbls>
        <c:gapWidth val="100"/>
        <c:overlap val="-24"/>
        <c:axId val="-1759111520"/>
        <c:axId val="-1759109888"/>
      </c:barChart>
      <c:catAx>
        <c:axId val="-17591115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n-US"/>
          </a:p>
        </c:txPr>
        <c:crossAx val="-1759109888"/>
        <c:crosses val="autoZero"/>
        <c:auto val="1"/>
        <c:lblAlgn val="ctr"/>
        <c:lblOffset val="100"/>
        <c:noMultiLvlLbl val="0"/>
      </c:catAx>
      <c:valAx>
        <c:axId val="-17591098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1759111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Batting _ Hand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tx>
            <c:strRef>
              <c:f>'Players in ipl'!$M$7</c:f>
              <c:strCache>
                <c:ptCount val="1"/>
                <c:pt idx="0">
                  <c:v>Total no players</c:v>
                </c:pt>
              </c:strCache>
            </c:strRef>
          </c:tx>
          <c:explosion val="1"/>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F12-4BEB-B168-C1FB80D79C0A}"/>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F12-4BEB-B168-C1FB80D79C0A}"/>
              </c:ext>
            </c:extLst>
          </c:dPt>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'Players in ipl'!$L$8:$L$9</c:f>
              <c:strCache>
                <c:ptCount val="2"/>
                <c:pt idx="0">
                  <c:v>Right_Hand</c:v>
                </c:pt>
                <c:pt idx="1">
                  <c:v>Left_Hand</c:v>
                </c:pt>
              </c:strCache>
            </c:strRef>
          </c:cat>
          <c:val>
            <c:numRef>
              <c:f>'Players in ipl'!$M$8:$M$9</c:f>
              <c:numCache>
                <c:formatCode>General</c:formatCode>
                <c:ptCount val="2"/>
                <c:pt idx="0">
                  <c:v>138</c:v>
                </c:pt>
                <c:pt idx="1">
                  <c:v>42</c:v>
                </c:pt>
              </c:numCache>
            </c:numRef>
          </c:val>
          <c:extLst>
            <c:ext xmlns:c16="http://schemas.microsoft.com/office/drawing/2014/chart" uri="{C3380CC4-5D6E-409C-BE32-E72D297353CC}">
              <c16:uniqueId val="{00000000-B9A1-4A56-AFF0-791DF3528411}"/>
            </c:ext>
          </c:extLst>
        </c:ser>
        <c:dLbls>
          <c:showLegendKey val="0"/>
          <c:showVal val="0"/>
          <c:showCatName val="0"/>
          <c:showSerName val="0"/>
          <c:showPercent val="1"/>
          <c:showBubbleSize val="0"/>
          <c:showLeaderLines val="0"/>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94776401399655"/>
          <c:y val="0.13588512040521475"/>
          <c:w val="0.50729245201192952"/>
          <c:h val="0.66338254557654941"/>
        </c:manualLayout>
      </c:layout>
      <c:doughnutChart>
        <c:varyColors val="1"/>
        <c:ser>
          <c:idx val="0"/>
          <c:order val="0"/>
          <c:tx>
            <c:strRef>
              <c:f>'Players in ipl'!$M$7</c:f>
              <c:strCache>
                <c:ptCount val="1"/>
                <c:pt idx="0">
                  <c:v>Total no players</c:v>
                </c:pt>
              </c:strCache>
            </c:strRef>
          </c:tx>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2BC-40EC-A032-D33DA6C28333}"/>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2BC-40EC-A032-D33DA6C28333}"/>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'Players in ipl'!$L$8:$L$9</c:f>
              <c:strCache>
                <c:ptCount val="2"/>
                <c:pt idx="0">
                  <c:v>Right_Hand</c:v>
                </c:pt>
                <c:pt idx="1">
                  <c:v>Left_Hand</c:v>
                </c:pt>
              </c:strCache>
            </c:strRef>
          </c:cat>
          <c:val>
            <c:numRef>
              <c:f>'Players in ipl'!$M$8:$M$9</c:f>
              <c:numCache>
                <c:formatCode>General</c:formatCode>
                <c:ptCount val="2"/>
                <c:pt idx="0">
                  <c:v>138</c:v>
                </c:pt>
                <c:pt idx="1">
                  <c:v>42</c:v>
                </c:pt>
              </c:numCache>
            </c:numRef>
          </c:val>
          <c:extLst>
            <c:ext xmlns:c16="http://schemas.microsoft.com/office/drawing/2014/chart" uri="{C3380CC4-5D6E-409C-BE32-E72D297353CC}">
              <c16:uniqueId val="{00000000-62BC-40EC-A032-D33DA6C28333}"/>
            </c:ext>
          </c:extLst>
        </c:ser>
        <c:dLbls>
          <c:showLegendKey val="0"/>
          <c:showVal val="0"/>
          <c:showCatName val="0"/>
          <c:showSerName val="0"/>
          <c:showPercent val="0"/>
          <c:showBubbleSize val="0"/>
          <c:showLeaderLines val="0"/>
        </c:dLbls>
        <c:firstSliceAng val="0"/>
        <c:holeSize val="7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[IPL  EXCEL  project Board Infinity.xlsm] pivot tables!City</c:name>
    <c:fmtId val="2"/>
  </c:pivotSource>
  <c:chart>
    <c:title>
      <c:tx>
        <c:rich>
          <a:bodyPr rot="0" spcFirstLastPara="1" vertOverflow="ellipsis" vert="horz" wrap="square" anchor="ctr" anchorCtr="1"/>
          <a:lstStyle/>
          <a:p>
            <a:pPr>
              <a:defRPr sz="5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5400"/>
              <a:t>Matches</a:t>
            </a:r>
            <a:r>
              <a:rPr lang="en-US" sz="5400" baseline="0"/>
              <a:t> played  in Cities</a:t>
            </a:r>
            <a:endParaRPr lang="en-US" sz="5400"/>
          </a:p>
        </c:rich>
      </c:tx>
      <c:overlay val="0"/>
      <c:spPr>
        <a:noFill/>
        <a:ln>
          <a:noFill/>
        </a:ln>
        <a:effectLst/>
      </c:spPr>
      <c:txPr>
        <a:bodyPr rot="0" spcFirstLastPara="1" vertOverflow="ellipsis" vert="horz" wrap="square" anchor="ctr" anchorCtr="1"/>
        <a:lstStyle/>
        <a:p>
          <a:pPr>
            <a:defRPr sz="5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2736933402748815E-2"/>
          <c:y val="0.14098935908873461"/>
          <c:w val="0.92763759328165385"/>
          <c:h val="0.4349495106215171"/>
        </c:manualLayout>
      </c:layout>
      <c:barChart>
        <c:barDir val="col"/>
        <c:grouping val="clustered"/>
        <c:varyColors val="0"/>
        <c:ser>
          <c:idx val="0"/>
          <c:order val="0"/>
          <c:tx>
            <c:strRef>
              <c:f>' pivot tables'!$C$8</c:f>
              <c:strCache>
                <c:ptCount val="1"/>
                <c:pt idx="0">
                  <c:v>Total</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tables'!$B$9:$B$40</c:f>
              <c:strCache>
                <c:ptCount val="32"/>
                <c:pt idx="0">
                  <c:v>Mumbai</c:v>
                </c:pt>
                <c:pt idx="1">
                  <c:v>Kolkata</c:v>
                </c:pt>
                <c:pt idx="2">
                  <c:v>Delhi</c:v>
                </c:pt>
                <c:pt idx="3">
                  <c:v>Bangalore</c:v>
                </c:pt>
                <c:pt idx="4">
                  <c:v>Chennai</c:v>
                </c:pt>
                <c:pt idx="5">
                  <c:v>Hyderabad</c:v>
                </c:pt>
                <c:pt idx="6">
                  <c:v>Jaipur</c:v>
                </c:pt>
                <c:pt idx="7">
                  <c:v>Chandigarh</c:v>
                </c:pt>
                <c:pt idx="8">
                  <c:v>Pune</c:v>
                </c:pt>
                <c:pt idx="9">
                  <c:v>Durban</c:v>
                </c:pt>
                <c:pt idx="10">
                  <c:v>Bengaluru</c:v>
                </c:pt>
                <c:pt idx="11">
                  <c:v>Visakhapatnam</c:v>
                </c:pt>
                <c:pt idx="12">
                  <c:v>Ahmedabad</c:v>
                </c:pt>
                <c:pt idx="13">
                  <c:v>Centurion</c:v>
                </c:pt>
                <c:pt idx="14">
                  <c:v>Rajkot</c:v>
                </c:pt>
                <c:pt idx="15">
                  <c:v>Mohali</c:v>
                </c:pt>
                <c:pt idx="16">
                  <c:v>Indore</c:v>
                </c:pt>
                <c:pt idx="17">
                  <c:v>Dharamsala</c:v>
                </c:pt>
                <c:pt idx="18">
                  <c:v>Johannesburg</c:v>
                </c:pt>
                <c:pt idx="19">
                  <c:v>Ranchi</c:v>
                </c:pt>
                <c:pt idx="20">
                  <c:v>Cuttack</c:v>
                </c:pt>
                <c:pt idx="21">
                  <c:v>Cape Town</c:v>
                </c:pt>
                <c:pt idx="22">
                  <c:v>Port Elizabeth</c:v>
                </c:pt>
                <c:pt idx="23">
                  <c:v>Raipur</c:v>
                </c:pt>
                <c:pt idx="24">
                  <c:v>Abu Dhabi</c:v>
                </c:pt>
                <c:pt idx="25">
                  <c:v>Kochi</c:v>
                </c:pt>
                <c:pt idx="26">
                  <c:v>Kanpur</c:v>
                </c:pt>
                <c:pt idx="27">
                  <c:v>Kimberley</c:v>
                </c:pt>
                <c:pt idx="28">
                  <c:v>Sharjah</c:v>
                </c:pt>
                <c:pt idx="29">
                  <c:v>East London</c:v>
                </c:pt>
                <c:pt idx="30">
                  <c:v>Nagpur</c:v>
                </c:pt>
                <c:pt idx="31">
                  <c:v>Bloemfontein</c:v>
                </c:pt>
              </c:strCache>
            </c:strRef>
          </c:cat>
          <c:val>
            <c:numRef>
              <c:f>' pivot tables'!$C$9:$C$40</c:f>
              <c:numCache>
                <c:formatCode>General</c:formatCode>
                <c:ptCount val="32"/>
                <c:pt idx="0">
                  <c:v>114</c:v>
                </c:pt>
                <c:pt idx="1">
                  <c:v>78</c:v>
                </c:pt>
                <c:pt idx="2">
                  <c:v>74</c:v>
                </c:pt>
                <c:pt idx="3">
                  <c:v>69</c:v>
                </c:pt>
                <c:pt idx="4">
                  <c:v>67</c:v>
                </c:pt>
                <c:pt idx="5">
                  <c:v>66</c:v>
                </c:pt>
                <c:pt idx="6">
                  <c:v>47</c:v>
                </c:pt>
                <c:pt idx="7">
                  <c:v>46</c:v>
                </c:pt>
                <c:pt idx="8">
                  <c:v>39</c:v>
                </c:pt>
                <c:pt idx="9">
                  <c:v>15</c:v>
                </c:pt>
                <c:pt idx="10">
                  <c:v>14</c:v>
                </c:pt>
                <c:pt idx="11">
                  <c:v>13</c:v>
                </c:pt>
                <c:pt idx="12">
                  <c:v>13</c:v>
                </c:pt>
                <c:pt idx="13">
                  <c:v>12</c:v>
                </c:pt>
                <c:pt idx="14">
                  <c:v>11</c:v>
                </c:pt>
                <c:pt idx="15">
                  <c:v>10</c:v>
                </c:pt>
                <c:pt idx="16">
                  <c:v>10</c:v>
                </c:pt>
                <c:pt idx="17">
                  <c:v>9</c:v>
                </c:pt>
                <c:pt idx="18">
                  <c:v>8</c:v>
                </c:pt>
                <c:pt idx="19">
                  <c:v>7</c:v>
                </c:pt>
                <c:pt idx="20">
                  <c:v>7</c:v>
                </c:pt>
                <c:pt idx="21">
                  <c:v>7</c:v>
                </c:pt>
                <c:pt idx="22">
                  <c:v>7</c:v>
                </c:pt>
                <c:pt idx="23">
                  <c:v>6</c:v>
                </c:pt>
                <c:pt idx="24">
                  <c:v>5</c:v>
                </c:pt>
                <c:pt idx="25">
                  <c:v>5</c:v>
                </c:pt>
                <c:pt idx="26">
                  <c:v>4</c:v>
                </c:pt>
                <c:pt idx="27">
                  <c:v>3</c:v>
                </c:pt>
                <c:pt idx="28">
                  <c:v>3</c:v>
                </c:pt>
                <c:pt idx="29">
                  <c:v>3</c:v>
                </c:pt>
                <c:pt idx="30">
                  <c:v>3</c:v>
                </c:pt>
                <c:pt idx="31">
                  <c:v>2</c:v>
                </c:pt>
              </c:numCache>
            </c:numRef>
          </c:val>
          <c:extLst>
            <c:ext xmlns:c16="http://schemas.microsoft.com/office/drawing/2014/chart" uri="{C3380CC4-5D6E-409C-BE32-E72D297353CC}">
              <c16:uniqueId val="{00000000-CD0E-4B05-80FF-32F05FC4F3A6}"/>
            </c:ext>
          </c:extLst>
        </c:ser>
        <c:dLbls>
          <c:dLblPos val="outEnd"/>
          <c:showLegendKey val="0"/>
          <c:showVal val="1"/>
          <c:showCatName val="0"/>
          <c:showSerName val="0"/>
          <c:showPercent val="0"/>
          <c:showBubbleSize val="0"/>
        </c:dLbls>
        <c:gapWidth val="100"/>
        <c:overlap val="-24"/>
        <c:axId val="1422832272"/>
        <c:axId val="1548474832"/>
      </c:barChart>
      <c:catAx>
        <c:axId val="1422832272"/>
        <c:scaling>
          <c:orientation val="minMax"/>
        </c:scaling>
        <c:delete val="0"/>
        <c:axPos val="b"/>
        <c:title>
          <c:tx>
            <c:rich>
              <a:bodyPr rot="0" spcFirstLastPara="1" vertOverflow="ellipsis" vert="horz" wrap="square" anchor="ctr" anchorCtr="1"/>
              <a:lstStyle/>
              <a:p>
                <a:pPr>
                  <a:defRPr sz="3200" b="1" i="0" u="none" strike="noStrike" kern="1200" cap="all" baseline="0">
                    <a:solidFill>
                      <a:schemeClr val="lt1">
                        <a:lumMod val="85000"/>
                      </a:schemeClr>
                    </a:solidFill>
                    <a:latin typeface="+mn-lt"/>
                    <a:ea typeface="+mn-ea"/>
                    <a:cs typeface="+mn-cs"/>
                  </a:defRPr>
                </a:pPr>
                <a:r>
                  <a:rPr lang="en-US" sz="3200" b="1" i="0" u="none" strike="noStrike" cap="all" baseline="0">
                    <a:effectLst/>
                  </a:rPr>
                  <a:t>cities</a:t>
                </a:r>
                <a:endParaRPr lang="en-US" sz="3200"/>
              </a:p>
            </c:rich>
          </c:tx>
          <c:layout>
            <c:manualLayout>
              <c:xMode val="edge"/>
              <c:yMode val="edge"/>
              <c:x val="0.51044181267023725"/>
              <c:y val="0.86761154855643041"/>
            </c:manualLayout>
          </c:layout>
          <c:overlay val="0"/>
          <c:spPr>
            <a:noFill/>
            <a:ln>
              <a:noFill/>
            </a:ln>
            <a:effectLst/>
          </c:spPr>
          <c:txPr>
            <a:bodyPr rot="0" spcFirstLastPara="1" vertOverflow="ellipsis" vert="horz" wrap="square" anchor="ctr" anchorCtr="1"/>
            <a:lstStyle/>
            <a:p>
              <a:pPr>
                <a:defRPr sz="32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3600" b="1" i="0" u="none" strike="noStrike" kern="1200" baseline="0">
                <a:solidFill>
                  <a:schemeClr val="lt1">
                    <a:lumMod val="85000"/>
                  </a:schemeClr>
                </a:solidFill>
                <a:latin typeface="+mn-lt"/>
                <a:ea typeface="+mn-ea"/>
                <a:cs typeface="+mn-cs"/>
              </a:defRPr>
            </a:pPr>
            <a:endParaRPr lang="en-US"/>
          </a:p>
        </c:txPr>
        <c:crossAx val="1548474832"/>
        <c:crosses val="autoZero"/>
        <c:auto val="1"/>
        <c:lblAlgn val="ctr"/>
        <c:lblOffset val="100"/>
        <c:noMultiLvlLbl val="0"/>
      </c:catAx>
      <c:valAx>
        <c:axId val="154847483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2400" b="1" i="0" u="none" strike="noStrike" kern="1200" cap="all" baseline="0">
                    <a:solidFill>
                      <a:schemeClr val="lt1">
                        <a:lumMod val="85000"/>
                      </a:schemeClr>
                    </a:solidFill>
                    <a:latin typeface="+mn-lt"/>
                    <a:ea typeface="+mn-ea"/>
                    <a:cs typeface="+mn-cs"/>
                  </a:defRPr>
                </a:pPr>
                <a:r>
                  <a:rPr lang="en-US" sz="2400"/>
                  <a:t>MATCHES</a:t>
                </a:r>
              </a:p>
            </c:rich>
          </c:tx>
          <c:overlay val="0"/>
          <c:spPr>
            <a:noFill/>
            <a:ln>
              <a:noFill/>
            </a:ln>
            <a:effectLst/>
          </c:spPr>
          <c:txPr>
            <a:bodyPr rot="-5400000" spcFirstLastPara="1" vertOverflow="ellipsis" vert="horz" wrap="square" anchor="ctr" anchorCtr="1"/>
            <a:lstStyle/>
            <a:p>
              <a:pPr>
                <a:defRPr sz="24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n-US"/>
          </a:p>
        </c:txPr>
        <c:crossAx val="1422832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tables!Season</c:name>
    <c:fmtId val="2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44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4400"/>
              <a:t>Total </a:t>
            </a:r>
            <a:r>
              <a:rPr lang="en-US" sz="4400" b="1">
                <a:effectLst/>
              </a:rPr>
              <a:t>no.</a:t>
            </a:r>
            <a:r>
              <a:rPr lang="en-US" sz="4400" b="1" baseline="0">
                <a:effectLst/>
              </a:rPr>
              <a:t> </a:t>
            </a:r>
            <a:r>
              <a:rPr lang="en-US" sz="4400" b="1">
                <a:effectLst/>
              </a:rPr>
              <a:t>Matches Played Per Season </a:t>
            </a:r>
            <a:endParaRPr lang="en-US" sz="4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4400">
                <a:solidFill>
                  <a:sysClr val="window" lastClr="FFFFFF">
                    <a:lumMod val="95000"/>
                  </a:sysClr>
                </a:solidFill>
              </a:defRPr>
            </a:pPr>
            <a:r>
              <a:rPr lang="en-US" sz="4400"/>
              <a:t> </a:t>
            </a:r>
          </a:p>
        </c:rich>
      </c:tx>
      <c:layout>
        <c:manualLayout>
          <c:xMode val="edge"/>
          <c:yMode val="edge"/>
          <c:x val="0.23050534176185719"/>
          <c:y val="2.5645561815548917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44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39159508655305E-2"/>
          <c:y val="0.19028986650184138"/>
          <c:w val="0.93973772172269265"/>
          <c:h val="0.61404469503040515"/>
        </c:manualLayout>
      </c:layout>
      <c:lineChart>
        <c:grouping val="stacked"/>
        <c:varyColors val="0"/>
        <c:ser>
          <c:idx val="0"/>
          <c:order val="0"/>
          <c:tx>
            <c:strRef>
              <c:f>' pivot tables'!$K$8</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rgbClr val="FF0000"/>
              </a:soli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tables'!$J$9:$J$21</c:f>
              <c:strCache>
                <c:ptCount val="13"/>
                <c:pt idx="0">
                  <c:v>IPL-2008</c:v>
                </c:pt>
                <c:pt idx="1">
                  <c:v>IPL-2009</c:v>
                </c:pt>
                <c:pt idx="2">
                  <c:v>IPL-2010</c:v>
                </c:pt>
                <c:pt idx="3">
                  <c:v>IPL-2011</c:v>
                </c:pt>
                <c:pt idx="4">
                  <c:v>IPL-2012</c:v>
                </c:pt>
                <c:pt idx="5">
                  <c:v>IPL-2013</c:v>
                </c:pt>
                <c:pt idx="6">
                  <c:v>IPL-2014</c:v>
                </c:pt>
                <c:pt idx="7">
                  <c:v>IPL-2015</c:v>
                </c:pt>
                <c:pt idx="8">
                  <c:v>IPL-2016</c:v>
                </c:pt>
                <c:pt idx="9">
                  <c:v>IPL-2017</c:v>
                </c:pt>
                <c:pt idx="10">
                  <c:v>IPL-2018</c:v>
                </c:pt>
                <c:pt idx="11">
                  <c:v>IPL-2019</c:v>
                </c:pt>
                <c:pt idx="12">
                  <c:v>IPL-2021</c:v>
                </c:pt>
              </c:strCache>
            </c:strRef>
          </c:cat>
          <c:val>
            <c:numRef>
              <c:f>' pivot tables'!$K$9:$K$21</c:f>
              <c:numCache>
                <c:formatCode>General</c:formatCode>
                <c:ptCount val="13"/>
                <c:pt idx="0">
                  <c:v>58</c:v>
                </c:pt>
                <c:pt idx="1">
                  <c:v>57</c:v>
                </c:pt>
                <c:pt idx="2">
                  <c:v>60</c:v>
                </c:pt>
                <c:pt idx="3">
                  <c:v>73</c:v>
                </c:pt>
                <c:pt idx="4">
                  <c:v>74</c:v>
                </c:pt>
                <c:pt idx="5">
                  <c:v>76</c:v>
                </c:pt>
                <c:pt idx="6">
                  <c:v>60</c:v>
                </c:pt>
                <c:pt idx="7">
                  <c:v>59</c:v>
                </c:pt>
                <c:pt idx="8">
                  <c:v>60</c:v>
                </c:pt>
                <c:pt idx="9">
                  <c:v>59</c:v>
                </c:pt>
                <c:pt idx="10">
                  <c:v>60</c:v>
                </c:pt>
                <c:pt idx="11">
                  <c:v>60</c:v>
                </c:pt>
                <c:pt idx="12">
                  <c:v>21</c:v>
                </c:pt>
              </c:numCache>
            </c:numRef>
          </c:val>
          <c:smooth val="0"/>
          <c:extLst>
            <c:ext xmlns:c16="http://schemas.microsoft.com/office/drawing/2014/chart" uri="{C3380CC4-5D6E-409C-BE32-E72D297353CC}">
              <c16:uniqueId val="{00000000-A4DC-4D94-8BAD-C5A9E2B586F9}"/>
            </c:ext>
          </c:extLst>
        </c:ser>
        <c:dLbls>
          <c:showLegendKey val="0"/>
          <c:showVal val="0"/>
          <c:showCatName val="0"/>
          <c:showSerName val="0"/>
          <c:showPercent val="0"/>
          <c:showBubbleSize val="0"/>
        </c:dLbls>
        <c:marker val="1"/>
        <c:smooth val="0"/>
        <c:axId val="1290138624"/>
        <c:axId val="1522227728"/>
      </c:lineChart>
      <c:catAx>
        <c:axId val="12901386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2400" b="1" i="0" u="none" strike="noStrike" kern="1200" baseline="0">
                <a:solidFill>
                  <a:schemeClr val="lt1">
                    <a:lumMod val="85000"/>
                  </a:schemeClr>
                </a:solidFill>
                <a:latin typeface="+mn-lt"/>
                <a:ea typeface="+mn-ea"/>
                <a:cs typeface="+mn-cs"/>
              </a:defRPr>
            </a:pPr>
            <a:endParaRPr lang="en-US"/>
          </a:p>
        </c:txPr>
        <c:crossAx val="1522227728"/>
        <c:crosses val="autoZero"/>
        <c:auto val="1"/>
        <c:lblAlgn val="ctr"/>
        <c:lblOffset val="100"/>
        <c:noMultiLvlLbl val="0"/>
      </c:catAx>
      <c:valAx>
        <c:axId val="15222277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800" b="0" i="0" u="none" strike="noStrike" kern="1200" baseline="0">
                <a:solidFill>
                  <a:schemeClr val="lt1">
                    <a:lumMod val="85000"/>
                  </a:schemeClr>
                </a:solidFill>
                <a:latin typeface="+mn-lt"/>
                <a:ea typeface="+mn-ea"/>
                <a:cs typeface="+mn-cs"/>
              </a:defRPr>
            </a:pPr>
            <a:endParaRPr lang="en-US"/>
          </a:p>
        </c:txPr>
        <c:crossAx val="129013862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tables!Toss decision</c:name>
    <c:fmtId val="7"/>
  </c:pivotSource>
  <c:chart>
    <c:title>
      <c:tx>
        <c:rich>
          <a:bodyPr rot="0" spcFirstLastPara="1" vertOverflow="ellipsis" vert="horz" wrap="square" anchor="ctr" anchorCtr="1"/>
          <a:lstStyle/>
          <a:p>
            <a:pPr>
              <a:defRPr sz="4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4400" b="1" i="0" u="none" strike="noStrike" baseline="0">
                <a:effectLst/>
              </a:rPr>
              <a:t>Toss Decision </a:t>
            </a:r>
            <a:endParaRPr lang="en-US" sz="4400" b="1"/>
          </a:p>
        </c:rich>
      </c:tx>
      <c:overlay val="0"/>
      <c:spPr>
        <a:noFill/>
        <a:ln>
          <a:noFill/>
        </a:ln>
        <a:effectLst/>
      </c:spPr>
      <c:txPr>
        <a:bodyPr rot="0" spcFirstLastPara="1" vertOverflow="ellipsis" vert="horz" wrap="square" anchor="ctr" anchorCtr="1"/>
        <a:lstStyle/>
        <a:p>
          <a:pPr>
            <a:defRPr sz="4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91440" tIns="0" rIns="182880" bIns="182880" anchor="ctr"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91440" tIns="0" rIns="182880" bIns="182880" anchor="ctr"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91440" tIns="0" rIns="182880" bIns="182880" anchor="ctr" anchorCtr="0">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clip" horzOverflow="clip" vert="horz" wrap="square" lIns="91440" tIns="0" rIns="182880" bIns="182880" anchor="ctr" anchorCtr="0">
                <a:spAutoFit/>
              </a:bodyPr>
              <a:lstStyle/>
              <a:p>
                <a:pPr>
                  <a:defRPr sz="1000" b="0" i="0" u="none" strike="noStrike" kern="1200" baseline="0">
                    <a:solidFill>
                      <a:schemeClr val="dk1">
                        <a:lumMod val="65000"/>
                        <a:lumOff val="35000"/>
                      </a:schemeClr>
                    </a:solidFill>
                    <a:latin typeface="+mn-lt"/>
                    <a:ea typeface="+mn-ea"/>
                    <a:cs typeface="+mn-cs"/>
                  </a:defRPr>
                </a:pPr>
                <a:fld id="{817CC5FD-C161-4C57-B6F0-85103D505B4B}" type="CATEGORYNAME">
                  <a:rPr lang="en-US" sz="4400" b="1"/>
                  <a:pPr>
                    <a:defRPr sz="1000"/>
                  </a:pPr>
                  <a:t>[CATEGORY NAME]</a:t>
                </a:fld>
                <a:r>
                  <a:rPr lang="en-US" sz="1600" baseline="0"/>
                  <a:t>
</a:t>
                </a:r>
                <a:fld id="{1E04AE43-8620-466A-A213-92945E4025D6}" type="VALUE">
                  <a:rPr lang="en-US" sz="1800" b="1" baseline="0"/>
                  <a:pPr>
                    <a:defRPr sz="1000"/>
                  </a:pPr>
                  <a:t>[VALUE]</a:t>
                </a:fld>
                <a:r>
                  <a:rPr lang="en-US" sz="1600" baseline="0"/>
                  <a:t>
</a:t>
                </a:r>
                <a:fld id="{3A00E55C-3D00-42B2-B3D9-0809076960D5}" type="PERCENTAGE">
                  <a:rPr lang="en-US" sz="1600" baseline="0"/>
                  <a:pPr>
                    <a:defRPr sz="1000"/>
                  </a:pPr>
                  <a:t>[PERCENTAGE]</a:t>
                </a:fld>
                <a:endParaRPr lang="en-US" sz="1600" baseline="0"/>
              </a:p>
            </c:rich>
          </c:tx>
          <c:spPr>
            <a:solidFill>
              <a:sysClr val="window" lastClr="FFFFFF"/>
            </a:solidFill>
            <a:ln>
              <a:noFill/>
            </a:ln>
            <a:effectLst/>
          </c:spPr>
          <c:txPr>
            <a:bodyPr rot="0" spcFirstLastPara="1" vertOverflow="clip" horzOverflow="clip" vert="horz" wrap="square" lIns="91440" tIns="0" rIns="182880" bIns="182880" anchor="ctr" anchorCtr="0">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clip" horzOverflow="clip" vert="horz" wrap="square" lIns="91440" tIns="0" rIns="182880" bIns="182880" anchor="ctr" anchorCtr="0">
                <a:spAutoFit/>
              </a:bodyPr>
              <a:lstStyle/>
              <a:p>
                <a:pPr>
                  <a:defRPr sz="1000" b="0" i="0" u="none" strike="noStrike" kern="1200" baseline="0">
                    <a:solidFill>
                      <a:schemeClr val="dk1">
                        <a:lumMod val="65000"/>
                        <a:lumOff val="35000"/>
                      </a:schemeClr>
                    </a:solidFill>
                    <a:latin typeface="+mn-lt"/>
                    <a:ea typeface="+mn-ea"/>
                    <a:cs typeface="+mn-cs"/>
                  </a:defRPr>
                </a:pPr>
                <a:fld id="{67169F30-6B52-4801-824E-F5BA19B45C49}" type="CATEGORYNAME">
                  <a:rPr lang="en-US" sz="2800" b="1"/>
                  <a:pPr>
                    <a:defRPr sz="1000"/>
                  </a:pPr>
                  <a:t>[CATEGORY NAME]</a:t>
                </a:fld>
                <a:r>
                  <a:rPr lang="en-US" sz="2800" b="1" baseline="0"/>
                  <a:t>
</a:t>
                </a:r>
                <a:fld id="{CADF86CE-FC41-4354-B587-97D2454D70D9}" type="VALUE">
                  <a:rPr lang="en-US" sz="2800" b="1" baseline="0"/>
                  <a:pPr>
                    <a:defRPr sz="1000"/>
                  </a:pPr>
                  <a:t>[VALUE]</a:t>
                </a:fld>
                <a:r>
                  <a:rPr lang="en-US" baseline="0"/>
                  <a:t>
</a:t>
                </a:r>
                <a:fld id="{3C2393CD-2C34-44C2-AAFA-9FF275E5CC05}" type="PERCENTAGE">
                  <a:rPr lang="en-US" sz="1600" baseline="0"/>
                  <a:pPr>
                    <a:defRPr sz="1000"/>
                  </a:pPr>
                  <a:t>[PERCENTAGE]</a:t>
                </a:fld>
                <a:endParaRPr lang="en-US" baseline="0"/>
              </a:p>
            </c:rich>
          </c:tx>
          <c:spPr>
            <a:solidFill>
              <a:sysClr val="window" lastClr="FFFFFF"/>
            </a:solidFill>
            <a:ln>
              <a:noFill/>
            </a:ln>
            <a:effectLst/>
          </c:spPr>
          <c:txPr>
            <a:bodyPr rot="0" spcFirstLastPara="1" vertOverflow="clip" horzOverflow="clip" vert="horz" wrap="square" lIns="91440" tIns="0" rIns="182880" bIns="182880" anchor="ctr" anchorCtr="0">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s>
    <c:plotArea>
      <c:layout/>
      <c:pieChart>
        <c:varyColors val="1"/>
        <c:ser>
          <c:idx val="0"/>
          <c:order val="0"/>
          <c:tx>
            <c:strRef>
              <c:f>' pivot tables'!$K$32</c:f>
              <c:strCache>
                <c:ptCount val="1"/>
                <c:pt idx="0">
                  <c:v>Total</c:v>
                </c:pt>
              </c:strCache>
            </c:strRef>
          </c:tx>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C15-4905-8D4F-8FE686180438}"/>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C15-4905-8D4F-8FE686180438}"/>
              </c:ext>
            </c:extLst>
          </c:dPt>
          <c:dLbls>
            <c:dLbl>
              <c:idx val="0"/>
              <c:tx>
                <c:rich>
                  <a:bodyPr/>
                  <a:lstStyle/>
                  <a:p>
                    <a:fld id="{817CC5FD-C161-4C57-B6F0-85103D505B4B}" type="CATEGORYNAME">
                      <a:rPr lang="en-US" sz="4400" b="1"/>
                      <a:pPr/>
                      <a:t>[CATEGORY NAME]</a:t>
                    </a:fld>
                    <a:r>
                      <a:rPr lang="en-US" sz="1600" baseline="0"/>
                      <a:t>
</a:t>
                    </a:r>
                    <a:fld id="{1E04AE43-8620-466A-A213-92945E4025D6}" type="VALUE">
                      <a:rPr lang="en-US" sz="1800" b="1" baseline="0"/>
                      <a:pPr/>
                      <a:t>[VALUE]</a:t>
                    </a:fld>
                    <a:r>
                      <a:rPr lang="en-US" sz="1600" baseline="0"/>
                      <a:t>
</a:t>
                    </a:r>
                    <a:fld id="{3A00E55C-3D00-42B2-B3D9-0809076960D5}" type="PERCENTAGE">
                      <a:rPr lang="en-US" sz="1600" baseline="0"/>
                      <a:pPr/>
                      <a:t>[PERCENTAGE]</a:t>
                    </a:fld>
                    <a:endParaRPr lang="en-US" sz="1600" baseline="0"/>
                  </a:p>
                </c:rich>
              </c:tx>
              <c:dLblPos val="ctr"/>
              <c:showLegendKey val="0"/>
              <c:showVal val="1"/>
              <c:showCatName val="1"/>
              <c:showSerName val="0"/>
              <c:showPercent val="1"/>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1-8C15-4905-8D4F-8FE686180438}"/>
                </c:ext>
              </c:extLst>
            </c:dLbl>
            <c:dLbl>
              <c:idx val="1"/>
              <c:tx>
                <c:rich>
                  <a:bodyPr/>
                  <a:lstStyle/>
                  <a:p>
                    <a:fld id="{67169F30-6B52-4801-824E-F5BA19B45C49}" type="CATEGORYNAME">
                      <a:rPr lang="en-US" sz="2800" b="1"/>
                      <a:pPr/>
                      <a:t>[CATEGORY NAME]</a:t>
                    </a:fld>
                    <a:r>
                      <a:rPr lang="en-US" sz="2800" b="1" baseline="0"/>
                      <a:t>
</a:t>
                    </a:r>
                    <a:fld id="{CADF86CE-FC41-4354-B587-97D2454D70D9}" type="VALUE">
                      <a:rPr lang="en-US" sz="2800" b="1" baseline="0"/>
                      <a:pPr/>
                      <a:t>[VALUE]</a:t>
                    </a:fld>
                    <a:r>
                      <a:rPr lang="en-US" baseline="0"/>
                      <a:t>
</a:t>
                    </a:r>
                    <a:fld id="{3C2393CD-2C34-44C2-AAFA-9FF275E5CC05}" type="PERCENTAGE">
                      <a:rPr lang="en-US" sz="1600" baseline="0"/>
                      <a:pPr/>
                      <a:t>[PERCENTAGE]</a:t>
                    </a:fld>
                    <a:endParaRPr lang="en-US" baseline="0"/>
                  </a:p>
                </c:rich>
              </c:tx>
              <c:dLblPos val="ctr"/>
              <c:showLegendKey val="0"/>
              <c:showVal val="1"/>
              <c:showCatName val="1"/>
              <c:showSerName val="0"/>
              <c:showPercent val="1"/>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3-8C15-4905-8D4F-8FE686180438}"/>
                </c:ext>
              </c:extLst>
            </c:dLbl>
            <c:spPr>
              <a:solidFill>
                <a:sysClr val="window" lastClr="FFFFFF"/>
              </a:solidFill>
              <a:ln>
                <a:noFill/>
              </a:ln>
              <a:effectLst/>
            </c:spPr>
            <c:txPr>
              <a:bodyPr rot="0" spcFirstLastPara="1" vertOverflow="clip" horzOverflow="clip" vert="horz" wrap="square" lIns="91440" tIns="0" rIns="182880" bIns="182880" anchor="ctr" anchorCtr="0">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pivot tables'!$J$33:$J$34</c:f>
              <c:strCache>
                <c:ptCount val="2"/>
                <c:pt idx="0">
                  <c:v>bat</c:v>
                </c:pt>
                <c:pt idx="1">
                  <c:v>field</c:v>
                </c:pt>
              </c:strCache>
            </c:strRef>
          </c:cat>
          <c:val>
            <c:numRef>
              <c:f>' pivot tables'!$K$33:$K$34</c:f>
              <c:numCache>
                <c:formatCode>General</c:formatCode>
                <c:ptCount val="2"/>
                <c:pt idx="0">
                  <c:v>299</c:v>
                </c:pt>
                <c:pt idx="1">
                  <c:v>478</c:v>
                </c:pt>
              </c:numCache>
            </c:numRef>
          </c:val>
          <c:extLst>
            <c:ext xmlns:c16="http://schemas.microsoft.com/office/drawing/2014/chart" uri="{C3380CC4-5D6E-409C-BE32-E72D297353CC}">
              <c16:uniqueId val="{00000004-8C15-4905-8D4F-8FE68618043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40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tables!Toss Win</c:name>
    <c:fmtId val="12"/>
  </c:pivotSource>
  <c:chart>
    <c:title>
      <c:tx>
        <c:rich>
          <a:bodyPr rot="0" spcFirstLastPara="1" vertOverflow="ellipsis" vert="horz" wrap="square" anchor="ctr" anchorCtr="1"/>
          <a:lstStyle/>
          <a:p>
            <a:pPr>
              <a:defRPr sz="4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4000"/>
              <a:t>Toss</a:t>
            </a:r>
            <a:r>
              <a:rPr lang="en-US" sz="4000" baseline="0"/>
              <a:t> Win = Match Win</a:t>
            </a:r>
            <a:endParaRPr lang="en-US" sz="4000"/>
          </a:p>
        </c:rich>
      </c:tx>
      <c:overlay val="0"/>
      <c:spPr>
        <a:noFill/>
        <a:ln>
          <a:noFill/>
        </a:ln>
        <a:effectLst/>
      </c:spPr>
      <c:txPr>
        <a:bodyPr rot="0" spcFirstLastPara="1" vertOverflow="ellipsis" vert="horz" wrap="square" anchor="ctr" anchorCtr="1"/>
        <a:lstStyle/>
        <a:p>
          <a:pPr>
            <a:defRPr sz="4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a:noFill/>
          </a:ln>
          <a:effectLst>
            <a:outerShdw blurRad="57150" dist="19050" dir="5400000" algn="ctr" rotWithShape="0">
              <a:srgbClr val="000000">
                <a:alpha val="63000"/>
              </a:srgbClr>
            </a:outerShdw>
          </a:effectLst>
          <a:sp3d/>
        </c:spPr>
      </c:pivotFmt>
      <c:pivotFmt>
        <c:idx val="2"/>
        <c:spPr>
          <a:solidFill>
            <a:schemeClr val="accent1"/>
          </a:solidFill>
          <a:ln>
            <a:noFill/>
          </a:ln>
          <a:effectLst>
            <a:outerShdw blurRad="57150" dist="19050" dir="5400000" algn="ctr" rotWithShape="0">
              <a:srgbClr val="000000">
                <a:alpha val="63000"/>
              </a:srgbClr>
            </a:outerShdw>
          </a:effectLst>
          <a:sp3d/>
        </c:spPr>
      </c:pivotFmt>
      <c:pivotFmt>
        <c:idx val="3"/>
        <c:spPr>
          <a:solidFill>
            <a:schemeClr val="accent1"/>
          </a:soli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2"/>
          </a:solidFill>
          <a:ln>
            <a:noFill/>
          </a:ln>
          <a:effectLst>
            <a:outerShdw blurRad="57150" dist="19050" dir="5400000" algn="ctr" rotWithShape="0">
              <a:srgbClr val="000000">
                <a:alpha val="63000"/>
              </a:srgbClr>
            </a:outerShdw>
          </a:effectLst>
          <a:sp3d/>
        </c:spPr>
      </c:pivotFmt>
      <c:pivotFmt>
        <c:idx val="5"/>
        <c:spPr>
          <a:solidFill>
            <a:schemeClr val="accent1"/>
          </a:solidFill>
          <a:ln>
            <a:noFill/>
          </a:ln>
          <a:effectLst>
            <a:outerShdw blurRad="57150" dist="19050" dir="5400000" algn="ctr" rotWithShape="0">
              <a:srgbClr val="000000">
                <a:alpha val="63000"/>
              </a:srgbClr>
            </a:outerShdw>
          </a:effectLst>
          <a:sp3d/>
        </c:spPr>
      </c:pivotFmt>
      <c:pivotFmt>
        <c:idx val="6"/>
        <c:spPr>
          <a:solidFill>
            <a:schemeClr val="accent1"/>
          </a:soli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28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2"/>
          </a:solidFill>
          <a:ln>
            <a:noFill/>
          </a:ln>
          <a:effectLst>
            <a:outerShdw blurRad="57150" dist="19050" dir="5400000" algn="ctr" rotWithShape="0">
              <a:srgbClr val="000000">
                <a:alpha val="63000"/>
              </a:srgbClr>
            </a:outerShdw>
          </a:effectLst>
          <a:sp3d/>
        </c:spPr>
        <c:dLbl>
          <c:idx val="0"/>
          <c:tx>
            <c:rich>
              <a:bodyPr rot="0" spcFirstLastPara="1" vertOverflow="clip" horzOverflow="clip" vert="horz" wrap="square" lIns="38100" tIns="19050" rIns="38100" bIns="19050" anchor="ctr" anchorCtr="1">
                <a:spAutoFit/>
              </a:bodyPr>
              <a:lstStyle/>
              <a:p>
                <a:pPr>
                  <a:defRPr sz="2800" b="0" i="0" u="none" strike="noStrike" kern="1200" baseline="0">
                    <a:solidFill>
                      <a:schemeClr val="dk1">
                        <a:lumMod val="65000"/>
                        <a:lumOff val="35000"/>
                      </a:schemeClr>
                    </a:solidFill>
                    <a:latin typeface="+mn-lt"/>
                    <a:ea typeface="+mn-ea"/>
                    <a:cs typeface="+mn-cs"/>
                  </a:defRPr>
                </a:pPr>
                <a:fld id="{B06F883D-D07A-4DBD-A0BB-66AA59BB6AB5}" type="CATEGORYNAME">
                  <a:rPr lang="en-US"/>
                  <a:pPr>
                    <a:defRPr sz="2800"/>
                  </a:pPr>
                  <a:t>[CATEGORY NAME]</a:t>
                </a:fld>
                <a:r>
                  <a:rPr lang="en-US" baseline="0"/>
                  <a:t>
</a:t>
                </a:r>
                <a:fld id="{AD32745A-E83B-4D58-8EA4-4DB144587431}" type="VALUE">
                  <a:rPr lang="en-US" b="1" baseline="0"/>
                  <a:pPr>
                    <a:defRPr sz="2800"/>
                  </a:pPr>
                  <a:t>[VALUE]</a:t>
                </a:fld>
                <a:r>
                  <a:rPr lang="en-US" baseline="0"/>
                  <a:t>
</a:t>
                </a:r>
                <a:fld id="{E1712E78-A63F-42EE-9868-40D659475C44}" type="PERCENTAGE">
                  <a:rPr lang="en-US" baseline="0"/>
                  <a:pPr>
                    <a:defRPr sz="2800"/>
                  </a:pPr>
                  <a:t>[PERCENTAGE]</a:t>
                </a:fld>
                <a:endParaRPr lang="en-US" baseline="0"/>
              </a:p>
            </c:rich>
          </c:tx>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28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
        <c:idx val="8"/>
        <c:spPr>
          <a:solidFill>
            <a:schemeClr val="accent1"/>
          </a:solidFill>
          <a:ln>
            <a:noFill/>
          </a:ln>
          <a:effectLst>
            <a:outerShdw blurRad="57150" dist="19050" dir="5400000" algn="ctr" rotWithShape="0">
              <a:srgbClr val="000000">
                <a:alpha val="63000"/>
              </a:srgbClr>
            </a:outerShdw>
          </a:effectLst>
          <a:sp3d/>
        </c:spPr>
        <c:dLbl>
          <c:idx val="0"/>
          <c:tx>
            <c:rich>
              <a:bodyPr rot="0" spcFirstLastPara="1" vertOverflow="clip" horzOverflow="clip" vert="horz" wrap="square" lIns="38100" tIns="19050" rIns="38100" bIns="19050" anchor="ctr" anchorCtr="1">
                <a:spAutoFit/>
              </a:bodyPr>
              <a:lstStyle/>
              <a:p>
                <a:pPr>
                  <a:defRPr sz="2800" b="0" i="0" u="none" strike="noStrike" kern="1200" baseline="0">
                    <a:solidFill>
                      <a:schemeClr val="dk1">
                        <a:lumMod val="65000"/>
                        <a:lumOff val="35000"/>
                      </a:schemeClr>
                    </a:solidFill>
                    <a:latin typeface="+mn-lt"/>
                    <a:ea typeface="+mn-ea"/>
                    <a:cs typeface="+mn-cs"/>
                  </a:defRPr>
                </a:pPr>
                <a:fld id="{048E69AB-BC36-4936-8E2A-BC9A33707A48}" type="CATEGORYNAME">
                  <a:rPr lang="en-US" b="1"/>
                  <a:pPr>
                    <a:defRPr sz="2800"/>
                  </a:pPr>
                  <a:t>[CATEGORY NAME]</a:t>
                </a:fld>
                <a:r>
                  <a:rPr lang="en-US" b="1" baseline="0"/>
                  <a:t>
</a:t>
                </a:r>
                <a:fld id="{332CFF4A-83E0-479F-BE72-D6AF29FAFF79}" type="VALUE">
                  <a:rPr lang="en-US" b="1" baseline="0"/>
                  <a:pPr>
                    <a:defRPr sz="2800"/>
                  </a:pPr>
                  <a:t>[VALUE]</a:t>
                </a:fld>
                <a:r>
                  <a:rPr lang="en-US" baseline="0"/>
                  <a:t>
</a:t>
                </a:r>
                <a:fld id="{175C6712-0838-4BF9-AD59-95B35D7F380C}" type="PERCENTAGE">
                  <a:rPr lang="en-US" baseline="0"/>
                  <a:pPr>
                    <a:defRPr sz="2800"/>
                  </a:pPr>
                  <a:t>[PERCENTAGE]</a:t>
                </a:fld>
                <a:endParaRPr lang="en-US" baseline="0"/>
              </a:p>
            </c:rich>
          </c:tx>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28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0"/>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5530799475753604E-2"/>
          <c:y val="0.15107215371663449"/>
          <c:w val="0.77632807366969037"/>
          <c:h val="0.81176375251549815"/>
        </c:manualLayout>
      </c:layout>
      <c:pie3DChart>
        <c:varyColors val="1"/>
        <c:ser>
          <c:idx val="0"/>
          <c:order val="0"/>
          <c:tx>
            <c:strRef>
              <c:f>' pivot tables'!$K$54</c:f>
              <c:strCache>
                <c:ptCount val="1"/>
                <c:pt idx="0">
                  <c:v>Total</c:v>
                </c:pt>
              </c:strCache>
            </c:strRef>
          </c:tx>
          <c:spPr>
            <a:solidFill>
              <a:schemeClr val="accent1"/>
            </a:solidFill>
          </c:spPr>
          <c:dPt>
            <c:idx val="0"/>
            <c:bubble3D val="0"/>
            <c:spPr>
              <a:solidFill>
                <a:schemeClr val="accent2"/>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2E79-48C1-BBFB-34BB65AFE3A8}"/>
              </c:ext>
            </c:extLst>
          </c:dPt>
          <c:dPt>
            <c:idx val="1"/>
            <c:bubble3D val="0"/>
            <c:spPr>
              <a:solidFill>
                <a:schemeClr val="accent1"/>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2E79-48C1-BBFB-34BB65AFE3A8}"/>
              </c:ext>
            </c:extLst>
          </c:dPt>
          <c:dLbls>
            <c:dLbl>
              <c:idx val="0"/>
              <c:tx>
                <c:rich>
                  <a:bodyPr/>
                  <a:lstStyle/>
                  <a:p>
                    <a:fld id="{B06F883D-D07A-4DBD-A0BB-66AA59BB6AB5}" type="CATEGORYNAME">
                      <a:rPr lang="en-US"/>
                      <a:pPr/>
                      <a:t>[CATEGORY NAME]</a:t>
                    </a:fld>
                    <a:r>
                      <a:rPr lang="en-US" baseline="0"/>
                      <a:t>
</a:t>
                    </a:r>
                    <a:fld id="{AD32745A-E83B-4D58-8EA4-4DB144587431}" type="VALUE">
                      <a:rPr lang="en-US" b="1" baseline="0"/>
                      <a:pPr/>
                      <a:t>[VALUE]</a:t>
                    </a:fld>
                    <a:r>
                      <a:rPr lang="en-US" baseline="0"/>
                      <a:t>
</a:t>
                    </a:r>
                    <a:fld id="{E1712E78-A63F-42EE-9868-40D659475C44}" type="PERCENTAGE">
                      <a:rPr lang="en-US" baseline="0"/>
                      <a:pPr/>
                      <a:t>[PERCENTAGE]</a:t>
                    </a:fld>
                    <a:endParaRPr lang="en-US" baseline="0"/>
                  </a:p>
                </c:rich>
              </c:tx>
              <c:dLblPos val="ctr"/>
              <c:showLegendKey val="0"/>
              <c:showVal val="1"/>
              <c:showCatName val="1"/>
              <c:showSerName val="0"/>
              <c:showPercent val="1"/>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1-2E79-48C1-BBFB-34BB65AFE3A8}"/>
                </c:ext>
              </c:extLst>
            </c:dLbl>
            <c:dLbl>
              <c:idx val="1"/>
              <c:tx>
                <c:rich>
                  <a:bodyPr/>
                  <a:lstStyle/>
                  <a:p>
                    <a:fld id="{048E69AB-BC36-4936-8E2A-BC9A33707A48}" type="CATEGORYNAME">
                      <a:rPr lang="en-US" b="1"/>
                      <a:pPr/>
                      <a:t>[CATEGORY NAME]</a:t>
                    </a:fld>
                    <a:r>
                      <a:rPr lang="en-US" b="1" baseline="0"/>
                      <a:t>
</a:t>
                    </a:r>
                    <a:fld id="{332CFF4A-83E0-479F-BE72-D6AF29FAFF79}" type="VALUE">
                      <a:rPr lang="en-US" b="1" baseline="0"/>
                      <a:pPr/>
                      <a:t>[VALUE]</a:t>
                    </a:fld>
                    <a:r>
                      <a:rPr lang="en-US" baseline="0"/>
                      <a:t>
</a:t>
                    </a:r>
                    <a:fld id="{175C6712-0838-4BF9-AD59-95B35D7F380C}" type="PERCENTAGE">
                      <a:rPr lang="en-US" baseline="0"/>
                      <a:pPr/>
                      <a:t>[PERCENTAGE]</a:t>
                    </a:fld>
                    <a:endParaRPr lang="en-US" baseline="0"/>
                  </a:p>
                </c:rich>
              </c:tx>
              <c:dLblPos val="ctr"/>
              <c:showLegendKey val="0"/>
              <c:showVal val="1"/>
              <c:showCatName val="1"/>
              <c:showSerName val="0"/>
              <c:showPercent val="1"/>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3-2E79-48C1-BBFB-34BB65AFE3A8}"/>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28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pivot tables'!$J$55:$J$56</c:f>
              <c:strCache>
                <c:ptCount val="2"/>
                <c:pt idx="0">
                  <c:v>FALSE</c:v>
                </c:pt>
                <c:pt idx="1">
                  <c:v>TRUE</c:v>
                </c:pt>
              </c:strCache>
            </c:strRef>
          </c:cat>
          <c:val>
            <c:numRef>
              <c:f>' pivot tables'!$K$55:$K$56</c:f>
              <c:numCache>
                <c:formatCode>General</c:formatCode>
                <c:ptCount val="2"/>
                <c:pt idx="0">
                  <c:v>371</c:v>
                </c:pt>
                <c:pt idx="1">
                  <c:v>406</c:v>
                </c:pt>
              </c:numCache>
            </c:numRef>
          </c:val>
          <c:extLst>
            <c:ext xmlns:c16="http://schemas.microsoft.com/office/drawing/2014/chart" uri="{C3380CC4-5D6E-409C-BE32-E72D297353CC}">
              <c16:uniqueId val="{00000004-2E79-48C1-BBFB-34BB65AFE3A8}"/>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3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[IPL  EXCEL  project Board Infinity.xlsm] pivot tables!Venue</c:name>
    <c:fmtId val="41"/>
  </c:pivotSource>
  <c:chart>
    <c:title>
      <c:tx>
        <c:rich>
          <a:bodyPr rot="0" spcFirstLastPara="1" vertOverflow="ellipsis" vert="horz" wrap="square" anchor="ctr" anchorCtr="1"/>
          <a:lstStyle/>
          <a:p>
            <a:pPr>
              <a:defRPr sz="5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5400"/>
              <a:t>Matches</a:t>
            </a:r>
            <a:r>
              <a:rPr lang="en-US" sz="5400" baseline="0"/>
              <a:t> played on Venue</a:t>
            </a:r>
            <a:endParaRPr lang="en-US" sz="5400"/>
          </a:p>
        </c:rich>
      </c:tx>
      <c:overlay val="0"/>
      <c:spPr>
        <a:noFill/>
        <a:ln>
          <a:noFill/>
        </a:ln>
        <a:effectLst/>
      </c:spPr>
      <c:txPr>
        <a:bodyPr rot="0" spcFirstLastPara="1" vertOverflow="ellipsis" vert="horz" wrap="square" anchor="ctr" anchorCtr="1"/>
        <a:lstStyle/>
        <a:p>
          <a:pPr>
            <a:defRPr sz="5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295887222242014E-2"/>
          <c:y val="0.18790431942619196"/>
          <c:w val="0.91711286089238842"/>
          <c:h val="0.45881373206008824"/>
        </c:manualLayout>
      </c:layout>
      <c:barChart>
        <c:barDir val="col"/>
        <c:grouping val="clustered"/>
        <c:varyColors val="0"/>
        <c:ser>
          <c:idx val="0"/>
          <c:order val="0"/>
          <c:tx>
            <c:strRef>
              <c:f>' pivot tables'!$S$8</c:f>
              <c:strCache>
                <c:ptCount val="1"/>
                <c:pt idx="0">
                  <c:v>Total</c:v>
                </c:pt>
              </c:strCache>
            </c:strRef>
          </c:tx>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tables'!$R$9:$R$52</c:f>
              <c:strCache>
                <c:ptCount val="44"/>
                <c:pt idx="0">
                  <c:v>Wankhede Stadium</c:v>
                </c:pt>
                <c:pt idx="1">
                  <c:v>Eden Gardens</c:v>
                </c:pt>
                <c:pt idx="2">
                  <c:v>M Chinnaswamy Stadium</c:v>
                </c:pt>
                <c:pt idx="3">
                  <c:v>Feroz Shah Kotla</c:v>
                </c:pt>
                <c:pt idx="4">
                  <c:v>Rajiv Gandhi International Stadium, Uppal</c:v>
                </c:pt>
                <c:pt idx="5">
                  <c:v>MA Chidambaram Stadium, Chepauk</c:v>
                </c:pt>
                <c:pt idx="6">
                  <c:v>Sawai Mansingh Stadium</c:v>
                </c:pt>
                <c:pt idx="7">
                  <c:v>Punjab Cricket Association Stadium, Mohali</c:v>
                </c:pt>
                <c:pt idx="8">
                  <c:v>Maharashtra Cricket Association Stadium</c:v>
                </c:pt>
                <c:pt idx="9">
                  <c:v>Dr DY Patil Sports Academy</c:v>
                </c:pt>
                <c:pt idx="10">
                  <c:v>Subrata Roy Sahara Stadium</c:v>
                </c:pt>
                <c:pt idx="11">
                  <c:v>Kingsmead</c:v>
                </c:pt>
                <c:pt idx="12">
                  <c:v>Punjab Cricket Association IS Bindra Stadium, Mohali</c:v>
                </c:pt>
                <c:pt idx="13">
                  <c:v>Sardar Patel Stadium, Motera</c:v>
                </c:pt>
                <c:pt idx="14">
                  <c:v>Dr. Y.S. Rajasekhara Reddy ACA-VDCA Cricket Stadium</c:v>
                </c:pt>
                <c:pt idx="15">
                  <c:v>Brabourne Stadium</c:v>
                </c:pt>
                <c:pt idx="16">
                  <c:v>Wankhede Stadium, Mumbai</c:v>
                </c:pt>
                <c:pt idx="17">
                  <c:v>Saurashtra Cricket Association Stadium</c:v>
                </c:pt>
                <c:pt idx="18">
                  <c:v>MA Chidambaram Stadium, Chepauk, Chennai</c:v>
                </c:pt>
                <c:pt idx="19">
                  <c:v>Holkar Cricket Stadium</c:v>
                </c:pt>
                <c:pt idx="20">
                  <c:v>Himachal Pradesh Cricket Association Stadium</c:v>
                </c:pt>
                <c:pt idx="21">
                  <c:v>M. A. Chidambaram Stadium</c:v>
                </c:pt>
                <c:pt idx="22">
                  <c:v>SuperSport Park</c:v>
                </c:pt>
                <c:pt idx="23">
                  <c:v>New Wanderers Stadium</c:v>
                </c:pt>
                <c:pt idx="24">
                  <c:v>Rajiv Gandhi Intl. Cricket Stadium</c:v>
                </c:pt>
                <c:pt idx="25">
                  <c:v>St George's Park</c:v>
                </c:pt>
                <c:pt idx="26">
                  <c:v>IS Bindra Stadium</c:v>
                </c:pt>
                <c:pt idx="27">
                  <c:v>Barabati Stadium</c:v>
                </c:pt>
                <c:pt idx="28">
                  <c:v>Newlands</c:v>
                </c:pt>
                <c:pt idx="29">
                  <c:v>Sheikh Zayed Stadium</c:v>
                </c:pt>
                <c:pt idx="30">
                  <c:v>Feroz Shah Kotla Ground</c:v>
                </c:pt>
                <c:pt idx="31">
                  <c:v>Dubai International Cricket Stadium</c:v>
                </c:pt>
                <c:pt idx="32">
                  <c:v>M. Chinnaswamy Stadium</c:v>
                </c:pt>
                <c:pt idx="33">
                  <c:v>JSCA International Stadium Complex</c:v>
                </c:pt>
                <c:pt idx="34">
                  <c:v>Sharjah Cricket Stadium</c:v>
                </c:pt>
                <c:pt idx="35">
                  <c:v>Shaheed Veer Narayan Singh International Stadium</c:v>
                </c:pt>
                <c:pt idx="36">
                  <c:v>Nehru Stadium</c:v>
                </c:pt>
                <c:pt idx="37">
                  <c:v>Green Park</c:v>
                </c:pt>
                <c:pt idx="38">
                  <c:v>Buffalo Park</c:v>
                </c:pt>
                <c:pt idx="39">
                  <c:v>Vidarbha Cricket Association Stadium, Jamtha</c:v>
                </c:pt>
                <c:pt idx="40">
                  <c:v>De Beers Diamond Oval</c:v>
                </c:pt>
                <c:pt idx="41">
                  <c:v>ACA-VDCA Stadium</c:v>
                </c:pt>
                <c:pt idx="42">
                  <c:v>OUTsurance Oval</c:v>
                </c:pt>
                <c:pt idx="43">
                  <c:v>Narendra Modi Stadium, Ahmedabad</c:v>
                </c:pt>
              </c:strCache>
            </c:strRef>
          </c:cat>
          <c:val>
            <c:numRef>
              <c:f>' pivot tables'!$S$9:$S$52</c:f>
              <c:numCache>
                <c:formatCode>General</c:formatCode>
                <c:ptCount val="44"/>
                <c:pt idx="0">
                  <c:v>77</c:v>
                </c:pt>
                <c:pt idx="1">
                  <c:v>77</c:v>
                </c:pt>
                <c:pt idx="2">
                  <c:v>73</c:v>
                </c:pt>
                <c:pt idx="3">
                  <c:v>67</c:v>
                </c:pt>
                <c:pt idx="4">
                  <c:v>56</c:v>
                </c:pt>
                <c:pt idx="5">
                  <c:v>49</c:v>
                </c:pt>
                <c:pt idx="6">
                  <c:v>47</c:v>
                </c:pt>
                <c:pt idx="7">
                  <c:v>35</c:v>
                </c:pt>
                <c:pt idx="8">
                  <c:v>21</c:v>
                </c:pt>
                <c:pt idx="9">
                  <c:v>17</c:v>
                </c:pt>
                <c:pt idx="10">
                  <c:v>17</c:v>
                </c:pt>
                <c:pt idx="11">
                  <c:v>15</c:v>
                </c:pt>
                <c:pt idx="12">
                  <c:v>14</c:v>
                </c:pt>
                <c:pt idx="13">
                  <c:v>12</c:v>
                </c:pt>
                <c:pt idx="14">
                  <c:v>11</c:v>
                </c:pt>
                <c:pt idx="15">
                  <c:v>11</c:v>
                </c:pt>
                <c:pt idx="16">
                  <c:v>10</c:v>
                </c:pt>
                <c:pt idx="17">
                  <c:v>10</c:v>
                </c:pt>
                <c:pt idx="18">
                  <c:v>10</c:v>
                </c:pt>
                <c:pt idx="19">
                  <c:v>9</c:v>
                </c:pt>
                <c:pt idx="20">
                  <c:v>9</c:v>
                </c:pt>
                <c:pt idx="21">
                  <c:v>8</c:v>
                </c:pt>
                <c:pt idx="22">
                  <c:v>8</c:v>
                </c:pt>
                <c:pt idx="23">
                  <c:v>8</c:v>
                </c:pt>
                <c:pt idx="24">
                  <c:v>8</c:v>
                </c:pt>
                <c:pt idx="25">
                  <c:v>7</c:v>
                </c:pt>
                <c:pt idx="26">
                  <c:v>7</c:v>
                </c:pt>
                <c:pt idx="27">
                  <c:v>7</c:v>
                </c:pt>
                <c:pt idx="28">
                  <c:v>7</c:v>
                </c:pt>
                <c:pt idx="29">
                  <c:v>7</c:v>
                </c:pt>
                <c:pt idx="30">
                  <c:v>7</c:v>
                </c:pt>
                <c:pt idx="31">
                  <c:v>7</c:v>
                </c:pt>
                <c:pt idx="32">
                  <c:v>7</c:v>
                </c:pt>
                <c:pt idx="33">
                  <c:v>7</c:v>
                </c:pt>
                <c:pt idx="34">
                  <c:v>6</c:v>
                </c:pt>
                <c:pt idx="35">
                  <c:v>6</c:v>
                </c:pt>
                <c:pt idx="36">
                  <c:v>5</c:v>
                </c:pt>
                <c:pt idx="37">
                  <c:v>4</c:v>
                </c:pt>
                <c:pt idx="38">
                  <c:v>3</c:v>
                </c:pt>
                <c:pt idx="39">
                  <c:v>3</c:v>
                </c:pt>
                <c:pt idx="40">
                  <c:v>3</c:v>
                </c:pt>
                <c:pt idx="41">
                  <c:v>2</c:v>
                </c:pt>
                <c:pt idx="42">
                  <c:v>2</c:v>
                </c:pt>
                <c:pt idx="43">
                  <c:v>1</c:v>
                </c:pt>
              </c:numCache>
            </c:numRef>
          </c:val>
          <c:extLst>
            <c:ext xmlns:c16="http://schemas.microsoft.com/office/drawing/2014/chart" uri="{C3380CC4-5D6E-409C-BE32-E72D297353CC}">
              <c16:uniqueId val="{00000000-31A6-4E4C-A69E-EB8C3BA902A3}"/>
            </c:ext>
          </c:extLst>
        </c:ser>
        <c:dLbls>
          <c:dLblPos val="outEnd"/>
          <c:showLegendKey val="0"/>
          <c:showVal val="1"/>
          <c:showCatName val="0"/>
          <c:showSerName val="0"/>
          <c:showPercent val="0"/>
          <c:showBubbleSize val="0"/>
        </c:dLbls>
        <c:gapWidth val="100"/>
        <c:overlap val="-24"/>
        <c:axId val="682212528"/>
        <c:axId val="68883055"/>
      </c:barChart>
      <c:catAx>
        <c:axId val="682212528"/>
        <c:scaling>
          <c:orientation val="minMax"/>
        </c:scaling>
        <c:delete val="0"/>
        <c:axPos val="b"/>
        <c:title>
          <c:tx>
            <c:rich>
              <a:bodyPr rot="0" spcFirstLastPara="1" vertOverflow="ellipsis" vert="horz" wrap="square" anchor="ctr" anchorCtr="1"/>
              <a:lstStyle/>
              <a:p>
                <a:pPr>
                  <a:defRPr sz="3600" b="1" i="0" u="none" strike="noStrike" kern="1200" cap="all" baseline="0">
                    <a:solidFill>
                      <a:schemeClr val="lt1">
                        <a:lumMod val="85000"/>
                      </a:schemeClr>
                    </a:solidFill>
                    <a:latin typeface="+mn-lt"/>
                    <a:ea typeface="+mn-ea"/>
                    <a:cs typeface="+mn-cs"/>
                  </a:defRPr>
                </a:pPr>
                <a:r>
                  <a:rPr lang="en-US" sz="3600"/>
                  <a:t>stadium</a:t>
                </a:r>
              </a:p>
            </c:rich>
          </c:tx>
          <c:layout>
            <c:manualLayout>
              <c:xMode val="edge"/>
              <c:yMode val="edge"/>
              <c:x val="0.31319866510826777"/>
              <c:y val="0.93077427821522307"/>
            </c:manualLayout>
          </c:layout>
          <c:overlay val="0"/>
          <c:spPr>
            <a:noFill/>
            <a:ln>
              <a:noFill/>
            </a:ln>
            <a:effectLst/>
          </c:spPr>
          <c:txPr>
            <a:bodyPr rot="0" spcFirstLastPara="1" vertOverflow="ellipsis" vert="horz" wrap="square" anchor="ctr" anchorCtr="1"/>
            <a:lstStyle/>
            <a:p>
              <a:pPr>
                <a:defRPr sz="36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3200" b="0" i="0" u="none" strike="noStrike" kern="1200" baseline="0">
                <a:solidFill>
                  <a:schemeClr val="lt1">
                    <a:lumMod val="85000"/>
                  </a:schemeClr>
                </a:solidFill>
                <a:latin typeface="+mn-lt"/>
                <a:ea typeface="+mn-ea"/>
                <a:cs typeface="+mn-cs"/>
              </a:defRPr>
            </a:pPr>
            <a:endParaRPr lang="en-US"/>
          </a:p>
        </c:txPr>
        <c:crossAx val="68883055"/>
        <c:crosses val="autoZero"/>
        <c:auto val="1"/>
        <c:lblAlgn val="ctr"/>
        <c:lblOffset val="100"/>
        <c:noMultiLvlLbl val="0"/>
      </c:catAx>
      <c:valAx>
        <c:axId val="68883055"/>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2800" b="1" i="0" u="none" strike="noStrike" kern="1200" cap="all" baseline="0">
                    <a:solidFill>
                      <a:schemeClr val="lt1">
                        <a:lumMod val="85000"/>
                      </a:schemeClr>
                    </a:solidFill>
                    <a:latin typeface="+mn-lt"/>
                    <a:ea typeface="+mn-ea"/>
                    <a:cs typeface="+mn-cs"/>
                  </a:defRPr>
                </a:pPr>
                <a:r>
                  <a:rPr lang="en-US" sz="2800"/>
                  <a:t>matches</a:t>
                </a:r>
                <a:r>
                  <a:rPr lang="en-US" sz="2800" baseline="0"/>
                  <a:t> </a:t>
                </a:r>
                <a:endParaRPr lang="en-US" sz="2800"/>
              </a:p>
            </c:rich>
          </c:tx>
          <c:overlay val="0"/>
          <c:spPr>
            <a:noFill/>
            <a:ln>
              <a:noFill/>
            </a:ln>
            <a:effectLst/>
          </c:spPr>
          <c:txPr>
            <a:bodyPr rot="-5400000" spcFirstLastPara="1" vertOverflow="ellipsis" vert="horz" wrap="square" anchor="ctr" anchorCtr="1"/>
            <a:lstStyle/>
            <a:p>
              <a:pPr>
                <a:defRPr sz="28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n-US"/>
          </a:p>
        </c:txPr>
        <c:crossAx val="682212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tables!PivotTable1</c:name>
    <c:fmtId val="8"/>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8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922862170318599E-2"/>
          <c:y val="0.10374653916390127"/>
          <c:w val="0.89844130929416954"/>
          <c:h val="0.656535741525899"/>
        </c:manualLayout>
      </c:layout>
      <c:barChart>
        <c:barDir val="col"/>
        <c:grouping val="clustered"/>
        <c:varyColors val="0"/>
        <c:ser>
          <c:idx val="0"/>
          <c:order val="0"/>
          <c:tx>
            <c:strRef>
              <c:f>' pivot tables'!$AA$8:$AA$9</c:f>
              <c:strCache>
                <c:ptCount val="1"/>
                <c:pt idx="0">
                  <c:v>IPL-2008</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tables'!$AA$10:$AA$25</c:f>
              <c:numCache>
                <c:formatCode>General</c:formatCode>
                <c:ptCount val="16"/>
                <c:pt idx="0">
                  <c:v>9</c:v>
                </c:pt>
                <c:pt idx="1">
                  <c:v>8</c:v>
                </c:pt>
                <c:pt idx="2">
                  <c:v>0</c:v>
                </c:pt>
                <c:pt idx="3">
                  <c:v>6</c:v>
                </c:pt>
                <c:pt idx="4">
                  <c:v>0</c:v>
                </c:pt>
                <c:pt idx="5">
                  <c:v>7</c:v>
                </c:pt>
                <c:pt idx="6">
                  <c:v>0</c:v>
                </c:pt>
                <c:pt idx="7">
                  <c:v>9</c:v>
                </c:pt>
                <c:pt idx="8">
                  <c:v>6</c:v>
                </c:pt>
                <c:pt idx="9">
                  <c:v>0</c:v>
                </c:pt>
                <c:pt idx="10">
                  <c:v>0</c:v>
                </c:pt>
                <c:pt idx="11">
                  <c:v>6</c:v>
                </c:pt>
                <c:pt idx="12">
                  <c:v>0</c:v>
                </c:pt>
                <c:pt idx="13">
                  <c:v>0</c:v>
                </c:pt>
                <c:pt idx="14">
                  <c:v>7</c:v>
                </c:pt>
                <c:pt idx="15">
                  <c:v>0</c:v>
                </c:pt>
              </c:numCache>
            </c:numRef>
          </c:val>
          <c:extLst>
            <c:ext xmlns:c16="http://schemas.microsoft.com/office/drawing/2014/chart" uri="{C3380CC4-5D6E-409C-BE32-E72D297353CC}">
              <c16:uniqueId val="{00000000-7E4D-4D1A-8D37-6910438FB00C}"/>
            </c:ext>
          </c:extLst>
        </c:ser>
        <c:ser>
          <c:idx val="1"/>
          <c:order val="1"/>
          <c:tx>
            <c:strRef>
              <c:f>' pivot tables'!$AB$8:$AB$9</c:f>
              <c:strCache>
                <c:ptCount val="1"/>
                <c:pt idx="0">
                  <c:v>IPL-2009</c:v>
                </c:pt>
              </c:strCache>
            </c:strRef>
          </c:tx>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tables'!$AB$10:$AB$25</c:f>
              <c:numCache>
                <c:formatCode>General</c:formatCode>
                <c:ptCount val="16"/>
                <c:pt idx="0">
                  <c:v>10</c:v>
                </c:pt>
                <c:pt idx="1">
                  <c:v>8</c:v>
                </c:pt>
                <c:pt idx="2">
                  <c:v>0</c:v>
                </c:pt>
                <c:pt idx="3">
                  <c:v>7</c:v>
                </c:pt>
                <c:pt idx="4">
                  <c:v>0</c:v>
                </c:pt>
                <c:pt idx="5">
                  <c:v>6</c:v>
                </c:pt>
                <c:pt idx="6">
                  <c:v>0</c:v>
                </c:pt>
                <c:pt idx="7">
                  <c:v>7</c:v>
                </c:pt>
                <c:pt idx="8">
                  <c:v>8</c:v>
                </c:pt>
                <c:pt idx="9">
                  <c:v>0</c:v>
                </c:pt>
                <c:pt idx="10">
                  <c:v>0</c:v>
                </c:pt>
                <c:pt idx="11">
                  <c:v>5</c:v>
                </c:pt>
                <c:pt idx="12">
                  <c:v>0</c:v>
                </c:pt>
                <c:pt idx="13">
                  <c:v>0</c:v>
                </c:pt>
                <c:pt idx="14">
                  <c:v>6</c:v>
                </c:pt>
                <c:pt idx="15">
                  <c:v>0</c:v>
                </c:pt>
              </c:numCache>
            </c:numRef>
          </c:val>
          <c:extLst>
            <c:ext xmlns:c16="http://schemas.microsoft.com/office/drawing/2014/chart" uri="{C3380CC4-5D6E-409C-BE32-E72D297353CC}">
              <c16:uniqueId val="{00000001-7E4D-4D1A-8D37-6910438FB00C}"/>
            </c:ext>
          </c:extLst>
        </c:ser>
        <c:ser>
          <c:idx val="2"/>
          <c:order val="2"/>
          <c:tx>
            <c:strRef>
              <c:f>' pivot tables'!$AC$8:$AC$9</c:f>
              <c:strCache>
                <c:ptCount val="1"/>
                <c:pt idx="0">
                  <c:v>IPL-2010</c:v>
                </c:pt>
              </c:strCache>
            </c:strRef>
          </c:tx>
          <c:spPr>
            <a:gradFill rotWithShape="1">
              <a:gsLst>
                <a:gs pos="0">
                  <a:schemeClr val="accent5">
                    <a:tint val="94000"/>
                    <a:satMod val="105000"/>
                    <a:lumMod val="102000"/>
                  </a:schemeClr>
                </a:gs>
                <a:gs pos="100000">
                  <a:schemeClr val="accent5">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tables'!$AC$10:$AC$25</c:f>
              <c:numCache>
                <c:formatCode>General</c:formatCode>
                <c:ptCount val="16"/>
                <c:pt idx="0">
                  <c:v>8</c:v>
                </c:pt>
                <c:pt idx="1">
                  <c:v>7</c:v>
                </c:pt>
                <c:pt idx="2">
                  <c:v>0</c:v>
                </c:pt>
                <c:pt idx="3">
                  <c:v>6</c:v>
                </c:pt>
                <c:pt idx="4">
                  <c:v>0</c:v>
                </c:pt>
                <c:pt idx="5">
                  <c:v>8</c:v>
                </c:pt>
                <c:pt idx="6">
                  <c:v>0</c:v>
                </c:pt>
                <c:pt idx="7">
                  <c:v>8</c:v>
                </c:pt>
                <c:pt idx="8">
                  <c:v>11</c:v>
                </c:pt>
                <c:pt idx="9">
                  <c:v>0</c:v>
                </c:pt>
                <c:pt idx="10">
                  <c:v>0</c:v>
                </c:pt>
                <c:pt idx="11">
                  <c:v>8</c:v>
                </c:pt>
                <c:pt idx="12">
                  <c:v>0</c:v>
                </c:pt>
                <c:pt idx="13">
                  <c:v>0</c:v>
                </c:pt>
                <c:pt idx="14">
                  <c:v>4</c:v>
                </c:pt>
                <c:pt idx="15">
                  <c:v>0</c:v>
                </c:pt>
              </c:numCache>
            </c:numRef>
          </c:val>
          <c:extLst>
            <c:ext xmlns:c16="http://schemas.microsoft.com/office/drawing/2014/chart" uri="{C3380CC4-5D6E-409C-BE32-E72D297353CC}">
              <c16:uniqueId val="{00000002-7E4D-4D1A-8D37-6910438FB00C}"/>
            </c:ext>
          </c:extLst>
        </c:ser>
        <c:ser>
          <c:idx val="3"/>
          <c:order val="3"/>
          <c:tx>
            <c:strRef>
              <c:f>' pivot tables'!$AD$8:$AD$9</c:f>
              <c:strCache>
                <c:ptCount val="1"/>
                <c:pt idx="0">
                  <c:v>IPL-2011</c:v>
                </c:pt>
              </c:strCache>
            </c:strRef>
          </c:tx>
          <c:spPr>
            <a:gradFill rotWithShape="1">
              <a:gsLst>
                <a:gs pos="0">
                  <a:schemeClr val="accent1">
                    <a:lumMod val="60000"/>
                    <a:tint val="94000"/>
                    <a:satMod val="105000"/>
                    <a:lumMod val="102000"/>
                  </a:schemeClr>
                </a:gs>
                <a:gs pos="100000">
                  <a:schemeClr val="accent1">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tables'!$AD$10:$AD$25</c:f>
              <c:numCache>
                <c:formatCode>General</c:formatCode>
                <c:ptCount val="16"/>
                <c:pt idx="0">
                  <c:v>12</c:v>
                </c:pt>
                <c:pt idx="1">
                  <c:v>9</c:v>
                </c:pt>
                <c:pt idx="2">
                  <c:v>0</c:v>
                </c:pt>
                <c:pt idx="3">
                  <c:v>7</c:v>
                </c:pt>
                <c:pt idx="4">
                  <c:v>0</c:v>
                </c:pt>
                <c:pt idx="5">
                  <c:v>7</c:v>
                </c:pt>
                <c:pt idx="6">
                  <c:v>7</c:v>
                </c:pt>
                <c:pt idx="7">
                  <c:v>7</c:v>
                </c:pt>
                <c:pt idx="8">
                  <c:v>8</c:v>
                </c:pt>
                <c:pt idx="9">
                  <c:v>6</c:v>
                </c:pt>
                <c:pt idx="10">
                  <c:v>0</c:v>
                </c:pt>
                <c:pt idx="11">
                  <c:v>5</c:v>
                </c:pt>
                <c:pt idx="12">
                  <c:v>0</c:v>
                </c:pt>
                <c:pt idx="13">
                  <c:v>0</c:v>
                </c:pt>
                <c:pt idx="14">
                  <c:v>5</c:v>
                </c:pt>
                <c:pt idx="15">
                  <c:v>0</c:v>
                </c:pt>
              </c:numCache>
            </c:numRef>
          </c:val>
          <c:extLst>
            <c:ext xmlns:c16="http://schemas.microsoft.com/office/drawing/2014/chart" uri="{C3380CC4-5D6E-409C-BE32-E72D297353CC}">
              <c16:uniqueId val="{00000003-7E4D-4D1A-8D37-6910438FB00C}"/>
            </c:ext>
          </c:extLst>
        </c:ser>
        <c:ser>
          <c:idx val="4"/>
          <c:order val="4"/>
          <c:tx>
            <c:strRef>
              <c:f>' pivot tables'!$AE$8:$AE$9</c:f>
              <c:strCache>
                <c:ptCount val="1"/>
                <c:pt idx="0">
                  <c:v>IPL-2012</c:v>
                </c:pt>
              </c:strCache>
            </c:strRef>
          </c:tx>
          <c:spPr>
            <a:gradFill rotWithShape="1">
              <a:gsLst>
                <a:gs pos="0">
                  <a:schemeClr val="accent3">
                    <a:lumMod val="60000"/>
                    <a:tint val="94000"/>
                    <a:satMod val="105000"/>
                    <a:lumMod val="102000"/>
                  </a:schemeClr>
                </a:gs>
                <a:gs pos="100000">
                  <a:schemeClr val="accent3">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tables'!$AE$10:$AE$25</c:f>
              <c:numCache>
                <c:formatCode>General</c:formatCode>
                <c:ptCount val="16"/>
                <c:pt idx="0">
                  <c:v>12</c:v>
                </c:pt>
                <c:pt idx="1">
                  <c:v>11</c:v>
                </c:pt>
                <c:pt idx="2">
                  <c:v>0</c:v>
                </c:pt>
                <c:pt idx="3">
                  <c:v>4</c:v>
                </c:pt>
                <c:pt idx="4">
                  <c:v>0</c:v>
                </c:pt>
                <c:pt idx="5">
                  <c:v>8</c:v>
                </c:pt>
                <c:pt idx="6">
                  <c:v>0</c:v>
                </c:pt>
                <c:pt idx="7">
                  <c:v>8</c:v>
                </c:pt>
                <c:pt idx="8">
                  <c:v>6</c:v>
                </c:pt>
                <c:pt idx="9">
                  <c:v>7</c:v>
                </c:pt>
                <c:pt idx="10">
                  <c:v>0</c:v>
                </c:pt>
                <c:pt idx="11">
                  <c:v>11</c:v>
                </c:pt>
                <c:pt idx="12">
                  <c:v>0</c:v>
                </c:pt>
                <c:pt idx="13">
                  <c:v>0</c:v>
                </c:pt>
                <c:pt idx="14">
                  <c:v>7</c:v>
                </c:pt>
                <c:pt idx="15">
                  <c:v>0</c:v>
                </c:pt>
              </c:numCache>
            </c:numRef>
          </c:val>
          <c:extLst>
            <c:ext xmlns:c16="http://schemas.microsoft.com/office/drawing/2014/chart" uri="{C3380CC4-5D6E-409C-BE32-E72D297353CC}">
              <c16:uniqueId val="{00000004-7E4D-4D1A-8D37-6910438FB00C}"/>
            </c:ext>
          </c:extLst>
        </c:ser>
        <c:ser>
          <c:idx val="5"/>
          <c:order val="5"/>
          <c:tx>
            <c:strRef>
              <c:f>' pivot tables'!$AF$8:$AF$9</c:f>
              <c:strCache>
                <c:ptCount val="1"/>
                <c:pt idx="0">
                  <c:v>IPL-2013</c:v>
                </c:pt>
              </c:strCache>
            </c:strRef>
          </c:tx>
          <c:spPr>
            <a:gradFill rotWithShape="1">
              <a:gsLst>
                <a:gs pos="0">
                  <a:schemeClr val="accent5">
                    <a:lumMod val="60000"/>
                    <a:tint val="94000"/>
                    <a:satMod val="105000"/>
                    <a:lumMod val="102000"/>
                  </a:schemeClr>
                </a:gs>
                <a:gs pos="100000">
                  <a:schemeClr val="accent5">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tables'!$AF$10:$AF$25</c:f>
              <c:numCache>
                <c:formatCode>General</c:formatCode>
                <c:ptCount val="16"/>
                <c:pt idx="0">
                  <c:v>8</c:v>
                </c:pt>
                <c:pt idx="1">
                  <c:v>0</c:v>
                </c:pt>
                <c:pt idx="2">
                  <c:v>0</c:v>
                </c:pt>
                <c:pt idx="3">
                  <c:v>7</c:v>
                </c:pt>
                <c:pt idx="4">
                  <c:v>0</c:v>
                </c:pt>
                <c:pt idx="5">
                  <c:v>8</c:v>
                </c:pt>
                <c:pt idx="6">
                  <c:v>0</c:v>
                </c:pt>
                <c:pt idx="7">
                  <c:v>7</c:v>
                </c:pt>
                <c:pt idx="8">
                  <c:v>11</c:v>
                </c:pt>
                <c:pt idx="9">
                  <c:v>7</c:v>
                </c:pt>
                <c:pt idx="10">
                  <c:v>0</c:v>
                </c:pt>
                <c:pt idx="11">
                  <c:v>8</c:v>
                </c:pt>
                <c:pt idx="12">
                  <c:v>0</c:v>
                </c:pt>
                <c:pt idx="13">
                  <c:v>0</c:v>
                </c:pt>
                <c:pt idx="14">
                  <c:v>11</c:v>
                </c:pt>
                <c:pt idx="15">
                  <c:v>9</c:v>
                </c:pt>
              </c:numCache>
            </c:numRef>
          </c:val>
          <c:extLst>
            <c:ext xmlns:c16="http://schemas.microsoft.com/office/drawing/2014/chart" uri="{C3380CC4-5D6E-409C-BE32-E72D297353CC}">
              <c16:uniqueId val="{00000005-7E4D-4D1A-8D37-6910438FB00C}"/>
            </c:ext>
          </c:extLst>
        </c:ser>
        <c:ser>
          <c:idx val="6"/>
          <c:order val="6"/>
          <c:tx>
            <c:strRef>
              <c:f>' pivot tables'!$AG$8:$AG$9</c:f>
              <c:strCache>
                <c:ptCount val="1"/>
                <c:pt idx="0">
                  <c:v>IPL-2014</c:v>
                </c:pt>
              </c:strCache>
            </c:strRef>
          </c:tx>
          <c:spPr>
            <a:gradFill rotWithShape="1">
              <a:gsLst>
                <a:gs pos="0">
                  <a:schemeClr val="accent1">
                    <a:lumMod val="80000"/>
                    <a:lumOff val="20000"/>
                    <a:tint val="94000"/>
                    <a:satMod val="105000"/>
                    <a:lumMod val="102000"/>
                  </a:schemeClr>
                </a:gs>
                <a:gs pos="100000">
                  <a:schemeClr val="accent1">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tables'!$AG$10:$AG$25</c:f>
              <c:numCache>
                <c:formatCode>General</c:formatCode>
                <c:ptCount val="16"/>
                <c:pt idx="0">
                  <c:v>7</c:v>
                </c:pt>
                <c:pt idx="1">
                  <c:v>0</c:v>
                </c:pt>
                <c:pt idx="2">
                  <c:v>0</c:v>
                </c:pt>
                <c:pt idx="3">
                  <c:v>7</c:v>
                </c:pt>
                <c:pt idx="4">
                  <c:v>0</c:v>
                </c:pt>
                <c:pt idx="5">
                  <c:v>10</c:v>
                </c:pt>
                <c:pt idx="6">
                  <c:v>0</c:v>
                </c:pt>
                <c:pt idx="7">
                  <c:v>5</c:v>
                </c:pt>
                <c:pt idx="8">
                  <c:v>9</c:v>
                </c:pt>
                <c:pt idx="9">
                  <c:v>0</c:v>
                </c:pt>
                <c:pt idx="10">
                  <c:v>0</c:v>
                </c:pt>
                <c:pt idx="11">
                  <c:v>6</c:v>
                </c:pt>
                <c:pt idx="12">
                  <c:v>0</c:v>
                </c:pt>
                <c:pt idx="13">
                  <c:v>0</c:v>
                </c:pt>
                <c:pt idx="14">
                  <c:v>6</c:v>
                </c:pt>
                <c:pt idx="15">
                  <c:v>10</c:v>
                </c:pt>
              </c:numCache>
            </c:numRef>
          </c:val>
          <c:extLst>
            <c:ext xmlns:c16="http://schemas.microsoft.com/office/drawing/2014/chart" uri="{C3380CC4-5D6E-409C-BE32-E72D297353CC}">
              <c16:uniqueId val="{00000006-7E4D-4D1A-8D37-6910438FB00C}"/>
            </c:ext>
          </c:extLst>
        </c:ser>
        <c:ser>
          <c:idx val="7"/>
          <c:order val="7"/>
          <c:tx>
            <c:strRef>
              <c:f>' pivot tables'!$AH$8:$AH$9</c:f>
              <c:strCache>
                <c:ptCount val="1"/>
                <c:pt idx="0">
                  <c:v>IPL-2015</c:v>
                </c:pt>
              </c:strCache>
            </c:strRef>
          </c:tx>
          <c:spPr>
            <a:gradFill rotWithShape="1">
              <a:gsLst>
                <a:gs pos="0">
                  <a:schemeClr val="accent3">
                    <a:lumMod val="80000"/>
                    <a:lumOff val="20000"/>
                    <a:tint val="94000"/>
                    <a:satMod val="105000"/>
                    <a:lumMod val="102000"/>
                  </a:schemeClr>
                </a:gs>
                <a:gs pos="100000">
                  <a:schemeClr val="accent3">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tables'!$AH$10:$AH$25</c:f>
              <c:numCache>
                <c:formatCode>General</c:formatCode>
                <c:ptCount val="16"/>
                <c:pt idx="0">
                  <c:v>11</c:v>
                </c:pt>
                <c:pt idx="1">
                  <c:v>0</c:v>
                </c:pt>
                <c:pt idx="2">
                  <c:v>0</c:v>
                </c:pt>
                <c:pt idx="3">
                  <c:v>7</c:v>
                </c:pt>
                <c:pt idx="4">
                  <c:v>0</c:v>
                </c:pt>
                <c:pt idx="5">
                  <c:v>7</c:v>
                </c:pt>
                <c:pt idx="6">
                  <c:v>0</c:v>
                </c:pt>
                <c:pt idx="7">
                  <c:v>4</c:v>
                </c:pt>
                <c:pt idx="8">
                  <c:v>10</c:v>
                </c:pt>
                <c:pt idx="9">
                  <c:v>0</c:v>
                </c:pt>
                <c:pt idx="10">
                  <c:v>0</c:v>
                </c:pt>
                <c:pt idx="11">
                  <c:v>5</c:v>
                </c:pt>
                <c:pt idx="12">
                  <c:v>0</c:v>
                </c:pt>
                <c:pt idx="13">
                  <c:v>0</c:v>
                </c:pt>
                <c:pt idx="14">
                  <c:v>6</c:v>
                </c:pt>
                <c:pt idx="15">
                  <c:v>9</c:v>
                </c:pt>
              </c:numCache>
            </c:numRef>
          </c:val>
          <c:extLst>
            <c:ext xmlns:c16="http://schemas.microsoft.com/office/drawing/2014/chart" uri="{C3380CC4-5D6E-409C-BE32-E72D297353CC}">
              <c16:uniqueId val="{00000007-7E4D-4D1A-8D37-6910438FB00C}"/>
            </c:ext>
          </c:extLst>
        </c:ser>
        <c:ser>
          <c:idx val="8"/>
          <c:order val="8"/>
          <c:tx>
            <c:strRef>
              <c:f>' pivot tables'!$AI$8:$AI$9</c:f>
              <c:strCache>
                <c:ptCount val="1"/>
                <c:pt idx="0">
                  <c:v>IPL-2016</c:v>
                </c:pt>
              </c:strCache>
            </c:strRef>
          </c:tx>
          <c:spPr>
            <a:gradFill rotWithShape="1">
              <a:gsLst>
                <a:gs pos="0">
                  <a:schemeClr val="accent5">
                    <a:lumMod val="80000"/>
                    <a:lumOff val="20000"/>
                    <a:tint val="94000"/>
                    <a:satMod val="105000"/>
                    <a:lumMod val="102000"/>
                  </a:schemeClr>
                </a:gs>
                <a:gs pos="100000">
                  <a:schemeClr val="accent5">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tables'!$AI$10:$AI$25</c:f>
              <c:numCache>
                <c:formatCode>General</c:formatCode>
                <c:ptCount val="16"/>
                <c:pt idx="0">
                  <c:v>0</c:v>
                </c:pt>
                <c:pt idx="1">
                  <c:v>0</c:v>
                </c:pt>
                <c:pt idx="2">
                  <c:v>0</c:v>
                </c:pt>
                <c:pt idx="3">
                  <c:v>6</c:v>
                </c:pt>
                <c:pt idx="4">
                  <c:v>6</c:v>
                </c:pt>
                <c:pt idx="5">
                  <c:v>8</c:v>
                </c:pt>
                <c:pt idx="6">
                  <c:v>0</c:v>
                </c:pt>
                <c:pt idx="7">
                  <c:v>7</c:v>
                </c:pt>
                <c:pt idx="8">
                  <c:v>7</c:v>
                </c:pt>
                <c:pt idx="9">
                  <c:v>0</c:v>
                </c:pt>
                <c:pt idx="10">
                  <c:v>0</c:v>
                </c:pt>
                <c:pt idx="11">
                  <c:v>0</c:v>
                </c:pt>
                <c:pt idx="12">
                  <c:v>0</c:v>
                </c:pt>
                <c:pt idx="13">
                  <c:v>7</c:v>
                </c:pt>
                <c:pt idx="14">
                  <c:v>10</c:v>
                </c:pt>
                <c:pt idx="15">
                  <c:v>9</c:v>
                </c:pt>
              </c:numCache>
            </c:numRef>
          </c:val>
          <c:extLst>
            <c:ext xmlns:c16="http://schemas.microsoft.com/office/drawing/2014/chart" uri="{C3380CC4-5D6E-409C-BE32-E72D297353CC}">
              <c16:uniqueId val="{00000008-7E4D-4D1A-8D37-6910438FB00C}"/>
            </c:ext>
          </c:extLst>
        </c:ser>
        <c:ser>
          <c:idx val="9"/>
          <c:order val="9"/>
          <c:tx>
            <c:strRef>
              <c:f>' pivot tables'!$AJ$8:$AJ$9</c:f>
              <c:strCache>
                <c:ptCount val="1"/>
                <c:pt idx="0">
                  <c:v>IPL-2017</c:v>
                </c:pt>
              </c:strCache>
            </c:strRef>
          </c:tx>
          <c:spPr>
            <a:gradFill rotWithShape="1">
              <a:gsLst>
                <a:gs pos="0">
                  <a:schemeClr val="accent1">
                    <a:lumMod val="80000"/>
                    <a:tint val="94000"/>
                    <a:satMod val="105000"/>
                    <a:lumMod val="102000"/>
                  </a:schemeClr>
                </a:gs>
                <a:gs pos="100000">
                  <a:schemeClr val="accent1">
                    <a:lumMod val="8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tables'!$AJ$10:$AJ$25</c:f>
              <c:numCache>
                <c:formatCode>General</c:formatCode>
                <c:ptCount val="16"/>
                <c:pt idx="0">
                  <c:v>0</c:v>
                </c:pt>
                <c:pt idx="1">
                  <c:v>0</c:v>
                </c:pt>
                <c:pt idx="2">
                  <c:v>0</c:v>
                </c:pt>
                <c:pt idx="3">
                  <c:v>6</c:v>
                </c:pt>
                <c:pt idx="4">
                  <c:v>8</c:v>
                </c:pt>
                <c:pt idx="5">
                  <c:v>8</c:v>
                </c:pt>
                <c:pt idx="6">
                  <c:v>0</c:v>
                </c:pt>
                <c:pt idx="7">
                  <c:v>6</c:v>
                </c:pt>
                <c:pt idx="8">
                  <c:v>6</c:v>
                </c:pt>
                <c:pt idx="9">
                  <c:v>0</c:v>
                </c:pt>
                <c:pt idx="10">
                  <c:v>0</c:v>
                </c:pt>
                <c:pt idx="11">
                  <c:v>0</c:v>
                </c:pt>
                <c:pt idx="12">
                  <c:v>8</c:v>
                </c:pt>
                <c:pt idx="13">
                  <c:v>0</c:v>
                </c:pt>
                <c:pt idx="14">
                  <c:v>8</c:v>
                </c:pt>
                <c:pt idx="15">
                  <c:v>9</c:v>
                </c:pt>
              </c:numCache>
            </c:numRef>
          </c:val>
          <c:extLst>
            <c:ext xmlns:c16="http://schemas.microsoft.com/office/drawing/2014/chart" uri="{C3380CC4-5D6E-409C-BE32-E72D297353CC}">
              <c16:uniqueId val="{00000009-7E4D-4D1A-8D37-6910438FB00C}"/>
            </c:ext>
          </c:extLst>
        </c:ser>
        <c:ser>
          <c:idx val="10"/>
          <c:order val="10"/>
          <c:tx>
            <c:strRef>
              <c:f>' pivot tables'!$AK$8:$AK$9</c:f>
              <c:strCache>
                <c:ptCount val="1"/>
                <c:pt idx="0">
                  <c:v>IPL-2018</c:v>
                </c:pt>
              </c:strCache>
            </c:strRef>
          </c:tx>
          <c:spPr>
            <a:gradFill rotWithShape="1">
              <a:gsLst>
                <a:gs pos="0">
                  <a:schemeClr val="accent3">
                    <a:lumMod val="80000"/>
                    <a:tint val="94000"/>
                    <a:satMod val="105000"/>
                    <a:lumMod val="102000"/>
                  </a:schemeClr>
                </a:gs>
                <a:gs pos="100000">
                  <a:schemeClr val="accent3">
                    <a:lumMod val="8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tables'!$AK$10:$AK$25</c:f>
              <c:numCache>
                <c:formatCode>General</c:formatCode>
                <c:ptCount val="16"/>
                <c:pt idx="0">
                  <c:v>6</c:v>
                </c:pt>
                <c:pt idx="1">
                  <c:v>0</c:v>
                </c:pt>
                <c:pt idx="2">
                  <c:v>0</c:v>
                </c:pt>
                <c:pt idx="3">
                  <c:v>9</c:v>
                </c:pt>
                <c:pt idx="4">
                  <c:v>0</c:v>
                </c:pt>
                <c:pt idx="5">
                  <c:v>7</c:v>
                </c:pt>
                <c:pt idx="6">
                  <c:v>0</c:v>
                </c:pt>
                <c:pt idx="7">
                  <c:v>6</c:v>
                </c:pt>
                <c:pt idx="8">
                  <c:v>9</c:v>
                </c:pt>
                <c:pt idx="9">
                  <c:v>0</c:v>
                </c:pt>
                <c:pt idx="10">
                  <c:v>0</c:v>
                </c:pt>
                <c:pt idx="11">
                  <c:v>8</c:v>
                </c:pt>
                <c:pt idx="12">
                  <c:v>0</c:v>
                </c:pt>
                <c:pt idx="13">
                  <c:v>0</c:v>
                </c:pt>
                <c:pt idx="14">
                  <c:v>6</c:v>
                </c:pt>
                <c:pt idx="15">
                  <c:v>9</c:v>
                </c:pt>
              </c:numCache>
            </c:numRef>
          </c:val>
          <c:extLst>
            <c:ext xmlns:c16="http://schemas.microsoft.com/office/drawing/2014/chart" uri="{C3380CC4-5D6E-409C-BE32-E72D297353CC}">
              <c16:uniqueId val="{0000000A-7E4D-4D1A-8D37-6910438FB00C}"/>
            </c:ext>
          </c:extLst>
        </c:ser>
        <c:ser>
          <c:idx val="11"/>
          <c:order val="11"/>
          <c:tx>
            <c:strRef>
              <c:f>' pivot tables'!$AL$8:$AL$9</c:f>
              <c:strCache>
                <c:ptCount val="1"/>
                <c:pt idx="0">
                  <c:v>IPL-2019</c:v>
                </c:pt>
              </c:strCache>
            </c:strRef>
          </c:tx>
          <c:spPr>
            <a:gradFill rotWithShape="1">
              <a:gsLst>
                <a:gs pos="0">
                  <a:schemeClr val="accent5">
                    <a:lumMod val="80000"/>
                    <a:tint val="94000"/>
                    <a:satMod val="105000"/>
                    <a:lumMod val="102000"/>
                  </a:schemeClr>
                </a:gs>
                <a:gs pos="100000">
                  <a:schemeClr val="accent5">
                    <a:lumMod val="8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tables'!$AL$10:$AL$25</c:f>
              <c:numCache>
                <c:formatCode>General</c:formatCode>
                <c:ptCount val="16"/>
                <c:pt idx="0">
                  <c:v>6</c:v>
                </c:pt>
                <c:pt idx="1">
                  <c:v>0</c:v>
                </c:pt>
                <c:pt idx="2">
                  <c:v>6</c:v>
                </c:pt>
                <c:pt idx="3">
                  <c:v>0</c:v>
                </c:pt>
                <c:pt idx="4">
                  <c:v>0</c:v>
                </c:pt>
                <c:pt idx="5">
                  <c:v>7</c:v>
                </c:pt>
                <c:pt idx="6">
                  <c:v>0</c:v>
                </c:pt>
                <c:pt idx="7">
                  <c:v>9</c:v>
                </c:pt>
                <c:pt idx="8">
                  <c:v>10</c:v>
                </c:pt>
                <c:pt idx="9">
                  <c:v>0</c:v>
                </c:pt>
                <c:pt idx="10">
                  <c:v>0</c:v>
                </c:pt>
                <c:pt idx="11">
                  <c:v>5</c:v>
                </c:pt>
                <c:pt idx="12">
                  <c:v>0</c:v>
                </c:pt>
                <c:pt idx="13">
                  <c:v>0</c:v>
                </c:pt>
                <c:pt idx="14">
                  <c:v>9</c:v>
                </c:pt>
                <c:pt idx="15">
                  <c:v>8</c:v>
                </c:pt>
              </c:numCache>
            </c:numRef>
          </c:val>
          <c:extLst>
            <c:ext xmlns:c16="http://schemas.microsoft.com/office/drawing/2014/chart" uri="{C3380CC4-5D6E-409C-BE32-E72D297353CC}">
              <c16:uniqueId val="{0000000B-7E4D-4D1A-8D37-6910438FB00C}"/>
            </c:ext>
          </c:extLst>
        </c:ser>
        <c:ser>
          <c:idx val="12"/>
          <c:order val="12"/>
          <c:tx>
            <c:strRef>
              <c:f>' pivot tables'!$AM$8:$AM$9</c:f>
              <c:strCache>
                <c:ptCount val="1"/>
                <c:pt idx="0">
                  <c:v>IPL-2021</c:v>
                </c:pt>
              </c:strCache>
            </c:strRef>
          </c:tx>
          <c:spPr>
            <a:gradFill rotWithShape="1">
              <a:gsLst>
                <a:gs pos="0">
                  <a:schemeClr val="accent1">
                    <a:lumMod val="60000"/>
                    <a:lumOff val="40000"/>
                    <a:tint val="94000"/>
                    <a:satMod val="105000"/>
                    <a:lumMod val="102000"/>
                  </a:schemeClr>
                </a:gs>
                <a:gs pos="100000">
                  <a:schemeClr val="accent1">
                    <a:lumMod val="60000"/>
                    <a:lumOff val="4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tables'!$Z$10:$Z$25</c:f>
              <c:strCache>
                <c:ptCount val="16"/>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Punjab Kings</c:v>
                </c:pt>
                <c:pt idx="11">
                  <c:v>Rajasthan Royals</c:v>
                </c:pt>
                <c:pt idx="12">
                  <c:v>Rising Pune Supergiant</c:v>
                </c:pt>
                <c:pt idx="13">
                  <c:v>Rising Pune Supergiants</c:v>
                </c:pt>
                <c:pt idx="14">
                  <c:v>Royal Challengers Bangalore</c:v>
                </c:pt>
                <c:pt idx="15">
                  <c:v>Sunrisers Hyderabad</c:v>
                </c:pt>
              </c:strCache>
            </c:strRef>
          </c:cat>
          <c:val>
            <c:numRef>
              <c:f>' pivot tables'!$AM$10:$AM$25</c:f>
              <c:numCache>
                <c:formatCode>General</c:formatCode>
                <c:ptCount val="16"/>
                <c:pt idx="0">
                  <c:v>4</c:v>
                </c:pt>
                <c:pt idx="1">
                  <c:v>0</c:v>
                </c:pt>
                <c:pt idx="2">
                  <c:v>2</c:v>
                </c:pt>
                <c:pt idx="3">
                  <c:v>0</c:v>
                </c:pt>
                <c:pt idx="4">
                  <c:v>0</c:v>
                </c:pt>
                <c:pt idx="5">
                  <c:v>0</c:v>
                </c:pt>
                <c:pt idx="6">
                  <c:v>0</c:v>
                </c:pt>
                <c:pt idx="7">
                  <c:v>2</c:v>
                </c:pt>
                <c:pt idx="8">
                  <c:v>5</c:v>
                </c:pt>
                <c:pt idx="9">
                  <c:v>0</c:v>
                </c:pt>
                <c:pt idx="10">
                  <c:v>5</c:v>
                </c:pt>
                <c:pt idx="11">
                  <c:v>1</c:v>
                </c:pt>
                <c:pt idx="12">
                  <c:v>0</c:v>
                </c:pt>
                <c:pt idx="13">
                  <c:v>0</c:v>
                </c:pt>
                <c:pt idx="14">
                  <c:v>2</c:v>
                </c:pt>
                <c:pt idx="15">
                  <c:v>0</c:v>
                </c:pt>
              </c:numCache>
            </c:numRef>
          </c:val>
          <c:extLst>
            <c:ext xmlns:c16="http://schemas.microsoft.com/office/drawing/2014/chart" uri="{C3380CC4-5D6E-409C-BE32-E72D297353CC}">
              <c16:uniqueId val="{0000000C-7E4D-4D1A-8D37-6910438FB00C}"/>
            </c:ext>
          </c:extLst>
        </c:ser>
        <c:dLbls>
          <c:dLblPos val="outEnd"/>
          <c:showLegendKey val="0"/>
          <c:showVal val="1"/>
          <c:showCatName val="0"/>
          <c:showSerName val="0"/>
          <c:showPercent val="0"/>
          <c:showBubbleSize val="0"/>
        </c:dLbls>
        <c:gapWidth val="100"/>
        <c:overlap val="-24"/>
        <c:axId val="247414591"/>
        <c:axId val="68855183"/>
      </c:barChart>
      <c:catAx>
        <c:axId val="247414591"/>
        <c:scaling>
          <c:orientation val="minMax"/>
        </c:scaling>
        <c:delete val="0"/>
        <c:axPos val="b"/>
        <c:title>
          <c:tx>
            <c:rich>
              <a:bodyPr rot="0" spcFirstLastPara="1" vertOverflow="ellipsis" vert="horz" wrap="square" anchor="ctr" anchorCtr="1"/>
              <a:lstStyle/>
              <a:p>
                <a:pPr>
                  <a:defRPr sz="4000" b="1" i="0" u="none" strike="noStrike" kern="1200" cap="all" baseline="0">
                    <a:solidFill>
                      <a:schemeClr val="lt1">
                        <a:lumMod val="85000"/>
                      </a:schemeClr>
                    </a:solidFill>
                    <a:latin typeface="+mn-lt"/>
                    <a:ea typeface="+mn-ea"/>
                    <a:cs typeface="+mn-cs"/>
                  </a:defRPr>
                </a:pPr>
                <a:r>
                  <a:rPr lang="en-US" sz="4000"/>
                  <a:t>Teams</a:t>
                </a:r>
              </a:p>
            </c:rich>
          </c:tx>
          <c:layout>
            <c:manualLayout>
              <c:xMode val="edge"/>
              <c:yMode val="edge"/>
              <c:x val="0.43960293029646463"/>
              <c:y val="0.9043473840046854"/>
            </c:manualLayout>
          </c:layout>
          <c:overlay val="0"/>
          <c:spPr>
            <a:noFill/>
            <a:ln>
              <a:noFill/>
            </a:ln>
            <a:effectLst/>
          </c:spPr>
          <c:txPr>
            <a:bodyPr rot="0" spcFirstLastPara="1" vertOverflow="ellipsis" vert="horz" wrap="square" anchor="ctr" anchorCtr="1"/>
            <a:lstStyle/>
            <a:p>
              <a:pPr>
                <a:defRPr sz="40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800" b="1" i="0" u="none" strike="noStrike" kern="1200" baseline="0">
                <a:solidFill>
                  <a:schemeClr val="lt1">
                    <a:lumMod val="85000"/>
                  </a:schemeClr>
                </a:solidFill>
                <a:latin typeface="+mn-lt"/>
                <a:ea typeface="+mn-ea"/>
                <a:cs typeface="+mn-cs"/>
              </a:defRPr>
            </a:pPr>
            <a:endParaRPr lang="en-US"/>
          </a:p>
        </c:txPr>
        <c:crossAx val="68855183"/>
        <c:crosses val="autoZero"/>
        <c:auto val="1"/>
        <c:lblAlgn val="ctr"/>
        <c:lblOffset val="100"/>
        <c:noMultiLvlLbl val="0"/>
      </c:catAx>
      <c:valAx>
        <c:axId val="68855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2800" b="1" i="0" u="none" strike="noStrike" kern="1200" cap="all" baseline="0">
                    <a:solidFill>
                      <a:schemeClr val="lt1">
                        <a:lumMod val="85000"/>
                      </a:schemeClr>
                    </a:solidFill>
                    <a:latin typeface="+mn-lt"/>
                    <a:ea typeface="+mn-ea"/>
                    <a:cs typeface="+mn-cs"/>
                  </a:defRPr>
                </a:pPr>
                <a:r>
                  <a:rPr lang="en-US" sz="2800"/>
                  <a:t>Matches</a:t>
                </a:r>
                <a:r>
                  <a:rPr lang="en-US" sz="2800" baseline="0"/>
                  <a:t>  win</a:t>
                </a:r>
                <a:endParaRPr lang="en-US" sz="2800"/>
              </a:p>
            </c:rich>
          </c:tx>
          <c:overlay val="0"/>
          <c:spPr>
            <a:noFill/>
            <a:ln>
              <a:noFill/>
            </a:ln>
            <a:effectLst/>
          </c:spPr>
          <c:txPr>
            <a:bodyPr rot="-5400000" spcFirstLastPara="1" vertOverflow="ellipsis" vert="horz" wrap="square" anchor="ctr" anchorCtr="1"/>
            <a:lstStyle/>
            <a:p>
              <a:pPr>
                <a:defRPr sz="28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crossAx val="247414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36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tables!total played</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54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5400" b="1" i="0" baseline="0">
                <a:effectLst>
                  <a:outerShdw blurRad="50800" dist="38100" dir="5400000" algn="t" rotWithShape="0">
                    <a:srgbClr val="000000">
                      <a:alpha val="40000"/>
                    </a:srgbClr>
                  </a:outerShdw>
                </a:effectLst>
              </a:rPr>
              <a:t>Total Matches played by Teams</a:t>
            </a:r>
            <a:endParaRPr lang="en-US" sz="5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5400">
                <a:solidFill>
                  <a:sysClr val="window" lastClr="FFFFFF">
                    <a:lumMod val="95000"/>
                  </a:sysClr>
                </a:solidFill>
              </a:defRPr>
            </a:pPr>
            <a:endParaRPr lang="en-US" sz="5400"/>
          </a:p>
        </c:rich>
      </c:tx>
      <c:layout>
        <c:manualLayout>
          <c:xMode val="edge"/>
          <c:yMode val="edge"/>
          <c:x val="0.21443412427221198"/>
          <c:y val="2.827934241622287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54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646699064736081E-2"/>
          <c:y val="0.18709139184009807"/>
          <c:w val="0.90208166312212079"/>
          <c:h val="0.40998740633590403"/>
        </c:manualLayout>
      </c:layout>
      <c:barChart>
        <c:barDir val="col"/>
        <c:grouping val="clustered"/>
        <c:varyColors val="0"/>
        <c:ser>
          <c:idx val="0"/>
          <c:order val="0"/>
          <c:tx>
            <c:strRef>
              <c:f>' pivot tables'!$K$95</c:f>
              <c:strCache>
                <c:ptCount val="1"/>
                <c:pt idx="0">
                  <c:v>Total</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tables'!$J$96:$J$111</c:f>
              <c:strCache>
                <c:ptCount val="16"/>
                <c:pt idx="0">
                  <c:v>Mumbai Indians</c:v>
                </c:pt>
                <c:pt idx="1">
                  <c:v>Kolkata Knight Riders</c:v>
                </c:pt>
                <c:pt idx="2">
                  <c:v>Royal Challengers Bangalore</c:v>
                </c:pt>
                <c:pt idx="3">
                  <c:v>Chennai Super Kings</c:v>
                </c:pt>
                <c:pt idx="4">
                  <c:v>Kings XI Punjab</c:v>
                </c:pt>
                <c:pt idx="5">
                  <c:v>Rajasthan Royals</c:v>
                </c:pt>
                <c:pt idx="6">
                  <c:v>Delhi Daredevils</c:v>
                </c:pt>
                <c:pt idx="7">
                  <c:v>Sunrisers Hyderabad</c:v>
                </c:pt>
                <c:pt idx="8">
                  <c:v>Deccan Chargers</c:v>
                </c:pt>
                <c:pt idx="9">
                  <c:v>Pune Warriors</c:v>
                </c:pt>
                <c:pt idx="10">
                  <c:v>Gujarat Lions</c:v>
                </c:pt>
                <c:pt idx="11">
                  <c:v>Delhi Capitals</c:v>
                </c:pt>
                <c:pt idx="12">
                  <c:v>Rising Pune Supergiant</c:v>
                </c:pt>
                <c:pt idx="13">
                  <c:v>Kochi Tuskers Kerala</c:v>
                </c:pt>
                <c:pt idx="14">
                  <c:v>Rising Pune Supergiants</c:v>
                </c:pt>
                <c:pt idx="15">
                  <c:v>Punjab Kings</c:v>
                </c:pt>
              </c:strCache>
            </c:strRef>
          </c:cat>
          <c:val>
            <c:numRef>
              <c:f>' pivot tables'!$K$96:$K$111</c:f>
              <c:numCache>
                <c:formatCode>General</c:formatCode>
                <c:ptCount val="16"/>
                <c:pt idx="0">
                  <c:v>192</c:v>
                </c:pt>
                <c:pt idx="1">
                  <c:v>188</c:v>
                </c:pt>
                <c:pt idx="2">
                  <c:v>186</c:v>
                </c:pt>
                <c:pt idx="3">
                  <c:v>169</c:v>
                </c:pt>
                <c:pt idx="4">
                  <c:v>161</c:v>
                </c:pt>
                <c:pt idx="5">
                  <c:v>157</c:v>
                </c:pt>
                <c:pt idx="6">
                  <c:v>152</c:v>
                </c:pt>
                <c:pt idx="7">
                  <c:v>109</c:v>
                </c:pt>
                <c:pt idx="8">
                  <c:v>59</c:v>
                </c:pt>
                <c:pt idx="9">
                  <c:v>37</c:v>
                </c:pt>
                <c:pt idx="10">
                  <c:v>29</c:v>
                </c:pt>
                <c:pt idx="11">
                  <c:v>27</c:v>
                </c:pt>
                <c:pt idx="12">
                  <c:v>18</c:v>
                </c:pt>
                <c:pt idx="13">
                  <c:v>13</c:v>
                </c:pt>
                <c:pt idx="14">
                  <c:v>12</c:v>
                </c:pt>
                <c:pt idx="15">
                  <c:v>3</c:v>
                </c:pt>
              </c:numCache>
            </c:numRef>
          </c:val>
          <c:extLst>
            <c:ext xmlns:c16="http://schemas.microsoft.com/office/drawing/2014/chart" uri="{C3380CC4-5D6E-409C-BE32-E72D297353CC}">
              <c16:uniqueId val="{00000000-2133-405C-9DB5-EC6FA756CEE3}"/>
            </c:ext>
          </c:extLst>
        </c:ser>
        <c:dLbls>
          <c:showLegendKey val="0"/>
          <c:showVal val="0"/>
          <c:showCatName val="0"/>
          <c:showSerName val="0"/>
          <c:showPercent val="0"/>
          <c:showBubbleSize val="0"/>
        </c:dLbls>
        <c:gapWidth val="100"/>
        <c:overlap val="-24"/>
        <c:axId val="247358991"/>
        <c:axId val="68850607"/>
      </c:barChart>
      <c:catAx>
        <c:axId val="247358991"/>
        <c:scaling>
          <c:orientation val="minMax"/>
        </c:scaling>
        <c:delete val="0"/>
        <c:axPos val="b"/>
        <c:title>
          <c:tx>
            <c:rich>
              <a:bodyPr rot="0" spcFirstLastPara="1" vertOverflow="ellipsis" vert="horz" wrap="square" anchor="ctr" anchorCtr="1"/>
              <a:lstStyle/>
              <a:p>
                <a:pPr>
                  <a:defRPr sz="4000" b="1" i="0" u="none" strike="noStrike" kern="1200" cap="all" baseline="0">
                    <a:solidFill>
                      <a:schemeClr val="lt1">
                        <a:lumMod val="85000"/>
                      </a:schemeClr>
                    </a:solidFill>
                    <a:latin typeface="+mn-lt"/>
                    <a:ea typeface="+mn-ea"/>
                    <a:cs typeface="+mn-cs"/>
                  </a:defRPr>
                </a:pPr>
                <a:r>
                  <a:rPr lang="en-US" sz="4000"/>
                  <a:t>Teams</a:t>
                </a:r>
              </a:p>
            </c:rich>
          </c:tx>
          <c:layout>
            <c:manualLayout>
              <c:xMode val="edge"/>
              <c:yMode val="edge"/>
              <c:x val="0.44671595399428587"/>
              <c:y val="0.89091376780757969"/>
            </c:manualLayout>
          </c:layout>
          <c:overlay val="0"/>
          <c:spPr>
            <a:noFill/>
            <a:ln>
              <a:noFill/>
            </a:ln>
            <a:effectLst/>
          </c:spPr>
          <c:txPr>
            <a:bodyPr rot="0" spcFirstLastPara="1" vertOverflow="ellipsis" vert="horz" wrap="square" anchor="ctr" anchorCtr="1"/>
            <a:lstStyle/>
            <a:p>
              <a:pPr>
                <a:defRPr sz="40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800" b="0" i="0" u="none" strike="noStrike" kern="1200" baseline="0">
                <a:solidFill>
                  <a:schemeClr val="lt1">
                    <a:lumMod val="85000"/>
                  </a:schemeClr>
                </a:solidFill>
                <a:latin typeface="+mn-lt"/>
                <a:ea typeface="+mn-ea"/>
                <a:cs typeface="+mn-cs"/>
              </a:defRPr>
            </a:pPr>
            <a:endParaRPr lang="en-US"/>
          </a:p>
        </c:txPr>
        <c:crossAx val="68850607"/>
        <c:crosses val="autoZero"/>
        <c:auto val="1"/>
        <c:lblAlgn val="ctr"/>
        <c:lblOffset val="100"/>
        <c:noMultiLvlLbl val="0"/>
      </c:catAx>
      <c:valAx>
        <c:axId val="6885060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2400" b="1" i="0" u="none" strike="noStrike" kern="1200" cap="all" baseline="0">
                    <a:solidFill>
                      <a:schemeClr val="lt1">
                        <a:lumMod val="85000"/>
                      </a:schemeClr>
                    </a:solidFill>
                    <a:latin typeface="+mn-lt"/>
                    <a:ea typeface="+mn-ea"/>
                    <a:cs typeface="+mn-cs"/>
                  </a:defRPr>
                </a:pPr>
                <a:r>
                  <a:rPr lang="en-US" sz="2400"/>
                  <a:t>Total no. Matches</a:t>
                </a:r>
              </a:p>
            </c:rich>
          </c:tx>
          <c:layout>
            <c:manualLayout>
              <c:xMode val="edge"/>
              <c:yMode val="edge"/>
              <c:x val="1.9284954105858561E-2"/>
              <c:y val="0.27125997375328081"/>
            </c:manualLayout>
          </c:layout>
          <c:overlay val="0"/>
          <c:spPr>
            <a:noFill/>
            <a:ln>
              <a:noFill/>
            </a:ln>
            <a:effectLst/>
          </c:spPr>
          <c:txPr>
            <a:bodyPr rot="-5400000" spcFirstLastPara="1" vertOverflow="ellipsis" vert="horz" wrap="square" anchor="ctr" anchorCtr="1"/>
            <a:lstStyle/>
            <a:p>
              <a:pPr>
                <a:defRPr sz="24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247358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tables!PivotTable8</c:name>
    <c:fmtId val="3"/>
  </c:pivotSource>
  <c:chart>
    <c:title>
      <c:tx>
        <c:rich>
          <a:bodyPr rot="0" spcFirstLastPara="1" vertOverflow="ellipsis" vert="horz" wrap="square" anchor="ctr" anchorCtr="1"/>
          <a:lstStyle/>
          <a:p>
            <a:pPr>
              <a:defRPr sz="5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5400"/>
              <a:t>Best Performing Teams</a:t>
            </a:r>
          </a:p>
        </c:rich>
      </c:tx>
      <c:overlay val="0"/>
      <c:spPr>
        <a:noFill/>
        <a:ln>
          <a:noFill/>
        </a:ln>
        <a:effectLst/>
      </c:spPr>
      <c:txPr>
        <a:bodyPr rot="0" spcFirstLastPara="1" vertOverflow="ellipsis" vert="horz" wrap="square" anchor="ctr" anchorCtr="1"/>
        <a:lstStyle/>
        <a:p>
          <a:pPr>
            <a:defRPr sz="5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194062103590981E-2"/>
          <c:y val="0.26995079253585968"/>
          <c:w val="0.92047480955905836"/>
          <c:h val="0.46526000283070784"/>
        </c:manualLayout>
      </c:layout>
      <c:barChart>
        <c:barDir val="col"/>
        <c:grouping val="clustered"/>
        <c:varyColors val="0"/>
        <c:ser>
          <c:idx val="0"/>
          <c:order val="0"/>
          <c:tx>
            <c:strRef>
              <c:f>' pivot tables'!$Z$76</c:f>
              <c:strCache>
                <c:ptCount val="1"/>
                <c:pt idx="0">
                  <c:v>Totals Wins in IPL</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tables'!$Y$77:$Y$92</c:f>
              <c:strCache>
                <c:ptCount val="16"/>
                <c:pt idx="0">
                  <c:v>Mumbai Indians</c:v>
                </c:pt>
                <c:pt idx="1">
                  <c:v>Chennai Super Kings</c:v>
                </c:pt>
                <c:pt idx="2">
                  <c:v>Kolkata Knight Riders</c:v>
                </c:pt>
                <c:pt idx="3">
                  <c:v>Royal Challengers Bangalore</c:v>
                </c:pt>
                <c:pt idx="4">
                  <c:v>Kings XI Punjab</c:v>
                </c:pt>
                <c:pt idx="5">
                  <c:v>Rajasthan Royals</c:v>
                </c:pt>
                <c:pt idx="6">
                  <c:v>Delhi Daredevils</c:v>
                </c:pt>
                <c:pt idx="7">
                  <c:v>Sunrisers Hyderabad</c:v>
                </c:pt>
                <c:pt idx="8">
                  <c:v>Deccan Chargers</c:v>
                </c:pt>
                <c:pt idx="9">
                  <c:v>Delhi Capitals</c:v>
                </c:pt>
                <c:pt idx="10">
                  <c:v>Gujarat Lions</c:v>
                </c:pt>
                <c:pt idx="11">
                  <c:v>Pune Warriors</c:v>
                </c:pt>
                <c:pt idx="12">
                  <c:v>Rising Pune Supergiant</c:v>
                </c:pt>
                <c:pt idx="13">
                  <c:v>Kochi Tuskers Kerala</c:v>
                </c:pt>
                <c:pt idx="14">
                  <c:v>Rising Pune Supergiants</c:v>
                </c:pt>
                <c:pt idx="15">
                  <c:v>Punjab Kings</c:v>
                </c:pt>
              </c:strCache>
            </c:strRef>
          </c:cat>
          <c:val>
            <c:numRef>
              <c:f>' pivot tables'!$Z$77:$Z$92</c:f>
              <c:numCache>
                <c:formatCode>General</c:formatCode>
                <c:ptCount val="16"/>
                <c:pt idx="0">
                  <c:v>111</c:v>
                </c:pt>
                <c:pt idx="1">
                  <c:v>104</c:v>
                </c:pt>
                <c:pt idx="2">
                  <c:v>94</c:v>
                </c:pt>
                <c:pt idx="3">
                  <c:v>90</c:v>
                </c:pt>
                <c:pt idx="4">
                  <c:v>82</c:v>
                </c:pt>
                <c:pt idx="5">
                  <c:v>79</c:v>
                </c:pt>
                <c:pt idx="6">
                  <c:v>67</c:v>
                </c:pt>
                <c:pt idx="7">
                  <c:v>59</c:v>
                </c:pt>
                <c:pt idx="8">
                  <c:v>29</c:v>
                </c:pt>
                <c:pt idx="9">
                  <c:v>14</c:v>
                </c:pt>
                <c:pt idx="10">
                  <c:v>13</c:v>
                </c:pt>
                <c:pt idx="11">
                  <c:v>12</c:v>
                </c:pt>
                <c:pt idx="12">
                  <c:v>10</c:v>
                </c:pt>
                <c:pt idx="13">
                  <c:v>6</c:v>
                </c:pt>
                <c:pt idx="14">
                  <c:v>5</c:v>
                </c:pt>
                <c:pt idx="15">
                  <c:v>2</c:v>
                </c:pt>
              </c:numCache>
            </c:numRef>
          </c:val>
          <c:extLst>
            <c:ext xmlns:c16="http://schemas.microsoft.com/office/drawing/2014/chart" uri="{C3380CC4-5D6E-409C-BE32-E72D297353CC}">
              <c16:uniqueId val="{00000000-DB97-4F27-A0BD-34C01BE5EE6C}"/>
            </c:ext>
          </c:extLst>
        </c:ser>
        <c:ser>
          <c:idx val="1"/>
          <c:order val="1"/>
          <c:tx>
            <c:strRef>
              <c:f>' pivot tables'!$AA$76</c:f>
              <c:strCache>
                <c:ptCount val="1"/>
                <c:pt idx="0">
                  <c:v> Total matches played in IPL</c:v>
                </c:pt>
              </c:strCache>
            </c:strRef>
          </c:tx>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tables'!$Y$77:$Y$92</c:f>
              <c:strCache>
                <c:ptCount val="16"/>
                <c:pt idx="0">
                  <c:v>Mumbai Indians</c:v>
                </c:pt>
                <c:pt idx="1">
                  <c:v>Chennai Super Kings</c:v>
                </c:pt>
                <c:pt idx="2">
                  <c:v>Kolkata Knight Riders</c:v>
                </c:pt>
                <c:pt idx="3">
                  <c:v>Royal Challengers Bangalore</c:v>
                </c:pt>
                <c:pt idx="4">
                  <c:v>Kings XI Punjab</c:v>
                </c:pt>
                <c:pt idx="5">
                  <c:v>Rajasthan Royals</c:v>
                </c:pt>
                <c:pt idx="6">
                  <c:v>Delhi Daredevils</c:v>
                </c:pt>
                <c:pt idx="7">
                  <c:v>Sunrisers Hyderabad</c:v>
                </c:pt>
                <c:pt idx="8">
                  <c:v>Deccan Chargers</c:v>
                </c:pt>
                <c:pt idx="9">
                  <c:v>Delhi Capitals</c:v>
                </c:pt>
                <c:pt idx="10">
                  <c:v>Gujarat Lions</c:v>
                </c:pt>
                <c:pt idx="11">
                  <c:v>Pune Warriors</c:v>
                </c:pt>
                <c:pt idx="12">
                  <c:v>Rising Pune Supergiant</c:v>
                </c:pt>
                <c:pt idx="13">
                  <c:v>Kochi Tuskers Kerala</c:v>
                </c:pt>
                <c:pt idx="14">
                  <c:v>Rising Pune Supergiants</c:v>
                </c:pt>
                <c:pt idx="15">
                  <c:v>Punjab Kings</c:v>
                </c:pt>
              </c:strCache>
            </c:strRef>
          </c:cat>
          <c:val>
            <c:numRef>
              <c:f>' pivot tables'!$AA$77:$AA$92</c:f>
              <c:numCache>
                <c:formatCode>General</c:formatCode>
                <c:ptCount val="16"/>
                <c:pt idx="0">
                  <c:v>192</c:v>
                </c:pt>
                <c:pt idx="1">
                  <c:v>169</c:v>
                </c:pt>
                <c:pt idx="2">
                  <c:v>188</c:v>
                </c:pt>
                <c:pt idx="3">
                  <c:v>186</c:v>
                </c:pt>
                <c:pt idx="4">
                  <c:v>161</c:v>
                </c:pt>
                <c:pt idx="5">
                  <c:v>157</c:v>
                </c:pt>
                <c:pt idx="6">
                  <c:v>152</c:v>
                </c:pt>
                <c:pt idx="7">
                  <c:v>109</c:v>
                </c:pt>
                <c:pt idx="8">
                  <c:v>59</c:v>
                </c:pt>
                <c:pt idx="9">
                  <c:v>27</c:v>
                </c:pt>
                <c:pt idx="10">
                  <c:v>29</c:v>
                </c:pt>
                <c:pt idx="11">
                  <c:v>37</c:v>
                </c:pt>
                <c:pt idx="12">
                  <c:v>18</c:v>
                </c:pt>
                <c:pt idx="13">
                  <c:v>13</c:v>
                </c:pt>
                <c:pt idx="14">
                  <c:v>12</c:v>
                </c:pt>
                <c:pt idx="15">
                  <c:v>3</c:v>
                </c:pt>
              </c:numCache>
            </c:numRef>
          </c:val>
          <c:extLst>
            <c:ext xmlns:c16="http://schemas.microsoft.com/office/drawing/2014/chart" uri="{C3380CC4-5D6E-409C-BE32-E72D297353CC}">
              <c16:uniqueId val="{00000001-DB97-4F27-A0BD-34C01BE5EE6C}"/>
            </c:ext>
          </c:extLst>
        </c:ser>
        <c:dLbls>
          <c:dLblPos val="outEnd"/>
          <c:showLegendKey val="0"/>
          <c:showVal val="1"/>
          <c:showCatName val="0"/>
          <c:showSerName val="0"/>
          <c:showPercent val="0"/>
          <c:showBubbleSize val="0"/>
        </c:dLbls>
        <c:gapWidth val="100"/>
        <c:overlap val="-24"/>
        <c:axId val="1004724768"/>
        <c:axId val="1038930480"/>
      </c:barChart>
      <c:catAx>
        <c:axId val="1004724768"/>
        <c:scaling>
          <c:orientation val="minMax"/>
        </c:scaling>
        <c:delete val="0"/>
        <c:axPos val="b"/>
        <c:title>
          <c:tx>
            <c:rich>
              <a:bodyPr rot="0" spcFirstLastPara="1" vertOverflow="ellipsis" vert="horz" wrap="square" anchor="ctr" anchorCtr="1"/>
              <a:lstStyle/>
              <a:p>
                <a:pPr>
                  <a:defRPr sz="3600" b="1" i="0" u="none" strike="noStrike" kern="1200" cap="all" baseline="0">
                    <a:solidFill>
                      <a:schemeClr val="lt1">
                        <a:lumMod val="85000"/>
                      </a:schemeClr>
                    </a:solidFill>
                    <a:latin typeface="+mn-lt"/>
                    <a:ea typeface="+mn-ea"/>
                    <a:cs typeface="+mn-cs"/>
                  </a:defRPr>
                </a:pPr>
                <a:r>
                  <a:rPr lang="en-US" sz="3600"/>
                  <a:t>Teams</a:t>
                </a:r>
              </a:p>
            </c:rich>
          </c:tx>
          <c:layout>
            <c:manualLayout>
              <c:xMode val="edge"/>
              <c:yMode val="edge"/>
              <c:x val="0.49682542188910866"/>
              <c:y val="0.92117571241094864"/>
            </c:manualLayout>
          </c:layout>
          <c:overlay val="0"/>
          <c:spPr>
            <a:noFill/>
            <a:ln>
              <a:noFill/>
            </a:ln>
            <a:effectLst/>
          </c:spPr>
          <c:txPr>
            <a:bodyPr rot="0" spcFirstLastPara="1" vertOverflow="ellipsis" vert="horz" wrap="square" anchor="ctr" anchorCtr="1"/>
            <a:lstStyle/>
            <a:p>
              <a:pPr>
                <a:defRPr sz="36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800" b="1" i="0" u="none" strike="noStrike" kern="1200" baseline="0">
                <a:solidFill>
                  <a:schemeClr val="lt1">
                    <a:lumMod val="85000"/>
                  </a:schemeClr>
                </a:solidFill>
                <a:latin typeface="+mn-lt"/>
                <a:ea typeface="+mn-ea"/>
                <a:cs typeface="+mn-cs"/>
              </a:defRPr>
            </a:pPr>
            <a:endParaRPr lang="en-US"/>
          </a:p>
        </c:txPr>
        <c:crossAx val="1038930480"/>
        <c:crosses val="autoZero"/>
        <c:auto val="1"/>
        <c:lblAlgn val="ctr"/>
        <c:lblOffset val="100"/>
        <c:noMultiLvlLbl val="0"/>
      </c:catAx>
      <c:valAx>
        <c:axId val="103893048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n-US"/>
          </a:p>
        </c:txPr>
        <c:crossAx val="10047247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40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sz="11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 pivot tables!totalwinsipl</c:name>
    <c:fmtId val="2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48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4800" b="1" i="0" baseline="0">
                <a:effectLst>
                  <a:outerShdw blurRad="50800" dist="38100" dir="5400000" algn="t" rotWithShape="0">
                    <a:srgbClr val="000000">
                      <a:alpha val="40000"/>
                    </a:srgbClr>
                  </a:outerShdw>
                </a:effectLst>
              </a:rPr>
              <a:t>Total  Matches Win in IPL</a:t>
            </a:r>
            <a:endParaRPr lang="en-US" sz="48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4800">
                <a:solidFill>
                  <a:sysClr val="window" lastClr="FFFFFF">
                    <a:lumMod val="95000"/>
                  </a:sysClr>
                </a:solidFill>
              </a:defRPr>
            </a:pPr>
            <a:endParaRPr lang="en-US" sz="4800"/>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48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tint val="100000"/>
                  <a:shade val="85000"/>
                  <a:satMod val="100000"/>
                  <a:lumMod val="100000"/>
                </a:schemeClr>
              </a:gs>
              <a:gs pos="100000">
                <a:schemeClr val="accent2">
                  <a:tint val="90000"/>
                  <a:shade val="100000"/>
                  <a:satMod val="150000"/>
                  <a:lumMod val="100000"/>
                </a:schemeClr>
              </a:gs>
            </a:gsLst>
            <a:path path="circle">
              <a:fillToRect l="100000" t="100000" r="100000" b="100000"/>
            </a:path>
          </a:gradFill>
          <a:ln w="34925" cap="rnd">
            <a:solidFill>
              <a:schemeClr val="accent2"/>
            </a:solidFill>
            <a:round/>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circle"/>
          <c:size val="6"/>
          <c:spPr>
            <a:gradFill rotWithShape="1">
              <a:gsLst>
                <a:gs pos="0">
                  <a:schemeClr val="accent2">
                    <a:tint val="100000"/>
                    <a:shade val="85000"/>
                    <a:satMod val="100000"/>
                    <a:lumMod val="100000"/>
                  </a:schemeClr>
                </a:gs>
                <a:gs pos="100000">
                  <a:schemeClr val="accent2">
                    <a:tint val="90000"/>
                    <a:shade val="100000"/>
                    <a:satMod val="150000"/>
                    <a:lumMod val="100000"/>
                  </a:schemeClr>
                </a:gs>
              </a:gsLst>
              <a:path path="circle">
                <a:fillToRect l="100000" t="100000" r="100000" b="100000"/>
              </a:path>
            </a:gradFill>
            <a:ln w="9525">
              <a:solidFill>
                <a:schemeClr val="accent2"/>
              </a:solidFill>
              <a:round/>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w="34925" cap="rnd">
            <a:solidFill>
              <a:schemeClr val="accent2"/>
            </a:solidFill>
            <a:round/>
          </a:ln>
          <a:effectLst>
            <a:outerShdw blurRad="76200" dist="25400" dir="5400000" algn="ctr" rotWithShape="0">
              <a:srgbClr val="000000">
                <a:alpha val="60000"/>
              </a:srgbClr>
            </a:outerShdw>
          </a:effectLst>
        </c:spPr>
        <c:marker>
          <c:symbol val="circle"/>
          <c:size val="6"/>
          <c:spPr>
            <a:gradFill rotWithShape="1">
              <a:gsLst>
                <a:gs pos="0">
                  <a:schemeClr val="accent2">
                    <a:tint val="100000"/>
                    <a:shade val="85000"/>
                    <a:satMod val="100000"/>
                    <a:lumMod val="100000"/>
                  </a:schemeClr>
                </a:gs>
                <a:gs pos="100000">
                  <a:schemeClr val="accent2">
                    <a:tint val="90000"/>
                    <a:shade val="100000"/>
                    <a:satMod val="150000"/>
                    <a:lumMod val="100000"/>
                  </a:schemeClr>
                </a:gs>
              </a:gsLst>
              <a:path path="circle">
                <a:fillToRect l="100000" t="100000" r="100000" b="100000"/>
              </a:path>
            </a:gradFill>
            <a:ln w="9525">
              <a:solidFill>
                <a:schemeClr val="accent2"/>
              </a:solidFill>
              <a:round/>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pivot tables'!$S$76</c:f>
              <c:strCache>
                <c:ptCount val="1"/>
                <c:pt idx="0">
                  <c:v>Total</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tables'!$R$77:$R$92</c:f>
              <c:strCache>
                <c:ptCount val="16"/>
                <c:pt idx="0">
                  <c:v>Mumbai Indians</c:v>
                </c:pt>
                <c:pt idx="1">
                  <c:v>Chennai Super Kings</c:v>
                </c:pt>
                <c:pt idx="2">
                  <c:v>Kolkata Knight Riders</c:v>
                </c:pt>
                <c:pt idx="3">
                  <c:v>Royal Challengers Bangalore</c:v>
                </c:pt>
                <c:pt idx="4">
                  <c:v>Kings XI Punjab</c:v>
                </c:pt>
                <c:pt idx="5">
                  <c:v>Rajasthan Royals</c:v>
                </c:pt>
                <c:pt idx="6">
                  <c:v>Delhi Daredevils</c:v>
                </c:pt>
                <c:pt idx="7">
                  <c:v>Sunrisers Hyderabad</c:v>
                </c:pt>
                <c:pt idx="8">
                  <c:v>Deccan Chargers</c:v>
                </c:pt>
                <c:pt idx="9">
                  <c:v>Delhi Capitals</c:v>
                </c:pt>
                <c:pt idx="10">
                  <c:v>Gujarat Lions</c:v>
                </c:pt>
                <c:pt idx="11">
                  <c:v>Pune Warriors</c:v>
                </c:pt>
                <c:pt idx="12">
                  <c:v>Rising Pune Supergiant</c:v>
                </c:pt>
                <c:pt idx="13">
                  <c:v>Kochi Tuskers Kerala</c:v>
                </c:pt>
                <c:pt idx="14">
                  <c:v>Rising Pune Supergiants</c:v>
                </c:pt>
                <c:pt idx="15">
                  <c:v>Punjab Kings</c:v>
                </c:pt>
              </c:strCache>
            </c:strRef>
          </c:cat>
          <c:val>
            <c:numRef>
              <c:f>' pivot tables'!$S$77:$S$92</c:f>
              <c:numCache>
                <c:formatCode>General</c:formatCode>
                <c:ptCount val="16"/>
                <c:pt idx="0">
                  <c:v>111</c:v>
                </c:pt>
                <c:pt idx="1">
                  <c:v>104</c:v>
                </c:pt>
                <c:pt idx="2">
                  <c:v>94</c:v>
                </c:pt>
                <c:pt idx="3">
                  <c:v>90</c:v>
                </c:pt>
                <c:pt idx="4">
                  <c:v>82</c:v>
                </c:pt>
                <c:pt idx="5">
                  <c:v>79</c:v>
                </c:pt>
                <c:pt idx="6">
                  <c:v>67</c:v>
                </c:pt>
                <c:pt idx="7">
                  <c:v>59</c:v>
                </c:pt>
                <c:pt idx="8">
                  <c:v>29</c:v>
                </c:pt>
                <c:pt idx="9">
                  <c:v>14</c:v>
                </c:pt>
                <c:pt idx="10">
                  <c:v>13</c:v>
                </c:pt>
                <c:pt idx="11">
                  <c:v>12</c:v>
                </c:pt>
                <c:pt idx="12">
                  <c:v>10</c:v>
                </c:pt>
                <c:pt idx="13">
                  <c:v>6</c:v>
                </c:pt>
                <c:pt idx="14">
                  <c:v>5</c:v>
                </c:pt>
                <c:pt idx="15">
                  <c:v>2</c:v>
                </c:pt>
              </c:numCache>
            </c:numRef>
          </c:val>
          <c:smooth val="0"/>
          <c:extLst>
            <c:ext xmlns:c16="http://schemas.microsoft.com/office/drawing/2014/chart" uri="{C3380CC4-5D6E-409C-BE32-E72D297353CC}">
              <c16:uniqueId val="{00000000-CA4F-4B00-A56F-2AF5FA1FFE02}"/>
            </c:ext>
          </c:extLst>
        </c:ser>
        <c:dLbls>
          <c:dLblPos val="t"/>
          <c:showLegendKey val="0"/>
          <c:showVal val="1"/>
          <c:showCatName val="0"/>
          <c:showSerName val="0"/>
          <c:showPercent val="0"/>
          <c:showBubbleSize val="0"/>
        </c:dLbls>
        <c:marker val="1"/>
        <c:smooth val="0"/>
        <c:axId val="799135968"/>
        <c:axId val="245614032"/>
      </c:lineChart>
      <c:catAx>
        <c:axId val="799135968"/>
        <c:scaling>
          <c:orientation val="minMax"/>
        </c:scaling>
        <c:delete val="0"/>
        <c:axPos val="b"/>
        <c:title>
          <c:tx>
            <c:rich>
              <a:bodyPr rot="0" spcFirstLastPara="1" vertOverflow="ellipsis" vert="horz" wrap="square" anchor="ctr" anchorCtr="1"/>
              <a:lstStyle/>
              <a:p>
                <a:pPr>
                  <a:defRPr sz="4000" b="1" i="0" u="none" strike="noStrike" kern="1200" cap="all" baseline="0">
                    <a:solidFill>
                      <a:schemeClr val="lt1">
                        <a:lumMod val="85000"/>
                      </a:schemeClr>
                    </a:solidFill>
                    <a:latin typeface="+mn-lt"/>
                    <a:ea typeface="+mn-ea"/>
                    <a:cs typeface="+mn-cs"/>
                  </a:defRPr>
                </a:pPr>
                <a:r>
                  <a:rPr lang="en-US" sz="4000"/>
                  <a:t>Teams</a:t>
                </a:r>
              </a:p>
            </c:rich>
          </c:tx>
          <c:layout>
            <c:manualLayout>
              <c:xMode val="edge"/>
              <c:yMode val="edge"/>
              <c:x val="0.48482991731720226"/>
              <c:y val="0.8670919455380578"/>
            </c:manualLayout>
          </c:layout>
          <c:overlay val="0"/>
          <c:spPr>
            <a:noFill/>
            <a:ln>
              <a:noFill/>
            </a:ln>
            <a:effectLst/>
          </c:spPr>
          <c:txPr>
            <a:bodyPr rot="0" spcFirstLastPara="1" vertOverflow="ellipsis" vert="horz" wrap="square" anchor="ctr" anchorCtr="1"/>
            <a:lstStyle/>
            <a:p>
              <a:pPr>
                <a:defRPr sz="40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2800" b="0" i="0" u="none" strike="noStrike" kern="1200" baseline="0">
                <a:solidFill>
                  <a:schemeClr val="lt1">
                    <a:lumMod val="85000"/>
                  </a:schemeClr>
                </a:solidFill>
                <a:latin typeface="+mn-lt"/>
                <a:ea typeface="+mn-ea"/>
                <a:cs typeface="+mn-cs"/>
              </a:defRPr>
            </a:pPr>
            <a:endParaRPr lang="en-US"/>
          </a:p>
        </c:txPr>
        <c:crossAx val="245614032"/>
        <c:crosses val="autoZero"/>
        <c:auto val="1"/>
        <c:lblAlgn val="ctr"/>
        <c:lblOffset val="100"/>
        <c:noMultiLvlLbl val="0"/>
      </c:catAx>
      <c:valAx>
        <c:axId val="24561403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3600" b="1" i="0" u="none" strike="noStrike" kern="1200" cap="all" baseline="0">
                    <a:solidFill>
                      <a:schemeClr val="lt1">
                        <a:lumMod val="85000"/>
                      </a:schemeClr>
                    </a:solidFill>
                    <a:latin typeface="+mn-lt"/>
                    <a:ea typeface="+mn-ea"/>
                    <a:cs typeface="+mn-cs"/>
                  </a:defRPr>
                </a:pPr>
                <a:r>
                  <a:rPr lang="en-US" sz="3600"/>
                  <a:t>WINS</a:t>
                </a:r>
              </a:p>
            </c:rich>
          </c:tx>
          <c:overlay val="0"/>
          <c:spPr>
            <a:noFill/>
            <a:ln>
              <a:noFill/>
            </a:ln>
            <a:effectLst/>
          </c:spPr>
          <c:txPr>
            <a:bodyPr rot="-5400000" spcFirstLastPara="1" vertOverflow="ellipsis" vert="horz" wrap="square" anchor="ctr" anchorCtr="1"/>
            <a:lstStyle/>
            <a:p>
              <a:pPr>
                <a:defRPr sz="36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n-US"/>
          </a:p>
        </c:txPr>
        <c:crossAx val="79913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Infinity.xlsm]pivot tables !away win %</c:name>
    <c:fmtId val="11"/>
  </c:pivotSource>
  <c:chart>
    <c:title>
      <c:tx>
        <c:rich>
          <a:bodyPr rot="0" spcFirstLastPara="1" vertOverflow="ellipsis" vert="horz" wrap="square" anchor="ctr" anchorCtr="1"/>
          <a:lstStyle/>
          <a:p>
            <a:pPr>
              <a:defRPr sz="3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200"/>
              <a:t>Away  Win Percentage</a:t>
            </a:r>
          </a:p>
        </c:rich>
      </c:tx>
      <c:layout>
        <c:manualLayout>
          <c:xMode val="edge"/>
          <c:yMode val="edge"/>
          <c:x val="0.16040048935791737"/>
          <c:y val="4.6355518409360849E-2"/>
        </c:manualLayout>
      </c:layout>
      <c:overlay val="0"/>
      <c:spPr>
        <a:noFill/>
        <a:ln>
          <a:noFill/>
        </a:ln>
        <a:effectLst/>
      </c:spPr>
      <c:txPr>
        <a:bodyPr rot="0" spcFirstLastPara="1" vertOverflow="ellipsis" vert="horz" wrap="square" anchor="ctr" anchorCtr="1"/>
        <a:lstStyle/>
        <a:p>
          <a:pPr>
            <a:defRPr sz="3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1"/>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2"/>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3"/>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4"/>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5"/>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6"/>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7"/>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8"/>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9"/>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0"/>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1"/>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2"/>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3"/>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4"/>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5"/>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6"/>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7"/>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8"/>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9"/>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0"/>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1"/>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2"/>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3"/>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4"/>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5"/>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6"/>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7"/>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8"/>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9"/>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0"/>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1"/>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2"/>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3"/>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4"/>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5"/>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6"/>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7"/>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8"/>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9"/>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70"/>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71"/>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72"/>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73"/>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74"/>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75"/>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7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'pivot tables '!$H$6</c:f>
              <c:strCache>
                <c:ptCount val="1"/>
                <c:pt idx="0">
                  <c:v>Total</c:v>
                </c:pt>
              </c:strCache>
            </c:strRef>
          </c:tx>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B0E0-474D-AF55-3322625A251E}"/>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B0E0-474D-AF55-3322625A251E}"/>
              </c:ext>
            </c:extLst>
          </c:dPt>
          <c:dPt>
            <c:idx val="2"/>
            <c:bubble3D val="0"/>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B0E0-474D-AF55-3322625A251E}"/>
              </c:ext>
            </c:extLst>
          </c:dPt>
          <c:dPt>
            <c:idx val="3"/>
            <c:bubble3D val="0"/>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B0E0-474D-AF55-3322625A251E}"/>
              </c:ext>
            </c:extLst>
          </c:dPt>
          <c:dPt>
            <c:idx val="4"/>
            <c:bubble3D val="0"/>
            <c:spPr>
              <a:gradFill rotWithShape="1">
                <a:gsLst>
                  <a:gs pos="0">
                    <a:schemeClr val="accent5">
                      <a:tint val="94000"/>
                      <a:satMod val="105000"/>
                      <a:lumMod val="102000"/>
                    </a:schemeClr>
                  </a:gs>
                  <a:gs pos="100000">
                    <a:schemeClr val="accent5">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B0E0-474D-AF55-3322625A251E}"/>
              </c:ext>
            </c:extLst>
          </c:dPt>
          <c:dPt>
            <c:idx val="5"/>
            <c:bubble3D val="0"/>
            <c:spPr>
              <a:gradFill rotWithShape="1">
                <a:gsLst>
                  <a:gs pos="0">
                    <a:schemeClr val="accent6">
                      <a:tint val="94000"/>
                      <a:satMod val="105000"/>
                      <a:lumMod val="102000"/>
                    </a:schemeClr>
                  </a:gs>
                  <a:gs pos="100000">
                    <a:schemeClr val="accent6">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B0E0-474D-AF55-3322625A251E}"/>
              </c:ext>
            </c:extLst>
          </c:dPt>
          <c:dPt>
            <c:idx val="6"/>
            <c:bubble3D val="0"/>
            <c:spPr>
              <a:gradFill rotWithShape="1">
                <a:gsLst>
                  <a:gs pos="0">
                    <a:schemeClr val="accent1">
                      <a:lumMod val="60000"/>
                      <a:tint val="94000"/>
                      <a:satMod val="105000"/>
                      <a:lumMod val="102000"/>
                    </a:schemeClr>
                  </a:gs>
                  <a:gs pos="100000">
                    <a:schemeClr val="accent1">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B0E0-474D-AF55-3322625A251E}"/>
              </c:ext>
            </c:extLst>
          </c:dPt>
          <c:dPt>
            <c:idx val="7"/>
            <c:bubble3D val="0"/>
            <c:spPr>
              <a:gradFill rotWithShape="1">
                <a:gsLst>
                  <a:gs pos="0">
                    <a:schemeClr val="accent2">
                      <a:lumMod val="60000"/>
                      <a:tint val="94000"/>
                      <a:satMod val="105000"/>
                      <a:lumMod val="102000"/>
                    </a:schemeClr>
                  </a:gs>
                  <a:gs pos="100000">
                    <a:schemeClr val="accent2">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B0E0-474D-AF55-3322625A251E}"/>
              </c:ext>
            </c:extLst>
          </c:dPt>
          <c:dPt>
            <c:idx val="8"/>
            <c:bubble3D val="0"/>
            <c:spPr>
              <a:gradFill rotWithShape="1">
                <a:gsLst>
                  <a:gs pos="0">
                    <a:schemeClr val="accent3">
                      <a:lumMod val="60000"/>
                      <a:tint val="94000"/>
                      <a:satMod val="105000"/>
                      <a:lumMod val="102000"/>
                    </a:schemeClr>
                  </a:gs>
                  <a:gs pos="100000">
                    <a:schemeClr val="accent3">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B0E0-474D-AF55-3322625A251E}"/>
              </c:ext>
            </c:extLst>
          </c:dPt>
          <c:dPt>
            <c:idx val="9"/>
            <c:bubble3D val="0"/>
            <c:spPr>
              <a:gradFill rotWithShape="1">
                <a:gsLst>
                  <a:gs pos="0">
                    <a:schemeClr val="accent4">
                      <a:lumMod val="60000"/>
                      <a:tint val="94000"/>
                      <a:satMod val="105000"/>
                      <a:lumMod val="102000"/>
                    </a:schemeClr>
                  </a:gs>
                  <a:gs pos="100000">
                    <a:schemeClr val="accent4">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B0E0-474D-AF55-3322625A251E}"/>
              </c:ext>
            </c:extLst>
          </c:dPt>
          <c:dPt>
            <c:idx val="10"/>
            <c:bubble3D val="0"/>
            <c:spPr>
              <a:gradFill rotWithShape="1">
                <a:gsLst>
                  <a:gs pos="0">
                    <a:schemeClr val="accent5">
                      <a:lumMod val="60000"/>
                      <a:tint val="94000"/>
                      <a:satMod val="105000"/>
                      <a:lumMod val="102000"/>
                    </a:schemeClr>
                  </a:gs>
                  <a:gs pos="100000">
                    <a:schemeClr val="accent5">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B0E0-474D-AF55-3322625A251E}"/>
              </c:ext>
            </c:extLst>
          </c:dPt>
          <c:dPt>
            <c:idx val="11"/>
            <c:bubble3D val="0"/>
            <c:spPr>
              <a:gradFill rotWithShape="1">
                <a:gsLst>
                  <a:gs pos="0">
                    <a:schemeClr val="accent6">
                      <a:lumMod val="60000"/>
                      <a:tint val="94000"/>
                      <a:satMod val="105000"/>
                      <a:lumMod val="102000"/>
                    </a:schemeClr>
                  </a:gs>
                  <a:gs pos="100000">
                    <a:schemeClr val="accent6">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B0E0-474D-AF55-3322625A251E}"/>
              </c:ext>
            </c:extLst>
          </c:dPt>
          <c:dPt>
            <c:idx val="12"/>
            <c:bubble3D val="0"/>
            <c:spPr>
              <a:gradFill rotWithShape="1">
                <a:gsLst>
                  <a:gs pos="0">
                    <a:schemeClr val="accent1">
                      <a:lumMod val="80000"/>
                      <a:lumOff val="20000"/>
                      <a:tint val="94000"/>
                      <a:satMod val="105000"/>
                      <a:lumMod val="102000"/>
                    </a:schemeClr>
                  </a:gs>
                  <a:gs pos="100000">
                    <a:schemeClr val="accent1">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B0E0-474D-AF55-3322625A251E}"/>
              </c:ext>
            </c:extLst>
          </c:dPt>
          <c:dPt>
            <c:idx val="13"/>
            <c:bubble3D val="0"/>
            <c:spPr>
              <a:gradFill rotWithShape="1">
                <a:gsLst>
                  <a:gs pos="0">
                    <a:schemeClr val="accent2">
                      <a:lumMod val="80000"/>
                      <a:lumOff val="20000"/>
                      <a:tint val="94000"/>
                      <a:satMod val="105000"/>
                      <a:lumMod val="102000"/>
                    </a:schemeClr>
                  </a:gs>
                  <a:gs pos="100000">
                    <a:schemeClr val="accent2">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B0E0-474D-AF55-3322625A251E}"/>
              </c:ext>
            </c:extLst>
          </c:dPt>
          <c:dLbls>
            <c:spPr>
              <a:noFill/>
              <a:ln>
                <a:noFill/>
              </a:ln>
              <a:effectLst/>
            </c:spPr>
            <c:txPr>
              <a:bodyPr rot="0" spcFirstLastPara="1" vertOverflow="overflow" horzOverflow="overflow"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 '!$G$7:$G$20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'!$H$7:$H$20</c:f>
              <c:numCache>
                <c:formatCode>0</c:formatCode>
                <c:ptCount val="14"/>
                <c:pt idx="0">
                  <c:v>65.333333333333329</c:v>
                </c:pt>
                <c:pt idx="1">
                  <c:v>34.375</c:v>
                </c:pt>
                <c:pt idx="2">
                  <c:v>70</c:v>
                </c:pt>
                <c:pt idx="3">
                  <c:v>47.191011235955052</c:v>
                </c:pt>
                <c:pt idx="4">
                  <c:v>75</c:v>
                </c:pt>
                <c:pt idx="5">
                  <c:v>51.764705882352949</c:v>
                </c:pt>
                <c:pt idx="6">
                  <c:v>57.142857142857139</c:v>
                </c:pt>
                <c:pt idx="7">
                  <c:v>61.05263157894737</c:v>
                </c:pt>
                <c:pt idx="8">
                  <c:v>59.302325581395351</c:v>
                </c:pt>
                <c:pt idx="9">
                  <c:v>23.076923076923077</c:v>
                </c:pt>
                <c:pt idx="10">
                  <c:v>57.499999999999993</c:v>
                </c:pt>
                <c:pt idx="11">
                  <c:v>62.5</c:v>
                </c:pt>
                <c:pt idx="12">
                  <c:v>51.578947368421055</c:v>
                </c:pt>
                <c:pt idx="13">
                  <c:v>62.222222222222221</c:v>
                </c:pt>
              </c:numCache>
            </c:numRef>
          </c:val>
          <c:extLst>
            <c:ext xmlns:c16="http://schemas.microsoft.com/office/drawing/2014/chart" uri="{C3380CC4-5D6E-409C-BE32-E72D297353CC}">
              <c16:uniqueId val="{0000003A-B0E0-474D-AF55-3322625A251E}"/>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65500429076297528"/>
          <c:y val="0.27781337340708906"/>
          <c:w val="0.33333328231659265"/>
          <c:h val="0.63943174806725811"/>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Infinity.xlsm]pivot tables !PivotTable3</c:name>
    <c:fmtId val="9"/>
  </c:pivotSource>
  <c:chart>
    <c:title>
      <c:tx>
        <c:rich>
          <a:bodyPr rot="0" spcFirstLastPara="1" vertOverflow="ellipsis" vert="horz" wrap="square" anchor="ctr" anchorCtr="1"/>
          <a:lstStyle/>
          <a:p>
            <a:pPr>
              <a:defRPr sz="3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200"/>
              <a:t>Home Win Percentage</a:t>
            </a:r>
          </a:p>
        </c:rich>
      </c:tx>
      <c:overlay val="0"/>
      <c:spPr>
        <a:noFill/>
        <a:ln>
          <a:noFill/>
        </a:ln>
        <a:effectLst/>
      </c:spPr>
      <c:txPr>
        <a:bodyPr rot="0" spcFirstLastPara="1" vertOverflow="ellipsis" vert="horz" wrap="square" anchor="ctr" anchorCtr="1"/>
        <a:lstStyle/>
        <a:p>
          <a:pPr>
            <a:defRPr sz="3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1"/>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2"/>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3"/>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4"/>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5"/>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6"/>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7"/>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8"/>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39"/>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0"/>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1"/>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2"/>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3"/>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4"/>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5"/>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6"/>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7"/>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8"/>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49"/>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0"/>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1"/>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2"/>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3"/>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4"/>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5"/>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6"/>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7"/>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8"/>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59"/>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0"/>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pivotFmt>
      <c:pivotFmt>
        <c:idx val="6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'pivot tables '!$E$6</c:f>
              <c:strCache>
                <c:ptCount val="1"/>
                <c:pt idx="0">
                  <c:v>Total</c:v>
                </c:pt>
              </c:strCache>
            </c:strRef>
          </c:tx>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AD3-4054-82AD-6FFF30BB2FDB}"/>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AD3-4054-82AD-6FFF30BB2FDB}"/>
              </c:ext>
            </c:extLst>
          </c:dPt>
          <c:dPt>
            <c:idx val="2"/>
            <c:bubble3D val="0"/>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4AD3-4054-82AD-6FFF30BB2FDB}"/>
              </c:ext>
            </c:extLst>
          </c:dPt>
          <c:dPt>
            <c:idx val="3"/>
            <c:bubble3D val="0"/>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4AD3-4054-82AD-6FFF30BB2FDB}"/>
              </c:ext>
            </c:extLst>
          </c:dPt>
          <c:dPt>
            <c:idx val="4"/>
            <c:bubble3D val="0"/>
            <c:spPr>
              <a:gradFill rotWithShape="1">
                <a:gsLst>
                  <a:gs pos="0">
                    <a:schemeClr val="accent5">
                      <a:tint val="94000"/>
                      <a:satMod val="105000"/>
                      <a:lumMod val="102000"/>
                    </a:schemeClr>
                  </a:gs>
                  <a:gs pos="100000">
                    <a:schemeClr val="accent5">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4AD3-4054-82AD-6FFF30BB2FDB}"/>
              </c:ext>
            </c:extLst>
          </c:dPt>
          <c:dPt>
            <c:idx val="5"/>
            <c:bubble3D val="0"/>
            <c:spPr>
              <a:gradFill rotWithShape="1">
                <a:gsLst>
                  <a:gs pos="0">
                    <a:schemeClr val="accent6">
                      <a:tint val="94000"/>
                      <a:satMod val="105000"/>
                      <a:lumMod val="102000"/>
                    </a:schemeClr>
                  </a:gs>
                  <a:gs pos="100000">
                    <a:schemeClr val="accent6">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4AD3-4054-82AD-6FFF30BB2FDB}"/>
              </c:ext>
            </c:extLst>
          </c:dPt>
          <c:dPt>
            <c:idx val="6"/>
            <c:bubble3D val="0"/>
            <c:spPr>
              <a:gradFill rotWithShape="1">
                <a:gsLst>
                  <a:gs pos="0">
                    <a:schemeClr val="accent1">
                      <a:lumMod val="60000"/>
                      <a:tint val="94000"/>
                      <a:satMod val="105000"/>
                      <a:lumMod val="102000"/>
                    </a:schemeClr>
                  </a:gs>
                  <a:gs pos="100000">
                    <a:schemeClr val="accent1">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4AD3-4054-82AD-6FFF30BB2FDB}"/>
              </c:ext>
            </c:extLst>
          </c:dPt>
          <c:dPt>
            <c:idx val="7"/>
            <c:bubble3D val="0"/>
            <c:spPr>
              <a:gradFill rotWithShape="1">
                <a:gsLst>
                  <a:gs pos="0">
                    <a:schemeClr val="accent2">
                      <a:lumMod val="60000"/>
                      <a:tint val="94000"/>
                      <a:satMod val="105000"/>
                      <a:lumMod val="102000"/>
                    </a:schemeClr>
                  </a:gs>
                  <a:gs pos="100000">
                    <a:schemeClr val="accent2">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4AD3-4054-82AD-6FFF30BB2FDB}"/>
              </c:ext>
            </c:extLst>
          </c:dPt>
          <c:dPt>
            <c:idx val="8"/>
            <c:bubble3D val="0"/>
            <c:spPr>
              <a:gradFill rotWithShape="1">
                <a:gsLst>
                  <a:gs pos="0">
                    <a:schemeClr val="accent3">
                      <a:lumMod val="60000"/>
                      <a:tint val="94000"/>
                      <a:satMod val="105000"/>
                      <a:lumMod val="102000"/>
                    </a:schemeClr>
                  </a:gs>
                  <a:gs pos="100000">
                    <a:schemeClr val="accent3">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4AD3-4054-82AD-6FFF30BB2FDB}"/>
              </c:ext>
            </c:extLst>
          </c:dPt>
          <c:dPt>
            <c:idx val="9"/>
            <c:bubble3D val="0"/>
            <c:spPr>
              <a:gradFill rotWithShape="1">
                <a:gsLst>
                  <a:gs pos="0">
                    <a:schemeClr val="accent4">
                      <a:lumMod val="60000"/>
                      <a:tint val="94000"/>
                      <a:satMod val="105000"/>
                      <a:lumMod val="102000"/>
                    </a:schemeClr>
                  </a:gs>
                  <a:gs pos="100000">
                    <a:schemeClr val="accent4">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4AD3-4054-82AD-6FFF30BB2FDB}"/>
              </c:ext>
            </c:extLst>
          </c:dPt>
          <c:dPt>
            <c:idx val="10"/>
            <c:bubble3D val="0"/>
            <c:spPr>
              <a:gradFill rotWithShape="1">
                <a:gsLst>
                  <a:gs pos="0">
                    <a:schemeClr val="accent5">
                      <a:lumMod val="60000"/>
                      <a:tint val="94000"/>
                      <a:satMod val="105000"/>
                      <a:lumMod val="102000"/>
                    </a:schemeClr>
                  </a:gs>
                  <a:gs pos="100000">
                    <a:schemeClr val="accent5">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4AD3-4054-82AD-6FFF30BB2FDB}"/>
              </c:ext>
            </c:extLst>
          </c:dPt>
          <c:dPt>
            <c:idx val="11"/>
            <c:bubble3D val="0"/>
            <c:spPr>
              <a:gradFill rotWithShape="1">
                <a:gsLst>
                  <a:gs pos="0">
                    <a:schemeClr val="accent6">
                      <a:lumMod val="60000"/>
                      <a:tint val="94000"/>
                      <a:satMod val="105000"/>
                      <a:lumMod val="102000"/>
                    </a:schemeClr>
                  </a:gs>
                  <a:gs pos="100000">
                    <a:schemeClr val="accent6">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4AD3-4054-82AD-6FFF30BB2FDB}"/>
              </c:ext>
            </c:extLst>
          </c:dPt>
          <c:dPt>
            <c:idx val="12"/>
            <c:bubble3D val="0"/>
            <c:spPr>
              <a:gradFill rotWithShape="1">
                <a:gsLst>
                  <a:gs pos="0">
                    <a:schemeClr val="accent1">
                      <a:lumMod val="80000"/>
                      <a:lumOff val="20000"/>
                      <a:tint val="94000"/>
                      <a:satMod val="105000"/>
                      <a:lumMod val="102000"/>
                    </a:schemeClr>
                  </a:gs>
                  <a:gs pos="100000">
                    <a:schemeClr val="accent1">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4AD3-4054-82AD-6FFF30BB2FDB}"/>
              </c:ext>
            </c:extLst>
          </c:dPt>
          <c:dPt>
            <c:idx val="13"/>
            <c:bubble3D val="0"/>
            <c:spPr>
              <a:gradFill rotWithShape="1">
                <a:gsLst>
                  <a:gs pos="0">
                    <a:schemeClr val="accent2">
                      <a:lumMod val="80000"/>
                      <a:lumOff val="20000"/>
                      <a:tint val="94000"/>
                      <a:satMod val="105000"/>
                      <a:lumMod val="102000"/>
                    </a:schemeClr>
                  </a:gs>
                  <a:gs pos="100000">
                    <a:schemeClr val="accent2">
                      <a:lumMod val="80000"/>
                      <a:lumOff val="2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4AD3-4054-82AD-6FFF30BB2FDB}"/>
              </c:ext>
            </c:extLst>
          </c:dPt>
          <c:dLbls>
            <c:spPr>
              <a:noFill/>
              <a:ln>
                <a:noFill/>
              </a:ln>
              <a:effectLst/>
            </c:spPr>
            <c:txPr>
              <a:bodyPr rot="0" spcFirstLastPara="1" vertOverflow="overflow" horzOverflow="overflow"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 '!$D$7:$D$20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'!$E$7:$E$20</c:f>
              <c:numCache>
                <c:formatCode>General</c:formatCode>
                <c:ptCount val="14"/>
                <c:pt idx="0">
                  <c:v>57</c:v>
                </c:pt>
                <c:pt idx="1">
                  <c:v>42</c:v>
                </c:pt>
                <c:pt idx="2">
                  <c:v>38</c:v>
                </c:pt>
                <c:pt idx="3">
                  <c:v>35</c:v>
                </c:pt>
                <c:pt idx="4">
                  <c:v>7</c:v>
                </c:pt>
                <c:pt idx="5">
                  <c:v>42</c:v>
                </c:pt>
                <c:pt idx="6">
                  <c:v>29</c:v>
                </c:pt>
                <c:pt idx="7">
                  <c:v>41</c:v>
                </c:pt>
                <c:pt idx="8">
                  <c:v>57</c:v>
                </c:pt>
                <c:pt idx="9">
                  <c:v>30</c:v>
                </c:pt>
                <c:pt idx="10">
                  <c:v>42</c:v>
                </c:pt>
                <c:pt idx="11">
                  <c:v>45</c:v>
                </c:pt>
                <c:pt idx="12">
                  <c:v>41</c:v>
                </c:pt>
                <c:pt idx="13">
                  <c:v>48</c:v>
                </c:pt>
              </c:numCache>
            </c:numRef>
          </c:val>
          <c:extLst>
            <c:ext xmlns:c16="http://schemas.microsoft.com/office/drawing/2014/chart" uri="{C3380CC4-5D6E-409C-BE32-E72D297353CC}">
              <c16:uniqueId val="{0000001C-4AD3-4054-82AD-6FFF30BB2FDB}"/>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65500429076297528"/>
          <c:y val="0.27781337340708906"/>
          <c:w val="0.33333328231659265"/>
          <c:h val="0.63943174806725811"/>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[IPL  EXCEL  project Board Infinity.xlsm] pivot tables!man of match</c:name>
    <c:fmtId val="35"/>
  </c:pivotSource>
  <c:chart>
    <c:title>
      <c:tx>
        <c:rich>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800"/>
              <a:t>Most</a:t>
            </a:r>
            <a:r>
              <a:rPr lang="en-US" sz="2800" baseline="0"/>
              <a:t> </a:t>
            </a:r>
            <a:r>
              <a:rPr lang="en-US" sz="2800"/>
              <a:t>Top</a:t>
            </a:r>
            <a:r>
              <a:rPr lang="en-US" sz="2800" baseline="0"/>
              <a:t> 10 "Player of the Match "</a:t>
            </a:r>
            <a:endParaRPr lang="en-US" sz="2800"/>
          </a:p>
        </c:rich>
      </c:tx>
      <c:overlay val="0"/>
      <c:spPr>
        <a:noFill/>
        <a:ln>
          <a:noFill/>
        </a:ln>
        <a:effectLst/>
      </c:spPr>
      <c:txPr>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tint val="100000"/>
                  <a:shade val="85000"/>
                  <a:satMod val="100000"/>
                  <a:lumMod val="100000"/>
                </a:schemeClr>
              </a:gs>
              <a:gs pos="100000">
                <a:schemeClr val="accent2">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tint val="100000"/>
                  <a:shade val="85000"/>
                  <a:satMod val="100000"/>
                  <a:lumMod val="100000"/>
                </a:schemeClr>
              </a:gs>
              <a:gs pos="100000">
                <a:schemeClr val="accent2">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 pivot tables'!$F$55</c:f>
              <c:strCache>
                <c:ptCount val="1"/>
                <c:pt idx="0">
                  <c:v>Total</c:v>
                </c:pt>
              </c:strCache>
            </c:strRef>
          </c:tx>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 pivot tables'!$E$56:$E$70</c:f>
              <c:strCache>
                <c:ptCount val="15"/>
                <c:pt idx="0">
                  <c:v>CH Gayle</c:v>
                </c:pt>
                <c:pt idx="1">
                  <c:v>AB de Villiers</c:v>
                </c:pt>
                <c:pt idx="2">
                  <c:v>MS Dhoni</c:v>
                </c:pt>
                <c:pt idx="3">
                  <c:v>RG Sharma</c:v>
                </c:pt>
                <c:pt idx="4">
                  <c:v>DA Warner</c:v>
                </c:pt>
                <c:pt idx="5">
                  <c:v>SR Watson</c:v>
                </c:pt>
                <c:pt idx="6">
                  <c:v>YK Pathan</c:v>
                </c:pt>
                <c:pt idx="7">
                  <c:v>SK Raina</c:v>
                </c:pt>
                <c:pt idx="8">
                  <c:v>G Gambhir</c:v>
                </c:pt>
                <c:pt idx="9">
                  <c:v>AM Rahane</c:v>
                </c:pt>
                <c:pt idx="10">
                  <c:v>V Kohli</c:v>
                </c:pt>
                <c:pt idx="11">
                  <c:v>A Mishra</c:v>
                </c:pt>
                <c:pt idx="12">
                  <c:v>MEK Hussey</c:v>
                </c:pt>
                <c:pt idx="13">
                  <c:v>AD Russell</c:v>
                </c:pt>
                <c:pt idx="14">
                  <c:v>V Sehwag</c:v>
                </c:pt>
              </c:strCache>
            </c:strRef>
          </c:cat>
          <c:val>
            <c:numRef>
              <c:f>' pivot tables'!$F$56:$F$70</c:f>
              <c:numCache>
                <c:formatCode>General</c:formatCode>
                <c:ptCount val="15"/>
                <c:pt idx="0">
                  <c:v>21</c:v>
                </c:pt>
                <c:pt idx="1">
                  <c:v>21</c:v>
                </c:pt>
                <c:pt idx="2">
                  <c:v>17</c:v>
                </c:pt>
                <c:pt idx="3">
                  <c:v>17</c:v>
                </c:pt>
                <c:pt idx="4">
                  <c:v>17</c:v>
                </c:pt>
                <c:pt idx="5">
                  <c:v>16</c:v>
                </c:pt>
                <c:pt idx="6">
                  <c:v>16</c:v>
                </c:pt>
                <c:pt idx="7">
                  <c:v>14</c:v>
                </c:pt>
                <c:pt idx="8">
                  <c:v>13</c:v>
                </c:pt>
                <c:pt idx="9">
                  <c:v>12</c:v>
                </c:pt>
                <c:pt idx="10">
                  <c:v>12</c:v>
                </c:pt>
                <c:pt idx="11">
                  <c:v>12</c:v>
                </c:pt>
                <c:pt idx="12">
                  <c:v>12</c:v>
                </c:pt>
                <c:pt idx="13">
                  <c:v>11</c:v>
                </c:pt>
                <c:pt idx="14">
                  <c:v>11</c:v>
                </c:pt>
              </c:numCache>
            </c:numRef>
          </c:val>
          <c:extLst>
            <c:ext xmlns:c16="http://schemas.microsoft.com/office/drawing/2014/chart" uri="{C3380CC4-5D6E-409C-BE32-E72D297353CC}">
              <c16:uniqueId val="{00000000-B27D-4612-B09D-2328EE5E2812}"/>
            </c:ext>
          </c:extLst>
        </c:ser>
        <c:dLbls>
          <c:showLegendKey val="0"/>
          <c:showVal val="1"/>
          <c:showCatName val="0"/>
          <c:showSerName val="0"/>
          <c:showPercent val="0"/>
          <c:showBubbleSize val="0"/>
        </c:dLbls>
        <c:gapWidth val="150"/>
        <c:shape val="box"/>
        <c:axId val="433056144"/>
        <c:axId val="1522233552"/>
        <c:axId val="0"/>
      </c:bar3DChart>
      <c:catAx>
        <c:axId val="433056144"/>
        <c:scaling>
          <c:orientation val="minMax"/>
        </c:scaling>
        <c:delete val="0"/>
        <c:axPos val="b"/>
        <c:title>
          <c:tx>
            <c:rich>
              <a:bodyPr rot="0" spcFirstLastPara="1" vertOverflow="ellipsis" vert="horz" wrap="square" anchor="ctr" anchorCtr="1"/>
              <a:lstStyle/>
              <a:p>
                <a:pPr>
                  <a:defRPr sz="2400" b="1" i="0" u="none" strike="noStrike" kern="1200" cap="all" baseline="0">
                    <a:solidFill>
                      <a:schemeClr val="lt1">
                        <a:lumMod val="85000"/>
                      </a:schemeClr>
                    </a:solidFill>
                    <a:latin typeface="+mn-lt"/>
                    <a:ea typeface="+mn-ea"/>
                    <a:cs typeface="+mn-cs"/>
                  </a:defRPr>
                </a:pPr>
                <a:r>
                  <a:rPr lang="en-US" sz="2400"/>
                  <a:t>PLAyers</a:t>
                </a:r>
              </a:p>
            </c:rich>
          </c:tx>
          <c:overlay val="0"/>
          <c:spPr>
            <a:noFill/>
            <a:ln>
              <a:noFill/>
            </a:ln>
            <a:effectLst/>
          </c:spPr>
          <c:txPr>
            <a:bodyPr rot="0" spcFirstLastPara="1" vertOverflow="ellipsis" vert="horz" wrap="square" anchor="ctr" anchorCtr="1"/>
            <a:lstStyle/>
            <a:p>
              <a:pPr>
                <a:defRPr sz="24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crossAx val="1522233552"/>
        <c:crosses val="autoZero"/>
        <c:auto val="1"/>
        <c:lblAlgn val="ctr"/>
        <c:lblOffset val="100"/>
        <c:noMultiLvlLbl val="0"/>
      </c:catAx>
      <c:valAx>
        <c:axId val="1522233552"/>
        <c:scaling>
          <c:orientation val="minMax"/>
        </c:scaling>
        <c:delete val="0"/>
        <c:axPos val="l"/>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2000" b="1" i="0" u="none" strike="noStrike" kern="1200" cap="all" baseline="0">
                    <a:solidFill>
                      <a:schemeClr val="lt1">
                        <a:lumMod val="85000"/>
                      </a:schemeClr>
                    </a:solidFill>
                    <a:latin typeface="+mn-lt"/>
                    <a:ea typeface="+mn-ea"/>
                    <a:cs typeface="+mn-cs"/>
                  </a:defRPr>
                </a:pPr>
                <a:r>
                  <a:rPr lang="en-US" sz="2000"/>
                  <a:t>COUN</a:t>
                </a:r>
                <a:r>
                  <a:rPr lang="en-US" sz="2000" baseline="0"/>
                  <a:t>T OF MAN OF THE MATCH</a:t>
                </a:r>
                <a:endParaRPr lang="en-US" sz="2000"/>
              </a:p>
            </c:rich>
          </c:tx>
          <c:overlay val="0"/>
          <c:spPr>
            <a:noFill/>
            <a:ln>
              <a:noFill/>
            </a:ln>
            <a:effectLst/>
          </c:spPr>
          <c:txPr>
            <a:bodyPr rot="-5400000" spcFirstLastPara="1" vertOverflow="ellipsis" vert="horz" wrap="square" anchor="ctr" anchorCtr="1"/>
            <a:lstStyle/>
            <a:p>
              <a:pPr>
                <a:defRPr sz="20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305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Infinity.xlsm]pivot tables !total win %</c:name>
    <c:fmtId val="26"/>
  </c:pivotSource>
  <c:chart>
    <c:title>
      <c:tx>
        <c:rich>
          <a:bodyPr rot="0" spcFirstLastPara="1" vertOverflow="ellipsis" vert="horz" wrap="square" anchor="ctr" anchorCtr="1"/>
          <a:lstStyle/>
          <a:p>
            <a:pPr>
              <a:defRPr sz="4000" b="1" i="0" u="none" strike="noStrike" kern="1200" cap="none" baseline="0">
                <a:solidFill>
                  <a:schemeClr val="lt1">
                    <a:lumMod val="85000"/>
                  </a:schemeClr>
                </a:solidFill>
                <a:latin typeface="+mn-lt"/>
                <a:ea typeface="+mn-ea"/>
                <a:cs typeface="+mn-cs"/>
              </a:defRPr>
            </a:pPr>
            <a:r>
              <a:rPr lang="en-US" sz="4000"/>
              <a:t>Total Win Percentage of Teams</a:t>
            </a:r>
          </a:p>
        </c:rich>
      </c:tx>
      <c:layout>
        <c:manualLayout>
          <c:xMode val="edge"/>
          <c:yMode val="edge"/>
          <c:x val="0.37174632545931757"/>
          <c:y val="2.310943971598926E-2"/>
        </c:manualLayout>
      </c:layout>
      <c:overlay val="0"/>
      <c:spPr>
        <a:noFill/>
        <a:ln>
          <a:noFill/>
        </a:ln>
        <a:effectLst/>
      </c:spPr>
      <c:txPr>
        <a:bodyPr rot="0" spcFirstLastPara="1" vertOverflow="ellipsis" vert="horz" wrap="square" anchor="ctr" anchorCtr="1"/>
        <a:lstStyle/>
        <a:p>
          <a:pPr>
            <a:defRPr sz="40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pivotFmt>
      <c:pivotFmt>
        <c:idx val="1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84DD1C57-6DDD-4020-B8E9-73BB6840D574}" type="VALUE">
                  <a:rPr lang="en-US" sz="2000"/>
                  <a:pPr>
                    <a:defRPr sz="900" b="0" i="0" u="none" strike="noStrike" kern="1200" baseline="0">
                      <a:solidFill>
                        <a:schemeClr val="lt1">
                          <a:lumMod val="75000"/>
                        </a:schemeClr>
                      </a:solidFill>
                      <a:latin typeface="+mn-lt"/>
                      <a:ea typeface="+mn-ea"/>
                      <a:cs typeface="+mn-cs"/>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144286C0-825F-4580-9252-1D55E2F3552C}" type="VALUE">
                  <a:rPr lang="en-US" sz="2000"/>
                  <a:pPr>
                    <a:defRPr sz="900" b="0" i="0" u="none" strike="noStrike" kern="1200" baseline="0">
                      <a:solidFill>
                        <a:schemeClr val="lt1">
                          <a:lumMod val="75000"/>
                        </a:schemeClr>
                      </a:solidFill>
                      <a:latin typeface="+mn-lt"/>
                      <a:ea typeface="+mn-ea"/>
                      <a:cs typeface="+mn-cs"/>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E8649995-A818-4AD1-9966-AB47BC2CC418}" type="VALUE">
                  <a:rPr lang="en-US" sz="2000"/>
                  <a:pPr>
                    <a:defRPr sz="900" b="0" i="0" u="none" strike="noStrike" kern="1200" baseline="0">
                      <a:solidFill>
                        <a:schemeClr val="lt1">
                          <a:lumMod val="75000"/>
                        </a:schemeClr>
                      </a:solidFill>
                      <a:latin typeface="+mn-lt"/>
                      <a:ea typeface="+mn-ea"/>
                      <a:cs typeface="+mn-cs"/>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BC848888-E6F8-40D1-AA41-A2A8066F1415}"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980F8791-3B75-4CBE-82B1-0CEFA2B2D93D}"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4748A9AD-1C27-47E2-9397-122E5EC35C4A}"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D05DC722-544B-4D20-8343-3145C6336CF0}"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AD09B707-4CD5-4A3F-82DC-95F6BEA26EA0}"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60581814-4774-47F5-85A9-D8BBC8980A47}" type="VALUE">
                  <a:rPr lang="en-US" sz="2000"/>
                  <a:pPr>
                    <a:defRPr sz="900" b="0" i="0" u="none" strike="noStrike" kern="1200" baseline="0">
                      <a:solidFill>
                        <a:schemeClr val="lt1">
                          <a:lumMod val="75000"/>
                        </a:schemeClr>
                      </a:solidFill>
                      <a:latin typeface="+mn-lt"/>
                      <a:ea typeface="+mn-ea"/>
                      <a:cs typeface="+mn-cs"/>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9C690937-F3BF-4464-96A5-69357A60A45E}"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48DF97FB-53E3-404A-883A-E3409102CD86}"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C8C20222-1379-4E36-9291-896652B95D7C}"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BFBF2D5B-0DA9-4B81-8110-B9ED65DEA11E}"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0A97D649-B043-4F23-B1CD-87CE677E4A3A}"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6"/>
        <c:dLbl>
          <c:idx val="0"/>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84DD1C57-6DDD-4020-B8E9-73BB6840D574}" type="VALUE">
                  <a:rPr lang="en-US" sz="2000"/>
                  <a:pPr>
                    <a:defRPr sz="900" b="0" i="0" u="none" strike="noStrike" kern="1200" baseline="0">
                      <a:solidFill>
                        <a:schemeClr val="lt1">
                          <a:lumMod val="75000"/>
                        </a:schemeClr>
                      </a:solidFill>
                      <a:latin typeface="+mn-lt"/>
                      <a:ea typeface="+mn-ea"/>
                      <a:cs typeface="+mn-cs"/>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144286C0-825F-4580-9252-1D55E2F3552C}" type="VALUE">
                  <a:rPr lang="en-US" sz="2000"/>
                  <a:pPr>
                    <a:defRPr sz="900" b="0" i="0" u="none" strike="noStrike" kern="1200" baseline="0">
                      <a:solidFill>
                        <a:schemeClr val="lt1">
                          <a:lumMod val="75000"/>
                        </a:schemeClr>
                      </a:solidFill>
                      <a:latin typeface="+mn-lt"/>
                      <a:ea typeface="+mn-ea"/>
                      <a:cs typeface="+mn-cs"/>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E8649995-A818-4AD1-9966-AB47BC2CC418}" type="VALUE">
                  <a:rPr lang="en-US" sz="2000"/>
                  <a:pPr>
                    <a:defRPr sz="900" b="0" i="0" u="none" strike="noStrike" kern="1200" baseline="0">
                      <a:solidFill>
                        <a:schemeClr val="lt1">
                          <a:lumMod val="75000"/>
                        </a:schemeClr>
                      </a:solidFill>
                      <a:latin typeface="+mn-lt"/>
                      <a:ea typeface="+mn-ea"/>
                      <a:cs typeface="+mn-cs"/>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BC848888-E6F8-40D1-AA41-A2A8066F1415}"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980F8791-3B75-4CBE-82B1-0CEFA2B2D93D}"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4748A9AD-1C27-47E2-9397-122E5EC35C4A}"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D05DC722-544B-4D20-8343-3145C6336CF0}"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AD09B707-4CD5-4A3F-82DC-95F6BEA26EA0}"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60581814-4774-47F5-85A9-D8BBC8980A47}" type="VALUE">
                  <a:rPr lang="en-US" sz="2000"/>
                  <a:pPr>
                    <a:defRPr sz="900" b="0" i="0" u="none" strike="noStrike" kern="1200" baseline="0">
                      <a:solidFill>
                        <a:schemeClr val="lt1">
                          <a:lumMod val="75000"/>
                        </a:schemeClr>
                      </a:solidFill>
                      <a:latin typeface="+mn-lt"/>
                      <a:ea typeface="+mn-ea"/>
                      <a:cs typeface="+mn-cs"/>
                    </a:defRPr>
                  </a:pPr>
                  <a:t>[VALUE]</a:t>
                </a:fld>
                <a:r>
                  <a:rPr lang="en-US" sz="2000"/>
                  <a:t> %</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9C690937-F3BF-4464-96A5-69357A60A45E}"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48DF97FB-53E3-404A-883A-E3409102CD86}"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C8C20222-1379-4E36-9291-896652B95D7C}"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BFBF2D5B-0DA9-4B81-8110-B9ED65DEA11E}"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fld id="{0A97D649-B043-4F23-B1CD-87CE677E4A3A}" type="VALUE">
                  <a:rPr lang="en-US" sz="2000"/>
                  <a:pPr>
                    <a:defRPr sz="900" b="0" i="0" u="none" strike="noStrike" kern="1200" baseline="0">
                      <a:solidFill>
                        <a:schemeClr val="lt1">
                          <a:lumMod val="75000"/>
                        </a:schemeClr>
                      </a:solidFill>
                      <a:latin typeface="+mn-lt"/>
                      <a:ea typeface="+mn-ea"/>
                      <a:cs typeface="+mn-cs"/>
                    </a:defRPr>
                  </a:pPr>
                  <a:t>[VALUE]</a:t>
                </a:fld>
                <a:r>
                  <a:rPr lang="en-US" sz="200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4000" b="1"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3"/>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84DD1C57-6DDD-4020-B8E9-73BB6840D574}" type="VALUE">
                  <a:rPr lang="en-US" sz="4000"/>
                  <a:pPr>
                    <a:defRPr sz="4000"/>
                  </a:pPr>
                  <a:t>[VALUE]</a:t>
                </a:fld>
                <a:r>
                  <a:rPr lang="en-US" sz="4000"/>
                  <a:t> %</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144286C0-825F-4580-9252-1D55E2F3552C}" type="VALUE">
                  <a:rPr lang="en-US" sz="4000"/>
                  <a:pPr>
                    <a:defRPr sz="4000"/>
                  </a:pPr>
                  <a:t>[VALUE]</a:t>
                </a:fld>
                <a:r>
                  <a:rPr lang="en-US" sz="4000"/>
                  <a:t> %</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5"/>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E8649995-A818-4AD1-9966-AB47BC2CC418}" type="VALUE">
                  <a:rPr lang="en-US" sz="4000"/>
                  <a:pPr>
                    <a:defRPr sz="4000"/>
                  </a:pPr>
                  <a:t>[VALUE]</a:t>
                </a:fld>
                <a:r>
                  <a:rPr lang="en-US" sz="4000"/>
                  <a:t> %</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BC848888-E6F8-40D1-AA41-A2A8066F1415}"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7"/>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980F8791-3B75-4CBE-82B1-0CEFA2B2D93D}"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8"/>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4748A9AD-1C27-47E2-9397-122E5EC35C4A}"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9"/>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D05DC722-544B-4D20-8343-3145C6336CF0}"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AD09B707-4CD5-4A3F-82DC-95F6BEA26EA0}"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60581814-4774-47F5-85A9-D8BBC8980A47}" type="VALUE">
                  <a:rPr lang="en-US" sz="4000"/>
                  <a:pPr>
                    <a:defRPr sz="4000"/>
                  </a:pPr>
                  <a:t>[VALUE]</a:t>
                </a:fld>
                <a:r>
                  <a:rPr lang="en-US" sz="4000"/>
                  <a:t> %</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9C690937-F3BF-4464-96A5-69357A60A45E}"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3"/>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48DF97FB-53E3-404A-883A-E3409102CD86}"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C8C20222-1379-4E36-9291-896652B95D7C}"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5"/>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BFBF2D5B-0DA9-4B81-8110-B9ED65DEA11E}"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0A97D649-B043-4F23-B1CD-87CE677E4A3A}"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5.581362900655587E-2"/>
          <c:y val="0.1846465409535985"/>
          <c:w val="0.92937486097643152"/>
          <c:h val="0.51304723440935196"/>
        </c:manualLayout>
      </c:layout>
      <c:lineChart>
        <c:grouping val="standard"/>
        <c:varyColors val="0"/>
        <c:ser>
          <c:idx val="0"/>
          <c:order val="0"/>
          <c:tx>
            <c:strRef>
              <c:f>'pivot tables '!$B$6</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Pt>
            <c:idx val="0"/>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0-2831-4740-B57C-5B536887E545}"/>
              </c:ext>
            </c:extLst>
          </c:dPt>
          <c:dPt>
            <c:idx val="1"/>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1-2831-4740-B57C-5B536887E545}"/>
              </c:ext>
            </c:extLst>
          </c:dPt>
          <c:dPt>
            <c:idx val="2"/>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2-2831-4740-B57C-5B536887E545}"/>
              </c:ext>
            </c:extLst>
          </c:dPt>
          <c:dPt>
            <c:idx val="3"/>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3-2831-4740-B57C-5B536887E545}"/>
              </c:ext>
            </c:extLst>
          </c:dPt>
          <c:dPt>
            <c:idx val="4"/>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4-2831-4740-B57C-5B536887E545}"/>
              </c:ext>
            </c:extLst>
          </c:dPt>
          <c:dPt>
            <c:idx val="5"/>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5-2831-4740-B57C-5B536887E545}"/>
              </c:ext>
            </c:extLst>
          </c:dPt>
          <c:dPt>
            <c:idx val="6"/>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6-2831-4740-B57C-5B536887E545}"/>
              </c:ext>
            </c:extLst>
          </c:dPt>
          <c:dPt>
            <c:idx val="7"/>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7-2831-4740-B57C-5B536887E545}"/>
              </c:ext>
            </c:extLst>
          </c:dPt>
          <c:dPt>
            <c:idx val="8"/>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8-2831-4740-B57C-5B536887E545}"/>
              </c:ext>
            </c:extLst>
          </c:dPt>
          <c:dPt>
            <c:idx val="9"/>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9-2831-4740-B57C-5B536887E545}"/>
              </c:ext>
            </c:extLst>
          </c:dPt>
          <c:dPt>
            <c:idx val="10"/>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A-2831-4740-B57C-5B536887E545}"/>
              </c:ext>
            </c:extLst>
          </c:dPt>
          <c:dPt>
            <c:idx val="11"/>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B-2831-4740-B57C-5B536887E545}"/>
              </c:ext>
            </c:extLst>
          </c:dPt>
          <c:dPt>
            <c:idx val="12"/>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C-2831-4740-B57C-5B536887E545}"/>
              </c:ext>
            </c:extLst>
          </c:dPt>
          <c:dPt>
            <c:idx val="13"/>
            <c:marker>
              <c:symbol val="circle"/>
              <c:size val="4"/>
              <c:spPr>
                <a:solidFill>
                  <a:schemeClr val="accent1">
                    <a:lumMod val="60000"/>
                    <a:lumOff val="40000"/>
                  </a:schemeClr>
                </a:solidFill>
                <a:ln>
                  <a:noFill/>
                </a:ln>
                <a:effectLst>
                  <a:glow rad="63500">
                    <a:schemeClr val="accent1">
                      <a:satMod val="175000"/>
                      <a:alpha val="25000"/>
                    </a:schemeClr>
                  </a:glow>
                </a:effectLst>
              </c:spPr>
            </c:marker>
            <c:bubble3D val="0"/>
            <c:extLst>
              <c:ext xmlns:c16="http://schemas.microsoft.com/office/drawing/2014/chart" uri="{C3380CC4-5D6E-409C-BE32-E72D297353CC}">
                <c16:uniqueId val="{0000000D-2831-4740-B57C-5B536887E545}"/>
              </c:ext>
            </c:extLst>
          </c:dPt>
          <c:dLbls>
            <c:dLbl>
              <c:idx val="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84DD1C57-6DDD-4020-B8E9-73BB6840D574}" type="VALUE">
                      <a:rPr lang="en-US" sz="4000"/>
                      <a:pPr>
                        <a:defRPr sz="4000"/>
                      </a:pPr>
                      <a:t>[VALUE]</a:t>
                    </a:fld>
                    <a:r>
                      <a:rPr lang="en-US" sz="4000"/>
                      <a:t> %</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2831-4740-B57C-5B536887E545}"/>
                </c:ext>
              </c:extLst>
            </c:dLbl>
            <c:dLbl>
              <c:idx val="1"/>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144286C0-825F-4580-9252-1D55E2F3552C}" type="VALUE">
                      <a:rPr lang="en-US" sz="4000"/>
                      <a:pPr>
                        <a:defRPr sz="4000"/>
                      </a:pPr>
                      <a:t>[VALUE]</a:t>
                    </a:fld>
                    <a:r>
                      <a:rPr lang="en-US" sz="4000"/>
                      <a:t> %</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2831-4740-B57C-5B536887E545}"/>
                </c:ext>
              </c:extLst>
            </c:dLbl>
            <c:dLbl>
              <c:idx val="2"/>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E8649995-A818-4AD1-9966-AB47BC2CC418}" type="VALUE">
                      <a:rPr lang="en-US" sz="4000"/>
                      <a:pPr>
                        <a:defRPr sz="4000"/>
                      </a:pPr>
                      <a:t>[VALUE]</a:t>
                    </a:fld>
                    <a:r>
                      <a:rPr lang="en-US" sz="4000"/>
                      <a:t> %</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2831-4740-B57C-5B536887E545}"/>
                </c:ext>
              </c:extLst>
            </c:dLbl>
            <c:dLbl>
              <c:idx val="3"/>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BC848888-E6F8-40D1-AA41-A2A8066F1415}"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2831-4740-B57C-5B536887E545}"/>
                </c:ext>
              </c:extLst>
            </c:dLbl>
            <c:dLbl>
              <c:idx val="4"/>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980F8791-3B75-4CBE-82B1-0CEFA2B2D93D}"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2831-4740-B57C-5B536887E545}"/>
                </c:ext>
              </c:extLst>
            </c:dLbl>
            <c:dLbl>
              <c:idx val="5"/>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4748A9AD-1C27-47E2-9397-122E5EC35C4A}"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2831-4740-B57C-5B536887E545}"/>
                </c:ext>
              </c:extLst>
            </c:dLbl>
            <c:dLbl>
              <c:idx val="6"/>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D05DC722-544B-4D20-8343-3145C6336CF0}"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2831-4740-B57C-5B536887E545}"/>
                </c:ext>
              </c:extLst>
            </c:dLbl>
            <c:dLbl>
              <c:idx val="7"/>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AD09B707-4CD5-4A3F-82DC-95F6BEA26EA0}"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2831-4740-B57C-5B536887E545}"/>
                </c:ext>
              </c:extLst>
            </c:dLbl>
            <c:dLbl>
              <c:idx val="8"/>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60581814-4774-47F5-85A9-D8BBC8980A47}" type="VALUE">
                      <a:rPr lang="en-US" sz="4000"/>
                      <a:pPr>
                        <a:defRPr sz="4000"/>
                      </a:pPr>
                      <a:t>[VALUE]</a:t>
                    </a:fld>
                    <a:r>
                      <a:rPr lang="en-US" sz="4000"/>
                      <a:t> %</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2831-4740-B57C-5B536887E545}"/>
                </c:ext>
              </c:extLst>
            </c:dLbl>
            <c:dLbl>
              <c:idx val="9"/>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9C690937-F3BF-4464-96A5-69357A60A45E}"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2831-4740-B57C-5B536887E545}"/>
                </c:ext>
              </c:extLst>
            </c:dLbl>
            <c:dLbl>
              <c:idx val="10"/>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48DF97FB-53E3-404A-883A-E3409102CD86}"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A-2831-4740-B57C-5B536887E545}"/>
                </c:ext>
              </c:extLst>
            </c:dLbl>
            <c:dLbl>
              <c:idx val="11"/>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C8C20222-1379-4E36-9291-896652B95D7C}"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2831-4740-B57C-5B536887E545}"/>
                </c:ext>
              </c:extLst>
            </c:dLbl>
            <c:dLbl>
              <c:idx val="12"/>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BFBF2D5B-0DA9-4B81-8110-B9ED65DEA11E}"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C-2831-4740-B57C-5B536887E545}"/>
                </c:ext>
              </c:extLst>
            </c:dLbl>
            <c:dLbl>
              <c:idx val="13"/>
              <c:tx>
                <c:rich>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fld id="{0A97D649-B043-4F23-B1CD-87CE677E4A3A}" type="VALUE">
                      <a:rPr lang="en-US" sz="4000"/>
                      <a:pPr>
                        <a:defRPr sz="4000"/>
                      </a:pPr>
                      <a:t>[VALUE]</a:t>
                    </a:fld>
                    <a:r>
                      <a:rPr lang="en-US" sz="4000"/>
                      <a:t>%</a:t>
                    </a:r>
                  </a:p>
                </c:rich>
              </c:tx>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2831-4740-B57C-5B536887E545}"/>
                </c:ext>
              </c:extLst>
            </c:dLbl>
            <c:spPr>
              <a:noFill/>
              <a:ln>
                <a:noFill/>
              </a:ln>
              <a:effectLst/>
            </c:spPr>
            <c:txPr>
              <a:bodyPr rot="0" spcFirstLastPara="1" vertOverflow="ellipsis" vert="horz" wrap="square" lIns="38100" tIns="19050" rIns="38100" bIns="19050" anchor="ctr" anchorCtr="1">
                <a:spAutoFit/>
              </a:bodyPr>
              <a:lstStyle/>
              <a:p>
                <a:pPr>
                  <a:defRPr sz="4000" b="1"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 '!$A$7:$A$20</c:f>
              <c:strCache>
                <c:ptCount val="14"/>
                <c:pt idx="0">
                  <c:v>Chennai Super Kings</c:v>
                </c:pt>
                <c:pt idx="1">
                  <c:v>Mumbai Indians</c:v>
                </c:pt>
                <c:pt idx="2">
                  <c:v>Delhi Capitals</c:v>
                </c:pt>
                <c:pt idx="3">
                  <c:v>Sunrisers Hyderabad</c:v>
                </c:pt>
                <c:pt idx="4">
                  <c:v>Rising Pune Supergiant</c:v>
                </c:pt>
                <c:pt idx="5">
                  <c:v>Kolkata Knight Riders</c:v>
                </c:pt>
                <c:pt idx="6">
                  <c:v>Rajasthan Royals</c:v>
                </c:pt>
                <c:pt idx="7">
                  <c:v>Royal Challengers Bangalore</c:v>
                </c:pt>
                <c:pt idx="8">
                  <c:v>Kings XI Punjab</c:v>
                </c:pt>
                <c:pt idx="9">
                  <c:v>Gujarat Lions</c:v>
                </c:pt>
                <c:pt idx="10">
                  <c:v>Kochi Tuskers Kerala</c:v>
                </c:pt>
                <c:pt idx="11">
                  <c:v>Delhi Daredevils</c:v>
                </c:pt>
                <c:pt idx="12">
                  <c:v>Deccan Chargers</c:v>
                </c:pt>
                <c:pt idx="13">
                  <c:v>Pune Warriors</c:v>
                </c:pt>
              </c:strCache>
            </c:strRef>
          </c:cat>
          <c:val>
            <c:numRef>
              <c:f>'pivot tables '!$B$7:$B$20</c:f>
              <c:numCache>
                <c:formatCode>0</c:formatCode>
                <c:ptCount val="14"/>
                <c:pt idx="0">
                  <c:v>60.975609756097562</c:v>
                </c:pt>
                <c:pt idx="1">
                  <c:v>58.288770053475936</c:v>
                </c:pt>
                <c:pt idx="2">
                  <c:v>55.555555555555557</c:v>
                </c:pt>
                <c:pt idx="3">
                  <c:v>53.703703703703709</c:v>
                </c:pt>
                <c:pt idx="4">
                  <c:v>52.631578947368418</c:v>
                </c:pt>
                <c:pt idx="5">
                  <c:v>51.68539325842697</c:v>
                </c:pt>
                <c:pt idx="6">
                  <c:v>50.335570469798661</c:v>
                </c:pt>
                <c:pt idx="7">
                  <c:v>46.666666666666664</c:v>
                </c:pt>
                <c:pt idx="8">
                  <c:v>46.590909090909086</c:v>
                </c:pt>
                <c:pt idx="9">
                  <c:v>43.333333333333336</c:v>
                </c:pt>
                <c:pt idx="10">
                  <c:v>42.857142857142854</c:v>
                </c:pt>
                <c:pt idx="11">
                  <c:v>41.614906832298139</c:v>
                </c:pt>
                <c:pt idx="12">
                  <c:v>38.666666666666664</c:v>
                </c:pt>
                <c:pt idx="13">
                  <c:v>26.086956521739129</c:v>
                </c:pt>
              </c:numCache>
            </c:numRef>
          </c:val>
          <c:smooth val="0"/>
          <c:extLst>
            <c:ext xmlns:c16="http://schemas.microsoft.com/office/drawing/2014/chart" uri="{C3380CC4-5D6E-409C-BE32-E72D297353CC}">
              <c16:uniqueId val="{0000000E-2831-4740-B57C-5B536887E545}"/>
            </c:ext>
          </c:extLst>
        </c:ser>
        <c:dLbls>
          <c:dLblPos val="t"/>
          <c:showLegendKey val="0"/>
          <c:showVal val="1"/>
          <c:showCatName val="0"/>
          <c:showSerName val="0"/>
          <c:showPercent val="0"/>
          <c:showBubbleSize val="0"/>
        </c:dLbls>
        <c:marker val="1"/>
        <c:smooth val="0"/>
        <c:axId val="1978640879"/>
        <c:axId val="1080188191"/>
      </c:lineChart>
      <c:catAx>
        <c:axId val="197864087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lt1">
                    <a:lumMod val="75000"/>
                  </a:schemeClr>
                </a:solidFill>
                <a:latin typeface="+mn-lt"/>
                <a:ea typeface="+mn-ea"/>
                <a:cs typeface="+mn-cs"/>
              </a:defRPr>
            </a:pPr>
            <a:endParaRPr lang="en-US"/>
          </a:p>
        </c:txPr>
        <c:crossAx val="1080188191"/>
        <c:crosses val="autoZero"/>
        <c:auto val="1"/>
        <c:lblAlgn val="ctr"/>
        <c:lblOffset val="100"/>
        <c:noMultiLvlLbl val="0"/>
      </c:catAx>
      <c:valAx>
        <c:axId val="108018819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n-US"/>
          </a:p>
        </c:txPr>
        <c:crossAx val="1978640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EXCEL  project Board Infinity.xlsm]pivot tables !home and away matches</c:name>
    <c:fmtId val="17"/>
  </c:pivotSource>
  <c:chart>
    <c:title>
      <c:tx>
        <c:rich>
          <a:bodyPr rot="0" spcFirstLastPara="1" vertOverflow="ellipsis" vert="horz" wrap="square" anchor="ctr" anchorCtr="1"/>
          <a:lstStyle/>
          <a:p>
            <a:pPr>
              <a:defRPr sz="4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4000"/>
              <a:t>Overview of Matches Played</a:t>
            </a:r>
          </a:p>
        </c:rich>
      </c:tx>
      <c:layout>
        <c:manualLayout>
          <c:xMode val="edge"/>
          <c:yMode val="edge"/>
          <c:x val="0.40594093406593407"/>
          <c:y val="1.2247397428046539E-2"/>
        </c:manualLayout>
      </c:layout>
      <c:overlay val="0"/>
      <c:spPr>
        <a:noFill/>
        <a:ln>
          <a:noFill/>
        </a:ln>
        <a:effectLst/>
      </c:spPr>
      <c:txPr>
        <a:bodyPr rot="0" spcFirstLastPara="1" vertOverflow="ellipsis" vert="horz" wrap="square" anchor="ctr" anchorCtr="1"/>
        <a:lstStyle/>
        <a:p>
          <a:pPr>
            <a:defRPr sz="4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0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0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896182933412629E-2"/>
          <c:y val="0.22202442086043592"/>
          <c:w val="0.89549481733850844"/>
          <c:h val="0.68007451303737065"/>
        </c:manualLayout>
      </c:layout>
      <c:barChart>
        <c:barDir val="col"/>
        <c:grouping val="clustered"/>
        <c:varyColors val="0"/>
        <c:ser>
          <c:idx val="0"/>
          <c:order val="0"/>
          <c:tx>
            <c:strRef>
              <c:f>'pivot tables '!$K$6</c:f>
              <c:strCache>
                <c:ptCount val="1"/>
                <c:pt idx="0">
                  <c:v>Home _wins</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 '!$J$7:$J$20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'!$K$7:$K$20</c:f>
              <c:numCache>
                <c:formatCode>General</c:formatCode>
                <c:ptCount val="14"/>
                <c:pt idx="0">
                  <c:v>51</c:v>
                </c:pt>
                <c:pt idx="1">
                  <c:v>18</c:v>
                </c:pt>
                <c:pt idx="2">
                  <c:v>3</c:v>
                </c:pt>
                <c:pt idx="3">
                  <c:v>25</c:v>
                </c:pt>
                <c:pt idx="4">
                  <c:v>1</c:v>
                </c:pt>
                <c:pt idx="5">
                  <c:v>38</c:v>
                </c:pt>
                <c:pt idx="6">
                  <c:v>2</c:v>
                </c:pt>
                <c:pt idx="7">
                  <c:v>34</c:v>
                </c:pt>
                <c:pt idx="8">
                  <c:v>58</c:v>
                </c:pt>
                <c:pt idx="9">
                  <c:v>6</c:v>
                </c:pt>
                <c:pt idx="10">
                  <c:v>29</c:v>
                </c:pt>
                <c:pt idx="11">
                  <c:v>5</c:v>
                </c:pt>
                <c:pt idx="12">
                  <c:v>35</c:v>
                </c:pt>
                <c:pt idx="13">
                  <c:v>30</c:v>
                </c:pt>
              </c:numCache>
            </c:numRef>
          </c:val>
          <c:extLst>
            <c:ext xmlns:c16="http://schemas.microsoft.com/office/drawing/2014/chart" uri="{C3380CC4-5D6E-409C-BE32-E72D297353CC}">
              <c16:uniqueId val="{00000005-87DE-40AB-B285-F33A202B86D9}"/>
            </c:ext>
          </c:extLst>
        </c:ser>
        <c:ser>
          <c:idx val="1"/>
          <c:order val="1"/>
          <c:tx>
            <c:strRef>
              <c:f>'pivot tables '!$L$6</c:f>
              <c:strCache>
                <c:ptCount val="1"/>
                <c:pt idx="0">
                  <c:v>Total Home Matches</c:v>
                </c:pt>
              </c:strCache>
            </c:strRef>
          </c:tx>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 '!$J$7:$J$20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'!$L$7:$L$20</c:f>
              <c:numCache>
                <c:formatCode>General</c:formatCode>
                <c:ptCount val="14"/>
                <c:pt idx="0">
                  <c:v>89</c:v>
                </c:pt>
                <c:pt idx="1">
                  <c:v>43</c:v>
                </c:pt>
                <c:pt idx="2">
                  <c:v>8</c:v>
                </c:pt>
                <c:pt idx="3">
                  <c:v>72</c:v>
                </c:pt>
                <c:pt idx="4">
                  <c:v>14</c:v>
                </c:pt>
                <c:pt idx="5">
                  <c:v>91</c:v>
                </c:pt>
                <c:pt idx="6">
                  <c:v>7</c:v>
                </c:pt>
                <c:pt idx="7">
                  <c:v>83</c:v>
                </c:pt>
                <c:pt idx="8">
                  <c:v>101</c:v>
                </c:pt>
                <c:pt idx="9">
                  <c:v>20</c:v>
                </c:pt>
                <c:pt idx="10">
                  <c:v>69</c:v>
                </c:pt>
                <c:pt idx="11">
                  <c:v>11</c:v>
                </c:pt>
                <c:pt idx="12">
                  <c:v>85</c:v>
                </c:pt>
                <c:pt idx="13">
                  <c:v>63</c:v>
                </c:pt>
              </c:numCache>
            </c:numRef>
          </c:val>
          <c:extLst>
            <c:ext xmlns:c16="http://schemas.microsoft.com/office/drawing/2014/chart" uri="{C3380CC4-5D6E-409C-BE32-E72D297353CC}">
              <c16:uniqueId val="{00000007-87DE-40AB-B285-F33A202B86D9}"/>
            </c:ext>
          </c:extLst>
        </c:ser>
        <c:ser>
          <c:idx val="2"/>
          <c:order val="2"/>
          <c:tx>
            <c:strRef>
              <c:f>'pivot tables '!$M$6</c:f>
              <c:strCache>
                <c:ptCount val="1"/>
                <c:pt idx="0">
                  <c:v>Away_wins</c:v>
                </c:pt>
              </c:strCache>
            </c:strRef>
          </c:tx>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40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 '!$J$7:$J$20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'!$M$7:$M$20</c:f>
              <c:numCache>
                <c:formatCode>General</c:formatCode>
                <c:ptCount val="14"/>
                <c:pt idx="0">
                  <c:v>49</c:v>
                </c:pt>
                <c:pt idx="1">
                  <c:v>11</c:v>
                </c:pt>
                <c:pt idx="2">
                  <c:v>7</c:v>
                </c:pt>
                <c:pt idx="3">
                  <c:v>42</c:v>
                </c:pt>
                <c:pt idx="4">
                  <c:v>12</c:v>
                </c:pt>
                <c:pt idx="5">
                  <c:v>44</c:v>
                </c:pt>
                <c:pt idx="6">
                  <c:v>4</c:v>
                </c:pt>
                <c:pt idx="7">
                  <c:v>58</c:v>
                </c:pt>
                <c:pt idx="8">
                  <c:v>51</c:v>
                </c:pt>
                <c:pt idx="9">
                  <c:v>6</c:v>
                </c:pt>
                <c:pt idx="10">
                  <c:v>46</c:v>
                </c:pt>
                <c:pt idx="11">
                  <c:v>5</c:v>
                </c:pt>
                <c:pt idx="12">
                  <c:v>49</c:v>
                </c:pt>
                <c:pt idx="13">
                  <c:v>28</c:v>
                </c:pt>
              </c:numCache>
            </c:numRef>
          </c:val>
          <c:extLst>
            <c:ext xmlns:c16="http://schemas.microsoft.com/office/drawing/2014/chart" uri="{C3380CC4-5D6E-409C-BE32-E72D297353CC}">
              <c16:uniqueId val="{00000009-87DE-40AB-B285-F33A202B86D9}"/>
            </c:ext>
          </c:extLst>
        </c:ser>
        <c:ser>
          <c:idx val="3"/>
          <c:order val="3"/>
          <c:tx>
            <c:strRef>
              <c:f>'pivot tables '!$N$6</c:f>
              <c:strCache>
                <c:ptCount val="1"/>
                <c:pt idx="0">
                  <c:v>Total Away_matches</c:v>
                </c:pt>
              </c:strCache>
            </c:strRef>
          </c:tx>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40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 '!$J$7:$J$20</c:f>
              <c:strCache>
                <c:ptCount val="14"/>
                <c:pt idx="0">
                  <c:v>Chennai Super Kings</c:v>
                </c:pt>
                <c:pt idx="1">
                  <c:v>Deccan Chargers</c:v>
                </c:pt>
                <c:pt idx="2">
                  <c:v>Delhi Capitals</c:v>
                </c:pt>
                <c:pt idx="3">
                  <c:v>Delhi Daredevils</c:v>
                </c:pt>
                <c:pt idx="4">
                  <c:v>Gujarat Lions</c:v>
                </c:pt>
                <c:pt idx="5">
                  <c:v>Kings XI Punjab</c:v>
                </c:pt>
                <c:pt idx="6">
                  <c:v>Kochi Tuskers Kerala</c:v>
                </c:pt>
                <c:pt idx="7">
                  <c:v>Kolkata Knight Riders</c:v>
                </c:pt>
                <c:pt idx="8">
                  <c:v>Mumbai Indians</c:v>
                </c:pt>
                <c:pt idx="9">
                  <c:v>Pune Warriors</c:v>
                </c:pt>
                <c:pt idx="10">
                  <c:v>Rajasthan Royals</c:v>
                </c:pt>
                <c:pt idx="11">
                  <c:v>Rising Pune Supergiant</c:v>
                </c:pt>
                <c:pt idx="12">
                  <c:v>Royal Challengers Bangalore</c:v>
                </c:pt>
                <c:pt idx="13">
                  <c:v>Sunrisers Hyderabad</c:v>
                </c:pt>
              </c:strCache>
            </c:strRef>
          </c:cat>
          <c:val>
            <c:numRef>
              <c:f>'pivot tables '!$N$7:$N$20</c:f>
              <c:numCache>
                <c:formatCode>General</c:formatCode>
                <c:ptCount val="14"/>
                <c:pt idx="0">
                  <c:v>75</c:v>
                </c:pt>
                <c:pt idx="1">
                  <c:v>32</c:v>
                </c:pt>
                <c:pt idx="2">
                  <c:v>10</c:v>
                </c:pt>
                <c:pt idx="3">
                  <c:v>89</c:v>
                </c:pt>
                <c:pt idx="4">
                  <c:v>16</c:v>
                </c:pt>
                <c:pt idx="5">
                  <c:v>85</c:v>
                </c:pt>
                <c:pt idx="6">
                  <c:v>7</c:v>
                </c:pt>
                <c:pt idx="7">
                  <c:v>95</c:v>
                </c:pt>
                <c:pt idx="8">
                  <c:v>86</c:v>
                </c:pt>
                <c:pt idx="9">
                  <c:v>26</c:v>
                </c:pt>
                <c:pt idx="10">
                  <c:v>80</c:v>
                </c:pt>
                <c:pt idx="11">
                  <c:v>8</c:v>
                </c:pt>
                <c:pt idx="12">
                  <c:v>95</c:v>
                </c:pt>
                <c:pt idx="13">
                  <c:v>45</c:v>
                </c:pt>
              </c:numCache>
            </c:numRef>
          </c:val>
          <c:extLst>
            <c:ext xmlns:c16="http://schemas.microsoft.com/office/drawing/2014/chart" uri="{C3380CC4-5D6E-409C-BE32-E72D297353CC}">
              <c16:uniqueId val="{0000000B-87DE-40AB-B285-F33A202B86D9}"/>
            </c:ext>
          </c:extLst>
        </c:ser>
        <c:dLbls>
          <c:dLblPos val="outEnd"/>
          <c:showLegendKey val="0"/>
          <c:showVal val="1"/>
          <c:showCatName val="0"/>
          <c:showSerName val="0"/>
          <c:showPercent val="0"/>
          <c:showBubbleSize val="0"/>
        </c:dLbls>
        <c:gapWidth val="100"/>
        <c:overlap val="-24"/>
        <c:axId val="776341568"/>
        <c:axId val="1548469008"/>
      </c:barChart>
      <c:catAx>
        <c:axId val="7763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800" b="1" i="0" u="none" strike="noStrike" kern="1200" baseline="0">
                <a:solidFill>
                  <a:schemeClr val="lt1">
                    <a:lumMod val="85000"/>
                  </a:schemeClr>
                </a:solidFill>
                <a:latin typeface="+mn-lt"/>
                <a:ea typeface="+mn-ea"/>
                <a:cs typeface="+mn-cs"/>
              </a:defRPr>
            </a:pPr>
            <a:endParaRPr lang="en-US"/>
          </a:p>
        </c:txPr>
        <c:crossAx val="1548469008"/>
        <c:crosses val="autoZero"/>
        <c:auto val="1"/>
        <c:lblAlgn val="ctr"/>
        <c:lblOffset val="100"/>
        <c:noMultiLvlLbl val="0"/>
      </c:catAx>
      <c:valAx>
        <c:axId val="1548469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n-US"/>
          </a:p>
        </c:txPr>
        <c:crossAx val="776341568"/>
        <c:crosses val="autoZero"/>
        <c:crossBetween val="between"/>
      </c:valAx>
      <c:spPr>
        <a:noFill/>
        <a:ln>
          <a:noFill/>
        </a:ln>
        <a:effectLst/>
      </c:spPr>
    </c:plotArea>
    <c:legend>
      <c:legendPos val="t"/>
      <c:layout>
        <c:manualLayout>
          <c:xMode val="edge"/>
          <c:yMode val="edge"/>
          <c:x val="0.24735540869891268"/>
          <c:y val="0.10931830857333891"/>
          <c:w val="0.64937035972840218"/>
          <c:h val="0.12571801320393408"/>
        </c:manualLayout>
      </c:layout>
      <c:overlay val="0"/>
      <c:spPr>
        <a:noFill/>
        <a:ln>
          <a:noFill/>
        </a:ln>
        <a:effectLst/>
      </c:spPr>
      <c:txPr>
        <a:bodyPr rot="0" spcFirstLastPara="1" vertOverflow="ellipsis" vert="horz" wrap="square" anchor="ctr" anchorCtr="1"/>
        <a:lstStyle/>
        <a:p>
          <a:pPr>
            <a:defRPr sz="48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800" b="1" i="0" baseline="0">
                <a:effectLst>
                  <a:outerShdw blurRad="50800" dist="38100" dir="5400000" algn="t" rotWithShape="0">
                    <a:srgbClr val="000000">
                      <a:alpha val="40000"/>
                    </a:srgbClr>
                  </a:outerShdw>
                </a:effectLst>
              </a:rPr>
              <a:t>Top 3 Leading Teams in IPL</a:t>
            </a:r>
            <a:endParaRPr lang="en-US" sz="2800">
              <a:effectLst/>
            </a:endParaRPr>
          </a:p>
        </c:rich>
      </c:tx>
      <c:layout>
        <c:manualLayout>
          <c:xMode val="edge"/>
          <c:yMode val="edge"/>
          <c:x val="0.53667033370003669"/>
          <c:y val="2.6872101778162447E-2"/>
        </c:manualLayout>
      </c:layout>
      <c:overlay val="0"/>
      <c:spPr>
        <a:noFill/>
        <a:ln>
          <a:noFill/>
        </a:ln>
        <a:effectLst/>
      </c:spPr>
      <c:txPr>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tint val="100000"/>
                  <a:shade val="85000"/>
                  <a:satMod val="100000"/>
                  <a:lumMod val="100000"/>
                </a:schemeClr>
              </a:gs>
              <a:gs pos="100000">
                <a:schemeClr val="accent1">
                  <a:tint val="90000"/>
                  <a:shade val="100000"/>
                  <a:satMod val="150000"/>
                  <a:lumMod val="100000"/>
                </a:schemeClr>
              </a:gs>
            </a:gsLst>
            <a:path path="circle">
              <a:fillToRect l="100000" t="100000" r="100000" b="100000"/>
            </a:path>
          </a:gradFill>
          <a:ln>
            <a:noFill/>
          </a:ln>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rgbClr r="0" g="0" b="0">
                <a:shade val="35000"/>
                <a:satMod val="160000"/>
              </a:scrgbClr>
            </a:contourClr>
          </a:sp3d>
        </c:spPr>
        <c:marker>
          <c:symbol val="none"/>
        </c:marker>
      </c:pivotFmt>
    </c:pivotFmts>
    <c:plotArea>
      <c:layout>
        <c:manualLayout>
          <c:layoutTarget val="inner"/>
          <c:xMode val="edge"/>
          <c:yMode val="edge"/>
          <c:x val="0.28909049663764663"/>
          <c:y val="0.11215174675134132"/>
          <c:w val="0.69635906882565579"/>
          <c:h val="0.86861675922909809"/>
        </c:manualLayout>
      </c:layout>
      <c:barChart>
        <c:barDir val="bar"/>
        <c:grouping val="clustered"/>
        <c:varyColors val="0"/>
        <c:ser>
          <c:idx val="0"/>
          <c:order val="0"/>
          <c:tx>
            <c:v>Total</c:v>
          </c:tx>
          <c:spPr>
            <a:solidFill>
              <a:schemeClr val="accent1">
                <a:lumMod val="40000"/>
                <a:lumOff val="60000"/>
              </a:schemeClr>
            </a:soli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1"/>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AA0A-4537-B7D3-AFB8EAA65707}"/>
              </c:ext>
            </c:extLst>
          </c:dPt>
          <c:dPt>
            <c:idx val="1"/>
            <c:invertIfNegative val="0"/>
            <c:bubble3D val="0"/>
            <c:spPr>
              <a:solidFill>
                <a:schemeClr val="accent1"/>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A0A-4537-B7D3-AFB8EAA65707}"/>
              </c:ext>
            </c:extLst>
          </c:dPt>
          <c:dPt>
            <c:idx val="2"/>
            <c:invertIfNegative val="0"/>
            <c:bubble3D val="0"/>
            <c:spPr>
              <a:solidFill>
                <a:schemeClr val="accent1"/>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AA0A-4537-B7D3-AFB8EAA65707}"/>
              </c:ext>
            </c:extLst>
          </c:dPt>
          <c:dPt>
            <c:idx val="7"/>
            <c:invertIfNegative val="0"/>
            <c:bubble3D val="0"/>
            <c:spPr>
              <a:solidFill>
                <a:schemeClr val="accent1">
                  <a:lumMod val="20000"/>
                  <a:lumOff val="8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A0A-4537-B7D3-AFB8EAA65707}"/>
              </c:ext>
            </c:extLst>
          </c:dPt>
          <c:dPt>
            <c:idx val="8"/>
            <c:invertIfNegative val="0"/>
            <c:bubble3D val="0"/>
            <c:spPr>
              <a:solidFill>
                <a:schemeClr val="accent1">
                  <a:lumMod val="20000"/>
                  <a:lumOff val="8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AA0A-4537-B7D3-AFB8EAA65707}"/>
              </c:ext>
            </c:extLst>
          </c:dPt>
          <c:dPt>
            <c:idx val="9"/>
            <c:invertIfNegative val="0"/>
            <c:bubble3D val="0"/>
            <c:spPr>
              <a:solidFill>
                <a:schemeClr val="accent1">
                  <a:lumMod val="20000"/>
                  <a:lumOff val="8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A0A-4537-B7D3-AFB8EAA65707}"/>
              </c:ext>
            </c:extLst>
          </c:dPt>
          <c:dPt>
            <c:idx val="10"/>
            <c:invertIfNegative val="0"/>
            <c:bubble3D val="0"/>
            <c:spPr>
              <a:solidFill>
                <a:schemeClr val="accent1">
                  <a:lumMod val="20000"/>
                  <a:lumOff val="8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E-AA0A-4537-B7D3-AFB8EAA65707}"/>
              </c:ext>
            </c:extLst>
          </c:dPt>
          <c:dPt>
            <c:idx val="11"/>
            <c:invertIfNegative val="0"/>
            <c:bubble3D val="0"/>
            <c:spPr>
              <a:solidFill>
                <a:schemeClr val="bg1">
                  <a:lumMod val="8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A0A-4537-B7D3-AFB8EAA65707}"/>
              </c:ext>
            </c:extLst>
          </c:dPt>
          <c:dPt>
            <c:idx val="12"/>
            <c:invertIfNegative val="0"/>
            <c:bubble3D val="0"/>
            <c:spPr>
              <a:solidFill>
                <a:schemeClr val="bg1">
                  <a:lumMod val="9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AA0A-4537-B7D3-AFB8EAA65707}"/>
              </c:ext>
            </c:extLst>
          </c:dPt>
          <c:dPt>
            <c:idx val="13"/>
            <c:invertIfNegative val="0"/>
            <c:bubble3D val="0"/>
            <c:spPr>
              <a:solidFill>
                <a:schemeClr val="bg1"/>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A0A-4537-B7D3-AFB8EAA65707}"/>
              </c:ext>
            </c:extLst>
          </c:dPt>
          <c:cat>
            <c:strLit>
              <c:ptCount val="14"/>
              <c:pt idx="0">
                <c:v>Chennai Super Kings</c:v>
              </c:pt>
              <c:pt idx="1">
                <c:v>Mumbai Indians</c:v>
              </c:pt>
              <c:pt idx="2">
                <c:v>Delhi Capitals</c:v>
              </c:pt>
              <c:pt idx="3">
                <c:v>Sunrisers Hyderabad</c:v>
              </c:pt>
              <c:pt idx="4">
                <c:v>Rising Pune Supergiant</c:v>
              </c:pt>
              <c:pt idx="5">
                <c:v>Kolkata Knight Riders</c:v>
              </c:pt>
              <c:pt idx="6">
                <c:v>Rajasthan Royals</c:v>
              </c:pt>
              <c:pt idx="7">
                <c:v>Royal Challengers Bangalore</c:v>
              </c:pt>
              <c:pt idx="8">
                <c:v>Kings XI Punjab</c:v>
              </c:pt>
              <c:pt idx="9">
                <c:v>Gujarat Lions</c:v>
              </c:pt>
              <c:pt idx="10">
                <c:v>Kochi Tuskers Kerala</c:v>
              </c:pt>
              <c:pt idx="11">
                <c:v>Delhi Daredevils</c:v>
              </c:pt>
              <c:pt idx="12">
                <c:v>Deccan Chargers</c:v>
              </c:pt>
              <c:pt idx="13">
                <c:v>Pune Warriors</c:v>
              </c:pt>
            </c:strLit>
          </c:cat>
          <c:val>
            <c:numLit>
              <c:formatCode>General</c:formatCode>
              <c:ptCount val="14"/>
              <c:pt idx="0">
                <c:v>60.975609756097562</c:v>
              </c:pt>
              <c:pt idx="1">
                <c:v>58.288770053475936</c:v>
              </c:pt>
              <c:pt idx="2">
                <c:v>55.555555555555557</c:v>
              </c:pt>
              <c:pt idx="3">
                <c:v>53.703703703703709</c:v>
              </c:pt>
              <c:pt idx="4">
                <c:v>52.631578947368418</c:v>
              </c:pt>
              <c:pt idx="5">
                <c:v>51.68539325842697</c:v>
              </c:pt>
              <c:pt idx="6">
                <c:v>50.335570469798661</c:v>
              </c:pt>
              <c:pt idx="7">
                <c:v>46.666666666666664</c:v>
              </c:pt>
              <c:pt idx="8">
                <c:v>46.590909090909086</c:v>
              </c:pt>
              <c:pt idx="9">
                <c:v>43.333333333333336</c:v>
              </c:pt>
              <c:pt idx="10">
                <c:v>42.857142857142854</c:v>
              </c:pt>
              <c:pt idx="11">
                <c:v>41.614906832298139</c:v>
              </c:pt>
              <c:pt idx="12">
                <c:v>38.666666666666664</c:v>
              </c:pt>
              <c:pt idx="13">
                <c:v>26.086956521739129</c:v>
              </c:pt>
            </c:numLit>
          </c:val>
          <c:extLst>
            <c:ext xmlns:c16="http://schemas.microsoft.com/office/drawing/2014/chart" uri="{C3380CC4-5D6E-409C-BE32-E72D297353CC}">
              <c16:uniqueId val="{00000000-AA0A-4537-B7D3-AFB8EAA65707}"/>
            </c:ext>
          </c:extLst>
        </c:ser>
        <c:dLbls>
          <c:showLegendKey val="0"/>
          <c:showVal val="0"/>
          <c:showCatName val="0"/>
          <c:showSerName val="0"/>
          <c:showPercent val="0"/>
          <c:showBubbleSize val="0"/>
        </c:dLbls>
        <c:gapWidth val="115"/>
        <c:overlap val="-20"/>
        <c:axId val="1175198047"/>
        <c:axId val="1209894239"/>
      </c:barChart>
      <c:catAx>
        <c:axId val="1175198047"/>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800" b="1" i="0" u="none" strike="noStrike" kern="1200" baseline="0">
                <a:solidFill>
                  <a:schemeClr val="lt1">
                    <a:lumMod val="85000"/>
                  </a:schemeClr>
                </a:solidFill>
                <a:latin typeface="+mn-lt"/>
                <a:ea typeface="+mn-ea"/>
                <a:cs typeface="+mn-cs"/>
              </a:defRPr>
            </a:pPr>
            <a:endParaRPr lang="en-US"/>
          </a:p>
        </c:txPr>
        <c:crossAx val="1209894239"/>
        <c:crosses val="autoZero"/>
        <c:auto val="1"/>
        <c:lblAlgn val="ctr"/>
        <c:lblOffset val="100"/>
        <c:noMultiLvlLbl val="0"/>
      </c:catAx>
      <c:valAx>
        <c:axId val="1209894239"/>
        <c:scaling>
          <c:orientation val="minMax"/>
        </c:scaling>
        <c:delete val="1"/>
        <c:axPos val="t"/>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175198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800"/>
              <a:t>Batting _ Hand</a:t>
            </a:r>
          </a:p>
        </c:rich>
      </c:tx>
      <c:overlay val="0"/>
      <c:spPr>
        <a:noFill/>
        <a:ln>
          <a:noFill/>
        </a:ln>
        <a:effectLst/>
      </c:spPr>
      <c:txPr>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tx>
            <c:strRef>
              <c:f>'Players in ipl'!$M$7</c:f>
              <c:strCache>
                <c:ptCount val="1"/>
                <c:pt idx="0">
                  <c:v>Total no players</c:v>
                </c:pt>
              </c:strCache>
            </c:strRef>
          </c:tx>
          <c:explosion val="1"/>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584-4D5E-8DF7-2CAF760D5CE5}"/>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584-4D5E-8DF7-2CAF760D5CE5}"/>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'Players in ipl'!$L$8:$L$9</c:f>
              <c:strCache>
                <c:ptCount val="2"/>
                <c:pt idx="0">
                  <c:v>Right_Hand</c:v>
                </c:pt>
                <c:pt idx="1">
                  <c:v>Left_Hand</c:v>
                </c:pt>
              </c:strCache>
            </c:strRef>
          </c:cat>
          <c:val>
            <c:numRef>
              <c:f>'Players in ipl'!$M$8:$M$9</c:f>
              <c:numCache>
                <c:formatCode>General</c:formatCode>
                <c:ptCount val="2"/>
                <c:pt idx="0">
                  <c:v>138</c:v>
                </c:pt>
                <c:pt idx="1">
                  <c:v>42</c:v>
                </c:pt>
              </c:numCache>
            </c:numRef>
          </c:val>
          <c:extLst>
            <c:ext xmlns:c16="http://schemas.microsoft.com/office/drawing/2014/chart" uri="{C3380CC4-5D6E-409C-BE32-E72D297353CC}">
              <c16:uniqueId val="{00000004-3584-4D5E-8DF7-2CAF760D5CE5}"/>
            </c:ext>
          </c:extLst>
        </c:ser>
        <c:dLbls>
          <c:showLegendKey val="0"/>
          <c:showVal val="0"/>
          <c:showCatName val="0"/>
          <c:showSerName val="0"/>
          <c:showPercent val="1"/>
          <c:showBubbleSize val="0"/>
          <c:showLeaderLines val="0"/>
        </c:dLbls>
        <c:firstSliceAng val="0"/>
        <c:holeSize val="66"/>
      </c:doughnutChart>
      <c:spPr>
        <a:noFill/>
        <a:ln>
          <a:noFill/>
        </a:ln>
        <a:effectLst/>
      </c:spPr>
    </c:plotArea>
    <c:legend>
      <c:legendPos val="r"/>
      <c:legendEntry>
        <c:idx val="0"/>
        <c:txPr>
          <a:bodyPr rot="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600"/>
              <a:t>Age</a:t>
            </a:r>
          </a:p>
        </c:rich>
      </c:tx>
      <c:overlay val="0"/>
      <c:spPr>
        <a:noFill/>
        <a:ln>
          <a:noFill/>
        </a:ln>
        <a:effectLst/>
      </c:spPr>
      <c:txPr>
        <a:bodyPr rot="0" spcFirstLastPara="1" vertOverflow="ellipsis" vert="horz" wrap="square" anchor="ctr" anchorCtr="1"/>
        <a:lstStyle/>
        <a:p>
          <a:pPr>
            <a:defRPr sz="3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'Players in ipl'!$T$8</c:f>
              <c:strCache>
                <c:ptCount val="1"/>
                <c:pt idx="0">
                  <c:v>&lt;23</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ipl'!$U$8</c:f>
              <c:numCache>
                <c:formatCode>General</c:formatCode>
                <c:ptCount val="1"/>
                <c:pt idx="0">
                  <c:v>0</c:v>
                </c:pt>
              </c:numCache>
            </c:numRef>
          </c:val>
          <c:extLst>
            <c:ext xmlns:c16="http://schemas.microsoft.com/office/drawing/2014/chart" uri="{C3380CC4-5D6E-409C-BE32-E72D297353CC}">
              <c16:uniqueId val="{00000001-19CC-48FE-9813-642AC2016800}"/>
            </c:ext>
          </c:extLst>
        </c:ser>
        <c:ser>
          <c:idx val="1"/>
          <c:order val="1"/>
          <c:tx>
            <c:strRef>
              <c:f>'Players in ipl'!$T$9</c:f>
              <c:strCache>
                <c:ptCount val="1"/>
                <c:pt idx="0">
                  <c:v>23-30</c:v>
                </c:pt>
              </c:strCache>
            </c:strRef>
          </c:tx>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ipl'!$U$9</c:f>
              <c:numCache>
                <c:formatCode>General</c:formatCode>
                <c:ptCount val="1"/>
                <c:pt idx="0">
                  <c:v>43</c:v>
                </c:pt>
              </c:numCache>
            </c:numRef>
          </c:val>
          <c:extLst>
            <c:ext xmlns:c16="http://schemas.microsoft.com/office/drawing/2014/chart" uri="{C3380CC4-5D6E-409C-BE32-E72D297353CC}">
              <c16:uniqueId val="{00000002-19CC-48FE-9813-642AC2016800}"/>
            </c:ext>
          </c:extLst>
        </c:ser>
        <c:ser>
          <c:idx val="2"/>
          <c:order val="2"/>
          <c:tx>
            <c:strRef>
              <c:f>'Players in ipl'!$T$10</c:f>
              <c:strCache>
                <c:ptCount val="1"/>
                <c:pt idx="0">
                  <c:v>31-35</c:v>
                </c:pt>
              </c:strCache>
            </c:strRef>
          </c:tx>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ipl'!$U$10</c:f>
              <c:numCache>
                <c:formatCode>General</c:formatCode>
                <c:ptCount val="1"/>
                <c:pt idx="0">
                  <c:v>49</c:v>
                </c:pt>
              </c:numCache>
            </c:numRef>
          </c:val>
          <c:extLst>
            <c:ext xmlns:c16="http://schemas.microsoft.com/office/drawing/2014/chart" uri="{C3380CC4-5D6E-409C-BE32-E72D297353CC}">
              <c16:uniqueId val="{00000003-19CC-48FE-9813-642AC2016800}"/>
            </c:ext>
          </c:extLst>
        </c:ser>
        <c:ser>
          <c:idx val="3"/>
          <c:order val="3"/>
          <c:tx>
            <c:strRef>
              <c:f>'Players in ipl'!$T$11</c:f>
              <c:strCache>
                <c:ptCount val="1"/>
                <c:pt idx="0">
                  <c:v>36-40</c:v>
                </c:pt>
              </c:strCache>
            </c:strRef>
          </c:tx>
          <c:spPr>
            <a:gradFill rotWithShape="1">
              <a:gsLst>
                <a:gs pos="0">
                  <a:schemeClr val="accent4">
                    <a:tint val="94000"/>
                    <a:satMod val="105000"/>
                    <a:lumMod val="102000"/>
                  </a:schemeClr>
                </a:gs>
                <a:gs pos="100000">
                  <a:schemeClr val="accent4">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ipl'!$U$11</c:f>
              <c:numCache>
                <c:formatCode>General</c:formatCode>
                <c:ptCount val="1"/>
                <c:pt idx="0">
                  <c:v>65</c:v>
                </c:pt>
              </c:numCache>
            </c:numRef>
          </c:val>
          <c:extLst>
            <c:ext xmlns:c16="http://schemas.microsoft.com/office/drawing/2014/chart" uri="{C3380CC4-5D6E-409C-BE32-E72D297353CC}">
              <c16:uniqueId val="{00000004-19CC-48FE-9813-642AC2016800}"/>
            </c:ext>
          </c:extLst>
        </c:ser>
        <c:ser>
          <c:idx val="4"/>
          <c:order val="4"/>
          <c:tx>
            <c:strRef>
              <c:f>'Players in ipl'!$T$12</c:f>
              <c:strCache>
                <c:ptCount val="1"/>
                <c:pt idx="0">
                  <c:v>41-45</c:v>
                </c:pt>
              </c:strCache>
            </c:strRef>
          </c:tx>
          <c:spPr>
            <a:gradFill rotWithShape="1">
              <a:gsLst>
                <a:gs pos="0">
                  <a:schemeClr val="accent5">
                    <a:tint val="94000"/>
                    <a:satMod val="105000"/>
                    <a:lumMod val="102000"/>
                  </a:schemeClr>
                </a:gs>
                <a:gs pos="100000">
                  <a:schemeClr val="accent5">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ipl'!$U$12</c:f>
              <c:numCache>
                <c:formatCode>General</c:formatCode>
                <c:ptCount val="1"/>
                <c:pt idx="0">
                  <c:v>13</c:v>
                </c:pt>
              </c:numCache>
            </c:numRef>
          </c:val>
          <c:extLst>
            <c:ext xmlns:c16="http://schemas.microsoft.com/office/drawing/2014/chart" uri="{C3380CC4-5D6E-409C-BE32-E72D297353CC}">
              <c16:uniqueId val="{00000005-19CC-48FE-9813-642AC2016800}"/>
            </c:ext>
          </c:extLst>
        </c:ser>
        <c:ser>
          <c:idx val="5"/>
          <c:order val="5"/>
          <c:tx>
            <c:strRef>
              <c:f>'Players in ipl'!$T$13</c:f>
              <c:strCache>
                <c:ptCount val="1"/>
                <c:pt idx="0">
                  <c:v>46-52</c:v>
                </c:pt>
              </c:strCache>
            </c:strRef>
          </c:tx>
          <c:spPr>
            <a:gradFill rotWithShape="1">
              <a:gsLst>
                <a:gs pos="0">
                  <a:schemeClr val="accent6">
                    <a:tint val="94000"/>
                    <a:satMod val="105000"/>
                    <a:lumMod val="102000"/>
                  </a:schemeClr>
                </a:gs>
                <a:gs pos="100000">
                  <a:schemeClr val="accent6">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ipl'!$U$13</c:f>
              <c:numCache>
                <c:formatCode>General</c:formatCode>
                <c:ptCount val="1"/>
                <c:pt idx="0">
                  <c:v>10</c:v>
                </c:pt>
              </c:numCache>
            </c:numRef>
          </c:val>
          <c:extLst>
            <c:ext xmlns:c16="http://schemas.microsoft.com/office/drawing/2014/chart" uri="{C3380CC4-5D6E-409C-BE32-E72D297353CC}">
              <c16:uniqueId val="{00000006-19CC-48FE-9813-642AC2016800}"/>
            </c:ext>
          </c:extLst>
        </c:ser>
        <c:ser>
          <c:idx val="6"/>
          <c:order val="6"/>
          <c:tx>
            <c:strRef>
              <c:f>'Players in ipl'!$T$14</c:f>
              <c:strCache>
                <c:ptCount val="1"/>
                <c:pt idx="0">
                  <c:v>&gt;52</c:v>
                </c:pt>
              </c:strCache>
            </c:strRef>
          </c:tx>
          <c:spPr>
            <a:gradFill rotWithShape="1">
              <a:gsLst>
                <a:gs pos="0">
                  <a:schemeClr val="accent1">
                    <a:lumMod val="60000"/>
                    <a:tint val="94000"/>
                    <a:satMod val="105000"/>
                    <a:lumMod val="102000"/>
                  </a:schemeClr>
                </a:gs>
                <a:gs pos="100000">
                  <a:schemeClr val="accent1">
                    <a:lumMod val="60000"/>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'Players in ipl'!$U$7</c:f>
              <c:strCache>
                <c:ptCount val="1"/>
                <c:pt idx="0">
                  <c:v>Total no players</c:v>
                </c:pt>
              </c:strCache>
            </c:strRef>
          </c:cat>
          <c:val>
            <c:numRef>
              <c:f>'Players in ipl'!$U$14</c:f>
              <c:numCache>
                <c:formatCode>General</c:formatCode>
                <c:ptCount val="1"/>
                <c:pt idx="0">
                  <c:v>0</c:v>
                </c:pt>
              </c:numCache>
            </c:numRef>
          </c:val>
          <c:extLst>
            <c:ext xmlns:c16="http://schemas.microsoft.com/office/drawing/2014/chart" uri="{C3380CC4-5D6E-409C-BE32-E72D297353CC}">
              <c16:uniqueId val="{00000007-19CC-48FE-9813-642AC2016800}"/>
            </c:ext>
          </c:extLst>
        </c:ser>
        <c:dLbls>
          <c:dLblPos val="outEnd"/>
          <c:showLegendKey val="0"/>
          <c:showVal val="1"/>
          <c:showCatName val="0"/>
          <c:showSerName val="0"/>
          <c:showPercent val="0"/>
          <c:showBubbleSize val="0"/>
        </c:dLbls>
        <c:gapWidth val="100"/>
        <c:overlap val="-24"/>
        <c:axId val="-1759111520"/>
        <c:axId val="-1759109888"/>
      </c:barChart>
      <c:catAx>
        <c:axId val="-17591115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800" b="0" i="0" u="none" strike="noStrike" kern="1200" baseline="0">
                <a:solidFill>
                  <a:schemeClr val="lt1">
                    <a:lumMod val="85000"/>
                  </a:schemeClr>
                </a:solidFill>
                <a:latin typeface="+mn-lt"/>
                <a:ea typeface="+mn-ea"/>
                <a:cs typeface="+mn-cs"/>
              </a:defRPr>
            </a:pPr>
            <a:endParaRPr lang="en-US"/>
          </a:p>
        </c:txPr>
        <c:crossAx val="-1759109888"/>
        <c:crosses val="autoZero"/>
        <c:auto val="1"/>
        <c:lblAlgn val="ctr"/>
        <c:lblOffset val="100"/>
        <c:noMultiLvlLbl val="0"/>
      </c:catAx>
      <c:valAx>
        <c:axId val="-17591098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crossAx val="-1759111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600"/>
              <a:t>Power</a:t>
            </a:r>
            <a:r>
              <a:rPr lang="en-US" sz="3600" baseline="0"/>
              <a:t> Hitters</a:t>
            </a:r>
            <a:endParaRPr lang="en-US" sz="3600"/>
          </a:p>
        </c:rich>
      </c:tx>
      <c:overlay val="0"/>
      <c:spPr>
        <a:noFill/>
        <a:ln>
          <a:noFill/>
        </a:ln>
        <a:effectLst/>
      </c:spPr>
      <c:txPr>
        <a:bodyPr rot="0" spcFirstLastPara="1" vertOverflow="ellipsis" vert="horz" wrap="square" anchor="ctr" anchorCtr="1"/>
        <a:lstStyle/>
        <a:p>
          <a:pPr>
            <a:defRPr sz="3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701969026780019E-2"/>
          <c:y val="0.23371218721761347"/>
          <c:w val="0.92837207600046012"/>
          <c:h val="0.62816319772596896"/>
        </c:manualLayout>
      </c:layout>
      <c:barChart>
        <c:barDir val="col"/>
        <c:grouping val="clustered"/>
        <c:varyColors val="0"/>
        <c:ser>
          <c:idx val="0"/>
          <c:order val="0"/>
          <c:tx>
            <c:strRef>
              <c:f>'most runs avg strike rate '!$O$30</c:f>
              <c:strCache>
                <c:ptCount val="1"/>
                <c:pt idx="0">
                  <c:v>Total runs</c:v>
                </c:pt>
              </c:strCache>
            </c:strRef>
          </c:tx>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'most runs avg strike rate '!$N$31</c:f>
              <c:strCache>
                <c:ptCount val="1"/>
                <c:pt idx="0">
                  <c:v>MS Dhoni</c:v>
                </c:pt>
              </c:strCache>
            </c:strRef>
          </c:cat>
          <c:val>
            <c:numRef>
              <c:f>'most runs avg strike rate '!$O$31</c:f>
              <c:numCache>
                <c:formatCode>General</c:formatCode>
                <c:ptCount val="1"/>
                <c:pt idx="0">
                  <c:v>4450</c:v>
                </c:pt>
              </c:numCache>
            </c:numRef>
          </c:val>
          <c:extLst>
            <c:ext xmlns:c16="http://schemas.microsoft.com/office/drawing/2014/chart" uri="{C3380CC4-5D6E-409C-BE32-E72D297353CC}">
              <c16:uniqueId val="{00000000-BAFA-4E86-AB8B-0E0DB9978B57}"/>
            </c:ext>
          </c:extLst>
        </c:ser>
        <c:ser>
          <c:idx val="1"/>
          <c:order val="1"/>
          <c:tx>
            <c:strRef>
              <c:f>'most runs avg strike rate '!$P$30</c:f>
              <c:strCache>
                <c:ptCount val="1"/>
                <c:pt idx="0">
                  <c:v>Number of balls</c:v>
                </c:pt>
              </c:strCache>
            </c:strRef>
          </c:tx>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'most runs avg strike rate '!$N$31</c:f>
              <c:strCache>
                <c:ptCount val="1"/>
                <c:pt idx="0">
                  <c:v>MS Dhoni</c:v>
                </c:pt>
              </c:strCache>
            </c:strRef>
          </c:cat>
          <c:val>
            <c:numRef>
              <c:f>'most runs avg strike rate '!$P$31</c:f>
              <c:numCache>
                <c:formatCode>General</c:formatCode>
                <c:ptCount val="1"/>
                <c:pt idx="0">
                  <c:v>3206</c:v>
                </c:pt>
              </c:numCache>
            </c:numRef>
          </c:val>
          <c:extLst>
            <c:ext xmlns:c16="http://schemas.microsoft.com/office/drawing/2014/chart" uri="{C3380CC4-5D6E-409C-BE32-E72D297353CC}">
              <c16:uniqueId val="{00000001-BAFA-4E86-AB8B-0E0DB9978B57}"/>
            </c:ext>
          </c:extLst>
        </c:ser>
        <c:ser>
          <c:idx val="2"/>
          <c:order val="2"/>
          <c:tx>
            <c:strRef>
              <c:f>'most runs avg strike rate '!$Q$30</c:f>
              <c:strCache>
                <c:ptCount val="1"/>
                <c:pt idx="0">
                  <c:v>Out</c:v>
                </c:pt>
              </c:strCache>
            </c:strRef>
          </c:tx>
          <c:spPr>
            <a:gradFill rotWithShape="1">
              <a:gsLst>
                <a:gs pos="0">
                  <a:schemeClr val="accent3">
                    <a:tint val="94000"/>
                    <a:satMod val="105000"/>
                    <a:lumMod val="102000"/>
                  </a:schemeClr>
                </a:gs>
                <a:gs pos="100000">
                  <a:schemeClr val="accent3">
                    <a:shade val="74000"/>
                    <a:satMod val="128000"/>
                    <a:lumMod val="100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'most runs avg strike rate '!$N$31</c:f>
              <c:strCache>
                <c:ptCount val="1"/>
                <c:pt idx="0">
                  <c:v>MS Dhoni</c:v>
                </c:pt>
              </c:strCache>
            </c:strRef>
          </c:cat>
          <c:val>
            <c:numRef>
              <c:f>'most runs avg strike rate '!$Q$31</c:f>
              <c:numCache>
                <c:formatCode>General</c:formatCode>
                <c:ptCount val="1"/>
                <c:pt idx="0">
                  <c:v>118</c:v>
                </c:pt>
              </c:numCache>
            </c:numRef>
          </c:val>
          <c:extLst>
            <c:ext xmlns:c16="http://schemas.microsoft.com/office/drawing/2014/chart" uri="{C3380CC4-5D6E-409C-BE32-E72D297353CC}">
              <c16:uniqueId val="{00000002-BAFA-4E86-AB8B-0E0DB9978B57}"/>
            </c:ext>
          </c:extLst>
        </c:ser>
        <c:dLbls>
          <c:dLblPos val="outEnd"/>
          <c:showLegendKey val="0"/>
          <c:showVal val="1"/>
          <c:showCatName val="0"/>
          <c:showSerName val="0"/>
          <c:showPercent val="0"/>
          <c:showBubbleSize val="0"/>
        </c:dLbls>
        <c:gapWidth val="100"/>
        <c:overlap val="-24"/>
        <c:axId val="1095349216"/>
        <c:axId val="901849264"/>
      </c:barChart>
      <c:catAx>
        <c:axId val="1095349216"/>
        <c:scaling>
          <c:orientation val="minMax"/>
        </c:scaling>
        <c:delete val="0"/>
        <c:axPos val="b"/>
        <c:title>
          <c:tx>
            <c:rich>
              <a:bodyPr rot="0" spcFirstLastPara="1" vertOverflow="ellipsis" vert="horz" wrap="square" anchor="ctr" anchorCtr="1"/>
              <a:lstStyle/>
              <a:p>
                <a:pPr>
                  <a:defRPr sz="2400" b="1" i="0" u="none" strike="noStrike" kern="1200" cap="all" baseline="0">
                    <a:solidFill>
                      <a:schemeClr val="lt1">
                        <a:lumMod val="85000"/>
                      </a:schemeClr>
                    </a:solidFill>
                    <a:latin typeface="+mn-lt"/>
                    <a:ea typeface="+mn-ea"/>
                    <a:cs typeface="+mn-cs"/>
                  </a:defRPr>
                </a:pPr>
                <a:r>
                  <a:rPr lang="en-US" sz="2400"/>
                  <a:t>Player  :-</a:t>
                </a:r>
              </a:p>
            </c:rich>
          </c:tx>
          <c:layout>
            <c:manualLayout>
              <c:xMode val="edge"/>
              <c:yMode val="edge"/>
              <c:x val="0.28290052612189276"/>
              <c:y val="0.89453642878852035"/>
            </c:manualLayout>
          </c:layout>
          <c:overlay val="0"/>
          <c:spPr>
            <a:noFill/>
            <a:ln>
              <a:noFill/>
            </a:ln>
            <a:effectLst/>
          </c:spPr>
          <c:txPr>
            <a:bodyPr rot="0" spcFirstLastPara="1" vertOverflow="ellipsis" vert="horz" wrap="square" anchor="ctr" anchorCtr="1"/>
            <a:lstStyle/>
            <a:p>
              <a:pPr>
                <a:defRPr sz="24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800" b="1" i="0" u="none" strike="noStrike" kern="1200" baseline="0">
                <a:solidFill>
                  <a:schemeClr val="lt1">
                    <a:lumMod val="85000"/>
                  </a:schemeClr>
                </a:solidFill>
                <a:latin typeface="+mn-lt"/>
                <a:ea typeface="+mn-ea"/>
                <a:cs typeface="+mn-cs"/>
              </a:defRPr>
            </a:pPr>
            <a:endParaRPr lang="en-US"/>
          </a:p>
        </c:txPr>
        <c:crossAx val="901849264"/>
        <c:crosses val="autoZero"/>
        <c:auto val="1"/>
        <c:lblAlgn val="ctr"/>
        <c:lblOffset val="100"/>
        <c:noMultiLvlLbl val="0"/>
      </c:catAx>
      <c:valAx>
        <c:axId val="9018492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en-US"/>
          </a:p>
        </c:txPr>
        <c:crossAx val="10953492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28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tint val="94000"/>
                      <a:satMod val="105000"/>
                      <a:lumMod val="102000"/>
                    </a:schemeClr>
                  </a:gs>
                  <a:gs pos="100000">
                    <a:schemeClr val="accent1">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B51-49F2-A30A-46F3B63DF705}"/>
              </c:ext>
            </c:extLst>
          </c:dPt>
          <c:dPt>
            <c:idx val="1"/>
            <c:bubble3D val="0"/>
            <c:spPr>
              <a:gradFill rotWithShape="1">
                <a:gsLst>
                  <a:gs pos="0">
                    <a:schemeClr val="accent2">
                      <a:tint val="94000"/>
                      <a:satMod val="105000"/>
                      <a:lumMod val="102000"/>
                    </a:schemeClr>
                  </a:gs>
                  <a:gs pos="100000">
                    <a:schemeClr val="accent2">
                      <a:shade val="74000"/>
                      <a:satMod val="128000"/>
                      <a:lumMod val="100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B51-49F2-A30A-46F3B63DF705}"/>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'most runs avg strike rate '!$R$30:$S$30</c:f>
              <c:strCache>
                <c:ptCount val="2"/>
                <c:pt idx="0">
                  <c:v>Average</c:v>
                </c:pt>
                <c:pt idx="1">
                  <c:v>Strike rate</c:v>
                </c:pt>
              </c:strCache>
            </c:strRef>
          </c:cat>
          <c:val>
            <c:numRef>
              <c:f>'most runs avg strike rate '!$R$31:$S$31</c:f>
              <c:numCache>
                <c:formatCode>General</c:formatCode>
                <c:ptCount val="2"/>
                <c:pt idx="0">
                  <c:v>37.700000000000003</c:v>
                </c:pt>
                <c:pt idx="1">
                  <c:v>138.80000000000001</c:v>
                </c:pt>
              </c:numCache>
            </c:numRef>
          </c:val>
          <c:extLst>
            <c:ext xmlns:c16="http://schemas.microsoft.com/office/drawing/2014/chart" uri="{C3380CC4-5D6E-409C-BE32-E72D297353CC}">
              <c16:uniqueId val="{00000004-DB51-49F2-A30A-46F3B63DF705}"/>
            </c:ext>
          </c:extLst>
        </c:ser>
        <c:dLbls>
          <c:showLegendKey val="0"/>
          <c:showVal val="1"/>
          <c:showCatName val="0"/>
          <c:showSerName val="0"/>
          <c:showPercent val="0"/>
          <c:showBubbleSize val="0"/>
          <c:showLeaderLines val="1"/>
        </c:dLbls>
        <c:firstSliceAng val="274"/>
        <c:holeSize val="59"/>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Country</cx:v>
        </cx:txData>
      </cx:tx>
      <cx:txPr>
        <a:bodyPr spcFirstLastPara="1" vertOverflow="ellipsis" horzOverflow="overflow" wrap="square" lIns="0" tIns="0" rIns="0" bIns="0" anchor="ctr" anchorCtr="1"/>
        <a:lstStyle/>
        <a:p>
          <a:pPr algn="ctr" rtl="0">
            <a:defRPr sz="2800"/>
          </a:pPr>
          <a:r>
            <a:rPr lang="en-US" sz="2800" b="0" i="0" u="none" strike="noStrike" baseline="0">
              <a:solidFill>
                <a:schemeClr val="bg1"/>
              </a:solidFill>
              <a:latin typeface="Calibri" panose="020F0502020204030204"/>
            </a:rPr>
            <a:t>Country</a:t>
          </a:r>
        </a:p>
      </cx:txPr>
    </cx:title>
    <cx:plotArea>
      <cx:plotAreaRegion>
        <cx:series layoutId="regionMap" uniqueId="{206160C3-4384-4F64-A5C5-9483AD84F982}" formatIdx="0">
          <cx:tx>
            <cx:txData>
              <cx:f>_xlchart.v5.2</cx:f>
              <cx:v>Total  players</cx:v>
            </cx:txData>
          </cx:tx>
          <cx:dataId val="0"/>
          <cx:layoutPr>
            <cx:regionLabelLayout val="bestFitOnly"/>
            <cx:geography projectionType="mercator" viewedRegionType="countryRegion" cultureLanguage="en-US" cultureRegion="US" attribution="Powered by Bing">
              <cx:geoCache provider="{E9337A44-BEBE-4D9F-B70C-5C5E7DAFC167}">
                <cx:binary>nHzZkty2su2vOPR8YYOYCO44Pg+sgT1L3ZKs4YUhSy1OIAmCBEnw62+W9z6ONnazGFFPlqu6MgFk
rkQisRL/833+13f1/M38Mteq6f/1ff79TT4M+l+//dZ/z5/rb/2vdfHdtH37c/j1e1v/1v78WXx/
/u2H+TYVTfYbwQH77Xv+zQzP85v//R+Qlj23d+33b0PRNo/22bin596qoT/z3atf/fK9tc1w+nkG
kn5/c938KL69+eW5GYrBfXD6+fc3//iLN7/85sv5L52/KBjWYH/Abwn5lXLCA0J5JIIoYMGbX1Tb
ZP/5Oox+pYIKyQUOowAHXPyf6odvNfx8czR/jeXbjx/mue9/+c9///7ZPwb+96dF3+7+Peddexri
9cNfc/rtn2v6v//jfQCz9D55seznvvt7efbfhm+Hv9b1xS/Pf/t/S+399Jx5/m256x+/vwkC+sJa
JxH/+d0ra/v33z9/64ff30ThrwwHQcBZEDKJmYje/DI9n74R8leCKYukZJhS+CcYtGnNkP/+hvJf
OQ4iMCVnNGL89FXf2tNX4tdQYPhQhiRkgYgi8rcTv2uVy9rm73X4z///0tj6XVs0Q//7G/7mF/3v
vzoNE5GAhSyUmEv4/Pu3J8AH/FHw/0ZdBIFpg+mqz3GTkDzXt1j14S7iFUteLMUrKtiKivCfKjLb
FWXLwvmK2KLc526pYpZm9f689LUJgLe/nICVLi9sUE1XA2mGR2pr/qVkCt1Km85Xl6k4qX6xRihQ
RZmJcrrqWOAeqoUYl7hK8OXAymX8fF7J2iqdPn+hxPV9v7hBgZK8HdSRFWU+7zKG9dYs1hSAI79U
oE0jQyyou5qGJlJxOzbFhyIXVRZfNgHyT/kRKUbRqzk8DDxXebwszn3KiZj/HSr+HSle8aKTt7zm
qACEl8MvQ1S5aW7Cg+kbld30quRBHGLTfx3NMkdxE0yp2Q3BEOa78xNa8yz8T41RvVTSVqk41GYM
yrdE4c7tcnrSSxUPzfV5NSt2YRAWXk6sFxhcK2vEIXd6ZLEuFmnjfCHt1/PyVxaOeQgPow7rMnLi
YAPN7kWEQvk0oCZwd04OzZygcBEmrl2nn84rXJuQh3ctsR7Dk8JRReF80+Y2tTvW27w4nFdwgvYr
rsA8yMtimfBgKT9I5dryY1rkdBhjHFUp3xvaSSdi1nM1vz+vLjgZ/DV9Hv51WPcV7x0/2Cwbu50k
MqH1bHajixT6Yq2Yy71j00xi60J0RyosqdqhTJL67vwQ1mbsBQeVuXpUfOKHSRK+o6b9mY/uusOj
2k9zdn9eyZrdvADRAlgn6QZ+cK4PP2fGhAdHsdoIomtT8MKDkmUhemr4oaJF8Ywha7vrexbGmHLR
xmxo3PH8NFbN5UWKFk1cdznnB5SleZzO4g/Ch3CXiajeLRHRsc1stlfCjjGpp4/VMO7Pa15bQC9g
GDWVWpOOH4YWLcvBBKbM9ppHNLtMAfVCBZmzQDpVioPAmZrjqqrqbDfzukgvVODFClI61LS9RknT
ulC8G1q5oPchYjjbiKkrwYh6saGX2OJp5gCgMGXJVOSDitGYVy6uy87s0DTnV3m50A11KxahXqSI
2oopS1yatEgu9XEygR4Pc1G3Y3Le5Ct7BPVCA2VtKieNwmQYLBmuGtE2+LA0gZoPuhimrb17Tc1p
fi+Sg64du5TOtUw0qZYPlXH5204P5l1ftvnby2bioX+qZhlMmEcJQXNxYEGXV7fRJGGzqLis5gsN
4kWBXGa6kqGWiVHMXaN6wW+jLDAqPj+JNXv70E8Lh2GFRGLDjswxLmf2RSytPpwXv2YGD+B2DFvI
oYVIRgVmmKupP8DO2qi4CKy+bIWIh3Fb0MYpV8qE9WNVHJSTM4p77IplY41WJkE8jFcR4l00n0zQ
GRodu9yW+FBIbYebCqmmu2ytiIf0kDjaB2gWSerq5Z5ES/fQu4jeu5Gry1JC4qG7jsaJlzYD8LGg
tnueiUk/mt6g6pZ2S4RvBpRH4SMclai4LFkjp0V9AcTQwZJhzMNkNGCmJOcuGPbNrBC9bJskHtLn
wnViICZMApTRMG6JFXyvI5u2cV+TUcalZabYULYSjYmHeZeVGa4n8DVejzo8YmvRdKcIGcd9m4VF
8FDxMcR3MhiC+ct5CJ3c+JVcingBQM1ZGrbLlCZwns2DhzZjS/+9J0uuD2gxrXisSqIyiHMqH+5w
STT57FhE+eN59SsBgngBwqUC0t8KpUkdIrvPmSK7SYR6f176WupBvADBx2EuOtJFCcUwmcMSpONw
kFmpXJL1zmafNGJTfcUW2fCHGWoBzT0JpSw/y4pwvgHwlTkGXgSRTcl1OxUs0WHa051Yomc9z1O3
EaBWErnAix/KUBG4uQwTRospydxUHoxUzROS7ZLMdWo3zi1r0/ACiA2MkGWZsSTDS/m1lB16l44q
2whPa9K92NHRrCkRCqOEqwmXOxvIeoltYVx/GbYCL1L0Rec4mY1MBjel5JqFAyF/dJoyd9UUVtcx
WYTOvut66cmGZU6iX8FWcJrri+BEp0aBHxmRCJnWNl6gPKjjpcq659FBaNxwrzUtXtBY2FJ1VsDh
IM9UdRBDne8bnZF9HugL07bACxIijXBTdvOS9DYbElKIca80D4/nUbpmei8GiADnaIYNIilJUe/I
EJT71LXkQsfyQgCcoloZFAAF0ndNjPPgU5Mxs2HhlaFjD9qB0A2bVbYkRYiWx2lsCN2PGWJb6fma
fA/beWkHTY1bEpTW0TXCtDvCeYBdtjTYQzTVI9dDBdKHlLAdq2E3c7hKN/xyLfhiD9KyIYscQ7Br
UPV7Otkriub7us4+s6h6P0uUoEocQz3vSB1en3ellQ0UnzDyAnElRgZPaQ/G1uUXjAoUZ3Z2sWK6
i9Ml63bRoDZUrcAOe+BuUp4vS4CmZEL8GY631XhkQ6WbZJhCsbGEa+b3oE3HcGzKKp0SCgB/ioa2
PASsrTZOGCcneiU8YQ/VQwPBb1rElASs6w4AwK+oqu4mzcqYsvRz3yobR2m54WxrpvFQHgy1SuVS
2qTnHMWtoXyfLeSq0rbep60hsZ7VxsTWls2DPOz4aVUFdEi6tkyDneGk34X5XOX78172qunDKPJQ
z9Osr9AC9ScJ1YubQQgWj3WrbqOmajZ2q1enACo84EPhFo2BLYejsdnUv0+DrMrutG3U82VT8KBf
BcXYZSOZD3Nml51yy4cw1FGs0vCi8jPMwEM/L1HFpEzHQ6dyKND2lsRdFNkNZJyk/JfvgvSTaV4A
neqSkbSU40E36Es2N3k89tFb3Zc3g+blJdEdlJyM80JJpReDUC/+MwVGOhLzUWxNYc3EPri5TK3M
g/EQTRGOyUl6f/kCeeCu8KhT1YP0bumzmGv3LtPiwcrKxkKQcsMMa3PwQJ0zLltMMNRwGHluaSMP
KUPLhcvvwbiCW2ZZZCBc9rI+LCx3h2wS+c15BLwaj8JIeiCeB6h4KVfB0Im5YpF5Pw+sjnu2HEfN
PvUhrjbWaE2RB+U616RpKbYHuKlIph4/lFX3js/lnzmlV6KoN6rFr2+3MCEP0v1iBt3mkz1kRXCk
6Xwnq+gKqW4nKnSVGXzIR/ZYF3zfpezCqXkYxyk31OVoOMzWQf5QJrJkadzPxTdWBe/DaD6et9WK
m0kP7V0fzSUk6fZQiiiPRVmo2BoSbsxiJZxLD+YhLVFWoGg4tAyJY4bEEDdLH76FWKg2nG1tAh7W
Z8tIw8LIJgtc7vYxWupK7ZY5D8P9+RVaczLyz1BFujmqrc7GhFdOP0WGi6OuJdiCLUGMTcTvayfr
5Lyytdl4qA+KlJh2rm2Spb26ico+2PdV6Q7npa+Zw4O9NammmeM2GSL6tUfz7dzXRdxItLFUK/JD
H/i9K2vn0JAUOXqAqPuFptljpevH88Nf2ZlCD+5RUdRh0IRDAlefdZxPGY7HNn8aZXYTVSW9zGdD
D+wFqWSeoQgdmCnjVuN9WjzRsr7MBKGHa5Dedj0UJg9dlh50aL9QpG51oDfyszULnD5/sa9C3DVy
MRIdQtLcFeyB82xvtNvA2pr0k9e+kN5UPTKRtDYxBb/vDG5jqNO9HcT86byB1+R7WAa6yKR7OL4c
iCkOTZ++L1zwifD69rz4FXCFHpJ1wetgTEN0gN1vL+ZoPzK3saGubRGhB1xZTBmCxMwlLF1wQme4
oK/SaoiXoFWHrC2LJEwN3TEztPdzsWR7Zk294bFruPBgPWbc5hVIThQk5Q/OqWZfTxG5Qk6GRy2V
3TiXreg5sXpemt92imCVtjYBxsbbqq7GmBGYqyYiFl3087yR1pR4IE9l0YVjYWwyjVrHgVne1rUu
4pDodyovNsy14gnCw3jUCFZoVA+JDMpnYXlxA2E+fHd+BiteLE4ze4ESMpDBDKaAGD5OD0GfvaXL
eKvt/HSZeA/iC2ujMs0rm2Cj25i07SGd2q+qkxcO3wM5m9g8FRTkSzS9q5r0OJXtTUDYRgxZs6+H
8XZK02yg2QAJB3occTfHVs5wvm8LuPqhzQYkToZ85RAjPKgHgdbhggiEWVj7oWZxNrYf0zDYZ133
YEm3kRmumdpDPcrhoGdaWKvKQhqdLgdC+2Na54fzpl5zUw/YTE+OznC1dGiX8cpM5JbxDSusDJx7
UNaOD6LVUDKgwXCt+/aqhiRtYfaySOtT7Qo1zLm1MHDSvscaLu6j54tWhHvAVVFp9FKBXYNWfiNp
91BF4dVloj3Y2m6sZjeJIXF9GXwAghpJSkv7/XnpKw7JT4Z4ERQkECVLrKIhCdK3Vc4SIL7dSqKT
EONH0pPL3J572M3IkCHNMDpAPH5cgmCHsPjW9UsTZ7iLNVKXOSb3QAxe33UKQybGl0nv4I6127Ex
nDaic7C2WB56ZT+GA+MjOsxHmczX+WfGYqhDZF/NELu346E5tGivHs3HtN1v1TfXEOFBOc/yjnW5
G5K8y+4HXHzlWQ/UQZT+ed4B1uR7WJ7g9ta5Ju0PQa6vCrhZ2qeofCpy6TZsv6LAJ9cZazFcaoMC
qfg7qZs/gSxzL0V02bbgc+uAsOtwJ6P+YGr6bibVn4qo+z7kG+JXQh3zgB1MRUjpHAxJNFH2IFre
AwV1FhvoW9l0fBpd3rNRwbkHHehih7i29s9waXdRgz4GBe0vNMDJMC8gPkeWTVUEASQkeCp2uAKG
2Z5Ls6i97tp+K9tbs7OHcT3VLIU7ySHJmP6GpvHTxNvPOFUbh6w18R60R0qxERSWqmEF3EWdtmSk
INOndhk2rLGmwoO3yccQ7lxmOMeR/M4s4deymO7TRn48j7Q1V/KQXNYhZmFO+8R19N6UqDgUTBbJ
eeFrY/dgbDMD/HQ7whGXuz3D5loKeVDTssF+XBm7T3szHDUuo3WfEMLJjhj6NZqD7jIHpV5q7fKg
hHLf0CfMjbe5ojft1L7txnoDwisg8wlvBC6XgfGPTFJN6VMuxY0q8YcWhr/r0m45nF//NSXeLt3y
qYlGBkq6qKC7NNJXUmZfRFv/QE11PK/j1PDwWvboU92sJn2VB5NJRNAmdQ+Ua2hRcTGr+Q86BXfd
mEb7Jsuv4Uqs2k3QSLAvsH7P0NAldYq3DikrrkY9oE+IQsRlFsyVk7f9wJ8QCz/0Ef3j/CzXxHtA
Hyba51q0fZIimmSE389aX+N6q2i6sodTD+RjKitRKmaSaSigGjHT3Zj2jxk1NiayuO+52Ygma5Dx
4F4sLO3NXPVJlOtdxdxDLS/MkqkH9gkZooAtZJK8HrmNTSjK+07oOZ5KAmXZi+zgs+B41cxN1XJY
KDe8QxBkVc4+IV19OC9+ZXl8DtwM9GMloPYAEWXsr2qHhx2wg+nG4q84kU99y0jOIZchJlEs+DSV
5RN03xwY0hs+ujZ4D+353OnK4LxPOCnYdIDiWTTsMri4rzbGfxL0yjnRJ7mxPMuklcoky4wei5p8
UJ1+NzdtMjd2I2KtLdFpbi/SAlXwDioCoKJPx/tOZvetna+GYus6c028B2MlXVp3ozOJoeF3PErI
+SUZHoNsKjb2pDUNHpJJOGI+FuCgdnJ93KngNuu0iqHTYuPktabAQ3A9p2iY+xymwDITU0Hepjl+
m5vox3kIrMn3YDwYZi2LwAIQUG9HR26rvElkSi7zIZ+EFk2ZsmWXmaSpij+A4//UGf1ejNlb3W3d
Bq24qU9EA2qFwZBzmwTDDSyvFBzbu7tZ1neTkYeLFumvs9gLN4WK7pCKCXVJL+QnkYk7B4QLVXWf
LxPvITmdWV1luoQtFdYqjrpsijMus51l/WVx1GehDbTsUNlGXVJF88d5Xh4NqR4tij6en8AJrq9E
Cp9xhjEcDhuOu0RKJYo4LztA2tzW78+L/4vw9Zp8D8dlGUGDXelg+J3+uIT1OyO7+wL1f9IOTQfc
io9FSOyu6SiPyyq0MVRsglh15YXz81A+llyktaRdskSG7IKePYxTtkXEXls8D+EWNbLlc9slGV/y
IY9D2rX6WUZjtVHPWlPgQZy5FkfAVegSp/tBJ0HQdX2cpqzbujpbUeDT0VxlrTR1qhO4UcHZvppD
bWMbhZPZSM5XII695DyoCWZThHRSptMPqFzezWLod11QPmCD9fG8l61EQp+WFobzLPGIdUIr85EX
jsdY9GZH4Vy/MY01DR7OBwWM2Z42UNhaluZ5XGZ3Eyyk+la5udniv6zpOH3+IlTNhRFmmmGp2rxs
40GYva7I06yCjUu0NVufPn8hX5F2qlFodQJ9pPrK9bg/TqrNN3a7Neke0Ec6UqfVdDI0Xz7hNs2u
oF1Zb3Ei1sR7OKYQZTlxYOKoSbv+GFpJWczTVmydItcc1cMy3ElXbaNHnciwKZMeSprGyI9t03zj
Gbswr8QensOqJtAcYMCN2PC+yPrHfFg+RbLfOMW/vkjSp5llqZuoUlmXhE30tWmnIM4Z27pAXhPu
IbmrXSiRrTX0aiDzFYmAXNuqHi9yHxl5hTI9DHkZUt4mKeY7qOjivVFCHM7Hh7Whe+g1DgHTRYFw
2Q5DnDX8umo2qYOnu4X/3uGkTyzrihlIsZK0SVm6An3MwiXo6rhsTUqfBLbU3KI8FXhn01C6d32Y
hvq6i4jQu4BZLq9tR6qg2rEonVwC3VV02k+TK823WYq63DdQ74aNshqa8rqe0szcZDO0JSZoKXP+
jvYV3LxGlIjxKx6qqngfpS0frgTvQ7kvOoHdcZqjoDgITvvmyxwylr4bmEDlnzgTlf2hmjCHSl41
dPWDgBJBEJuiDN3tQIdmOkzazG6vTRDxp2iuiQOiddqZY9BQZ6+gDLtkV1M01g20Y2iBr6cmLaPr
NqRR+mTnOQ9ucZfiFIoMlsrmQnOezPwikNUzszBy2iYIrtXjdmqgHOnai/ItGXlxDHisDtJDpRMl
yq/j3LyNguwmDYvP513x9SAPdM9/jn2EK6RZERg7tylEGXUTtlGyyGh/mXgvivER6FVBXeqERNEc
pyiq4nkuf8ALFBubyNr4vQhmcEZFBfeQUFopgUcCIYxO6KsozYeLJuCT7EroOx+bEAOaMI6A743U
EZowi6uWDvVloUZ6gSwXBbYNEX0SwjXP9RLKAE5/hj2dn8DrBSLpk+pMnY3jqEeINbMpd0CXLm8h
5V0O3WzItaNFd2cDfNE9rZReXOuaYoBWrAgWC3rlY151f5imC2KX2o3JrFjbp9HhwsBjKFK3iRk6
oNxEjrfXBCjZX6A+svnsxJoSD85BUwQLouCzIqv5fMhRoZ+1zecfIYIpbQDjJOyVKC09WA91N6Uo
H8AsTP0ExvoNR/1F/VTQ7OVhWtvJjJ0LWzgpt+JDo2v7uVpQ+6NmbvriWtr+vMy1PHCPvFvoaOF2
VXXRImOaFSHcHiJB7rpqoV08Foi7eAa8fDuvcG3RPLBPulEBnjNIV2T71bZ2SoqiuHDH91l1OpzS
cslgU6ZuMLvIBgL2/Qlflgr5pLoJwxMIvICKV9MqdZPLprodqh7/cdHC+GS6vmyyKm1biOKNDW/y
huKvcMh1G7BeWXafTBfOdbfUPaSiVarUtW1kCffpwxbx8xQcXkFCeILhi92TUGWj4rTByVreMKUf
IIn7Sgv3hx3qrcu8tRmcPn+hIzDBbGc4HCfINfQ5hzaO56W29bCxR6+J98DMCW3KvKzg1CrCEV1X
URPscDpNfIPnsUJ7g93xn+OHFvQ0FUo2CTC2hupd0Tgnd2nYEL2f+hZ9yPr6AclwJEcxwH5yI4Uz
7iZHnLcX+oCHdRNSyB1LyCon1+Vyh+oSaoh13mh1vMyFPWwLTBc4jEDQSqkp67tq7iUUSeZu2LoO
XTGST6tbsDXQAE+ahNKggDRkKicGJR42RvH5GazsG8Lbx0W/1KYhoKDPis/9UF3li/0EbTDfz4tf
G793IlFD7YbILk0C7y71uzmjP5eBb419TfgJnC8AknVL0PdVWCcjZkdFqhtC+o0MbQXfwsN3jRDO
JngXKFkmoBPDExZJk5NHkWf3KCMfL1ub07ReDH/IlckCaF5MIi4pPDUxTvAki2k24L1mWA/eUwhv
8jVg26Rw7XKX4WDeL0NUfmAyJxvev6bCA3hfsqZlTVAnkK89hONymwqS5HbrbmHNvB56sxluOIVp
YX1KxK5omhdXSuvLqghSeNCdKlHIsaJ1wtq+SBxbzIe2ZONVHtrmoqezQukz6Vg0w5MLDa4hSW5K
oELJqzQg7zu3XOZBPpXO6CbL0qiAFWL5dCeHCO9hHyLvzvvninl9Pl00VW6cAtj9S5pD63bEGV+u
86Fkbj8p1IY/z6tZMfPpncaXMIBnqlIpaAZBWiCk47mJ5LSrEI7a/XkFa/M4ff4CZzUq+m6Mijoh
yj6pNtjbAT9lQXo4Lz44+eMruYBPrINHaQaJDUyAq34vUXQVNOO7jtUHnLe7rp2PLWf3jqY/cdvF
0MW9oXdtWh7Am1JKVAGX8tAvNLii1ZAdR4f0+ybnzWUA5x7AVdEEFpNeJYVN9THoC5XomvJkKLi8
0DgeyPWCapzWjUrGRX1vO3VLELB9XbpsFP/XVsmDuXXwopZ1MHBI+mW+g/5//bUIuXm7qKgdL9tE
fXodPEiVpvAOkUoWE/7JVXXd5vl7XbqNTGoFIT69jo0YrtKhkRfa0du0jE1H8w+hHbaYDCuHbZ9e
V5C+afL0ZAJaptB7oLsblw+fy4m2B1UhEadNzTY86gTqV7Dik+1aUtp5MTAVyG7vywIXsa0NNEoG
8B4ZPK+0dZhcW7GTN7yAfCSW0PEeUv5gGgK3LyxwX2MpSNdvtDusuBU7KX6hQI5TqiF9hnnkwu2D
irK3vSZmt8DzDxda3cO3EwXcNEwd2mdBNrc3JQ7wAyGab3VsnN5OfdUWHroFo2QWwoJbQZdDDV28
HebwFgy83QqNKgEfj/ms234P9++4SkqTSuhmK2Xefgo49BxqleldHTL0FGazhKsuB8zA4RDmEVKf
dUuC6TjpKe92lpfzd1ozdjvqcrhxRT5Cn6Sd4miJ8iKPcV2w5UMeQIPYo0nzxb3NMRBiH0qdo2VP
a5T397SlJtpRkrbj9/NRe82AXtzhi+jI6TGBQ5bCNdoYVdHdJMr6amK4/HSZCi/05Kik4zKOVTKU
/I8+xXvwv8cKuctc0KcDwmHW1UhMVUKXXseKsOtuGT5H3dbhaSUs+IxAeASpzpZ+rqBc0SgC/UPO
DIfIARdjv9QdWm5C6JSX132EysvYEtJnCQZdxAUbeQU1aSQOrJrUMevqoxBwqT5Ai9TGnrAShPzn
8HIo7QXU0CrpdFbAC60IAhBxN7ppjmLqty5tVzzMJwoGOCtsZWyVCGWL98BZZ2+heXD+NpcB2ijC
rqnwohBOozAjuqsO/UwrsXdqHuTPnulluComaBfdiERr6+VFIuBKZHYU8OYQvL1dVUfL5wBYbtAw
UNSLJDs5bl5grdUMfGZglkPdJjWqSnD9M5WfgSZ9GBb6U5d0Pxt9XQXyABygh8FsFdBWLp7+Co4v
AjmadQAliaZKlgZd5UG+hxeQYjzg3dIN8RzUB6K64ywvdQovJoQ0reSiwmgPzxGFw3Wken5sZQRU
BJGNCm84+Ipf/BdtEGSLAt7G2c+t1XdzW7BdZ9vmnYIMe38+uK3ssD51EN6w64rCwRVaGPLhKIog
2xUIbx2c1qR7ZYOxgIIptUGeCEfl0RSu2JUq+3nZ0E9u/sLkWOhAqVCl+2AsbnBKY9aKjYVfG/fJ
IC9En96J7aF7J90vC4OWKcjIgy45P+o1m55UvhQN7zcWPbztu68Kcmvy4Srq3pnyst3QfwEPeJQ4
BJdJ97qcuhvoTyyPc4GeMlUeLxu9l2ukPISXeimK9rOFJ55lo/uYIswPCuXP5zWshQ7/TTt499ik
HB4fSprGPJOi+wz9iQ/wkMWjmekxReLtPOZjDF08z7Xe8tOVyOg/dJeJMEMjvOeeKEfUcWzT+Sbo
IDr2NAt2cBEjNwL9SpTyaYTIzXCFVJsC3lelt4ay+3RM7yY6HTil0KOv78DvlrixF71PCnd3XlVw
LnFne9pGe6hHoenYnDpX4IVPuezPG2sFJz6hMAeqbqdYE8FFuLjLRn50vPtymWgP3S6f56zOILFT
g4X3C2wDoVzxp/PC1+zg4XuEDomlzdp0X+vwj3QKd2j8LPuvNdQqaEOeRmd3Rb1FpllbJA/xC7wR
1o+DLqB6neH9kDv7MzVNtMW7WwkofzU4vAgoEdC9WVjxaC9Zu5B4CPLuiNrgpx3TBW0cjNem4MHe
iiZtwo5G0HO+xHP1GLRbPK8VTqT8qxrzYvhMLAE8j5flSeAQHW/rqqzpt1DMQBIB/oS5yR0HVi+C
B+ThgeVlxtHjNJi2O4TQmDt8y5fJsGSABN1cdtfw/zn7suZGcbbtX0SVQBLLKdiO7STOnnT3iWrS
CwIJIRAgxK//rjxH7+Sbnq6as6mebmML6da9XMv/wtL/+T5rNMTQ5Jk+yrVxqk9qMV1zaDNto+rf
995v1vIzytA0zZTmscx2c7FF/JwrE9YDtOvBUv/3B/wm4f+MMhwnNW+LsPN+7iFDqsRy34juosT4
kxN/mIc/UTh/EzQ/Aw2RMnJqaYfn2FYixyK3qq1N6ebo2LHsD8D03z3kUxiw2cKcmPCQZfaqjLr4
kmzNKWzxWxG7P9yav3vGp2jA5AxNnBlkgDbZDsZs965evmQp/4lmyvu/v5PfvfRPMaBXeU4IFdN+
SWRX5lEEHaGVkcN/+/RPiX2dB0VYRCHBA4Ju2auxvuiMTq///um/CTCfhe4YWm00TodpPxFnyiYV
wKRNRVzJnP2JBvW75flUxTejj3vMpqe9gOrBi21G6KilZMv+kHN9XHf/0K36jDTcuPTDNC+Qtx6x
QWcHTwDCb5MmPxrLjqbO32T2J/LgP/8UyJ79Pb8D/ZtuNOdu3xRxd+DEmAr93T+pQv7z2YZM1d8/
nfqEblpNbj/09Z7H/MIooNaFG37NMfhqbfjx7+/8d8/5+PP/EwVnP0CmLwtuL2L92KT1fZfJa22H
O+bC0wch6A8Xy++e8+l4czWnER3wZnwc340YIWMM9ah9pMrMiF1o/gQO+t1b+XTEo812g9AU6l7g
Mu0K8PkqBPk/Kd398wnJPivdbaCeiGYZ3T6zyXuj2QOkLn71tv5D1vi7L//peMtOdn1v2bznhczK
KGHA7m+i3//7q/7n6Jd9BuHpWAFz2aM868U8y30Y5wD127lrukNIEz0e2GiTPxkM/HPiBcXev+8r
sVDB4hY/Rftx3/T8Gr4Jt+gZfsGtf8h78Stf8pNd/0R4+N3jPpXpVopsmlI8bmrGcximm4KSaxN+
cv4tB0yvUjI/5oDW/aeV/AzXUy0CTQ47pX1u17Gc2gUX1jgsZT4l964Tfxhp/2azfUbsFdB+mDrO
x/2i5uXQyTwpmyjTN3WI/X87lZ9he6GjabqNeEMxegMlCAvfN9bedLW88+nyHg/9nzQKf3P8P2P2
NtmxrUfna18UeihVZM+dIi1YQ/VdNulfZlj+UND/ZpN/xu6ZLGRTlgu7b9QiS8t4XbabNeWYLmM5
ruQPZ+k3J/WzFp5gTI9xm+Ix0yArXasYc5F2/kPm+D8e0v9/j2WfcXtzHDYxjzU6KcAYZwrTz0AP
qu59BZnmG+/BIlfR+sbZegK9+VI0bDhAhnYs44EfJr6S/7g/kk+nmOJRM1DkezlMv1KaNxAVtE/1
EN9aCDWmw39j+aN+/ftzMMLAoCAUxYFFvCyW6HuvzfO/n9V/Tglgc/H3j1ZxEgtFh+wwpHNXscGb
svBcHIXr5utlq+dXIMiTK9UJefj3J/5mb3yG+MUa2McNWoKHTayaVy6Op/46jbXJ/xAYfveAT7mB
dfmM2sUWh1zm+94NpSb/LcHMPkP8ICg4TCHBRy9JcrU1067I3O6/LcunDAAWPY2Q2YBl+ZAAy2tQ
lbph/m/ilOhh/v01Q44HpJLQs90K9gA36saM9p6k2R9O5O+W/OPP/0+aRDiAY7Tr2A56HYeVJ3fM
NA//vi7/69H8w2HPPt36HCpacqSGQY4+/5loz3/AQWA+z0IUj71bvlDffp3teEnHLVytcpmPg5nU
o4J40n7uJCnX0PdlrOel0pQ90CJNyrZQf1Kx/E1E/YwKNDYeWj33GUYtpv2iB4054RZvQCzHw5lB
YOTp39fhd8/5FAOaSFmWe5EeOhu5I2i+wfxMZjB5jnW3eXk7IRP6YzMi/Z+W3z+t+qe4kIVEmKUd
9F661Zu1glmiTuy+5yBauXLUPMYulQOofJUckyJjJVVbQFVBLBMJsInTAG+TXttUdgcb162CKu4g
XHx0ukmHb5R6QDVR9LeTKsNY+9GDY9LQ+LqQcA27LE74OD2t0IEYgBPk3uoXBrJR/9zHZlzLJYGH
FfSLCNRhoVhJBlst8TSs9hA2G2f1LgyLh3EgK3oUHqLpo3LN8vZMFZ0q4APsC4dzZqn1Nn4d+439
gmkEGN/ZNkTZNXTSO1G2KH23sjBr3J8hTybP1qfkNphiAjU1NCuKwK7oIndluGDNN5/HNjob07J6
LrN+bM6AZKVX3jB9NRM53iUuYLqoGmDxt1wqWId0FLrBfRa6A7q9c121q68PPNpY2bDmpGWxfZEg
BryZeKzytT7o1Jz6fOQfR6yglW78uu6EoF2VtiQv85lUOmV7mhTNCUJYy1VuXHIATHWnLP9hx3Aj
wRiq4my9pX448B4UBLH4q7DoqyEphh1Zxrhq8qxypMWIMuhHmSbVOPxI3HXb+6HsV1cxSFjDie8a
+rzwpjgUg7xygz6v4RFKN5WJW7BLrrseNy50waUqmxnamb7HzTVDQF19Y5u+Uglx1ezm0rn3GndO
B/1RwEzvRra9p/MPF7c/YKrxTqN3kMButyG5rLktrTJV8OQwaawVhMRmYJTst2X5gQozXR998jSG
8Qx9pXIcm1OTYMXsWKbhxRV2Jzd3ky+vvpYXrPktSCQnvnbvo3K87BxShzE0JW+2e7BZhvIDRl9N
AHCsum8egfuF4pdI++NagJi8Rou7xNPEqpyK/iKTWlwBkE01+rMFhArR3NgITgcBqblukZaiKzlO
ocDKO7sL21BcsLak9Lj28CMwr+179p2G5OTM+tS2c1qOnp+7Ud+IwKqspZdF6gMJ+W0ilq/jUr+0
cvlJU66hXG53oBAqEHQ9WLqRfEtC/TxP7p5v2HPDQMscU7O90fK93/hfsYneWMHe3Vbc6qyp+uCv
Z7LuZJS8eJpCgrsLFSGS7LNBfsmhoAOO9E4l00U3ChujW75HvnUlDPD2rBl2Yn7q8hoJ5KG2EIJa
OMjugR5J415VET/Rhu6YHbMy9PaRbtATLtZbnrzFaXaApcZ+bfmNSTJMlljxsnh9WxD9WMMZJrTr
jc7yPbcLzE6GXdQpTCBONC0OURxftOwshM7dxUGPSLpxV0ty6kl7hMLFvpnzo4/XK8iXXNfSlEMb
Xw/1dAfmUL3rm34/y/oEP8uqUc1XnLdy0+KursObIG4HO8Nqi78WobhXy3qI0qwEwK4KuPARByUw
cAb/3RbFxeKjrfdlbO5Y3x+nDW6Vyu4B7LyfXXSYU3upsacaa/bwXtp7+IXErmh346zv6mY8zvpn
ln5PqHoFb+rKNDnYOkgbFT8nwlXpyN6SRqLElSXtTrZonpI8OREL06EadRW8Ka4S6PbuQF28SSg5
KNg6lUODd5qPXt84z2U5J/l7iNtDvvT3dAYF0S70Hcq56Lrl74m1l+3D0mRdznVsbkLRHEb4RJQd
Mf4jZDzDD+3e+O1Yi+SpW3GXJkDWg9aCIKC3E4oVbLukqPeMZPe4liAW4zkte8rtIZ2JOGYSxq5F
ChKHdd2+oON7kbdPjWRVU1P8OvODTNt1uyT7ntRrNbruOejkDC2UpzxqnlbefBvN+BBnZsTGIe5Y
b+lUV2ZaN7Gf58Q8zy0mVSVAONn9lOTsqV3XIi8zb+YnEzdhB9td7BM16mpqQC8P4gcP41gZCJWk
Ff7u3D8tXYjuWTxD57oZ4LN81UYxIkBHHHj1MlfZVcOofGMd7F+qhBc9TCakzoYy5VjF18LDm7YE
nQG6703Lsg5cfCumMqfT/MyWxbx2RQ113Jgh+O42CLEhQEjb7VNHGg0rkXGbrkeML+4FRHXpPggg
kc68T/VfOcbpX/IM/bl+HOmFsSm6TdaeVcJrJFvLsNbm4NZ5hMxvXCDx4VusrrqIT3/RCDjyLLDm
K7SFk7oC1Lv/0hs5f+gFsEoum7kRvsmr0HXmJBN84i5ZNTEnqoeZ7zoBbdRT2oaluLGdiNXPNOJu
fozbjj2tdQEES6IjTcvJRvYvt8r1LyES85qriSCeWHZaMXG9hRRgWPcW+cHPoO0S7wZni1uw4b6o
roiupwymjfvJDRxncYmKeaddDuYpUFz0zOKeH8Q04923eioQ9efktUny9usmZI/zpXG1Pk3O9acp
i5uncePke11DugIOXXKlN0tXDL/qzlGyh4XX/BUcsvVn07XjTvha7TZt6GmMUnZRzZr8oMnCLN4j
7Y91TMKlwVv8pgB4guDcNF4W+L5+F8RP7H4zurhyuMLuO5YOj1D7ME+hG4Yjm4sRh5WluammPkV3
UKwjOYp+zU+brONyYV3+1uCjcJyzERkGc9uLA2KjPedJmp2Gdmh28DH6NsbMmb1aaZM+9sXYfP2w
xEtKgo7q9ylK5oObC5ecJgf/jbsZGsXrTi+4sofAehxAVhhcYYHpu3Tt3T6C69yD9Nx/6fJ4fWGO
ZM/9FHdnzA74oTHGX9lJNgcopifHgmfhgsi6/JUu0ehgHeLbnZqm/MhqfKcQgHz7sEKvYDcSPfAA
OkpIW0CBM6wiAk0UhQoX4vIyrrFpd30b+IIhUlbQm00uHa+yjalfnsTdPW9dgJb9Iq+N99mXjNZd
FUkZVwBo0srz2OApA6461Ioyh7urotDZ+sk36DzLCvLxGTQ8/DCM46XJWbxWmxkRo8OqqX1sw7BG
FXh3w/u8LjmhJbLM/MsIg4433QgibweYS9cgJsOL791A0brZwbQyzqqc1PFyUmuT8P1qkAqJct1g
BHNcwekO+w38rqjcltXecyCHXRmv2epClXJojB0ga485rVSkrsvMSi9+aWxUH5VEb3qooViZzcu8
D51FM/OkmZ/mcW8T6Lh02gO+VUgEiPsGYmVdpVJVHFIo+FR9uvpurGBMGLmlGmwk55IxniRIjQ19
bNo2+aZp/cShL1RN9RAJlKaDeIIP2bKUnIoUsc9n3fO6JrVBqpjX9XCqBbC9Wyo5Uh0RNfE+42GK
KoJkXF9TQ0e7mxEFH81Yi+bGt4pXxbqt46ELqw0VLKFJ9BdSoznckq4ukqsi51nSVmAnGXaTZ76Y
f84zXC6fvIpA3fCxm4qzSXw8MoCSIL68VUvSFc11o2eVPfQMJst9aftpdjd+ScItYkweDknTxnrv
my4qzsPsebSDGyglj36QHhpoWOyvFk3HHNlkshBY4030BUYP7VLVinrMBXTX/lWvH0Wfz5K8uGLd
YPqygdrWVhKTmDeikIPsVingBd7pdeM7x5BadgQpP4CdpikuBdTuws4Iy7fbdoQ/2v3SsnXeswAT
832Ozbhizdd63asuD9lOejqqoxFQB96F3jQ/QWCZ26Pt4nZ4w7sJUJ2B/+dc0UaSuRI48EtFBg8J
tpo4ZGIxsJVA4MIoVGE6uqTiAKJw5iqQnnt6zZIp10cDysq8g53exi7w4szetTMIPja0st8bm0Zd
uVjQ7w/eLwsHEkap6a8hccSSsvY0LmBuxFP9vRkHaCLB/aYL5glc7j7cgnHj8mpI+ojByVHGxakB
x3t8VhuB2O6Haql5n2MzjKdaJdsFZI0aPTgm1DPJGysfCwvK0T3xZoMRn5hXPrGdw+6Nz/UwtvSH
AmxJXrfpQMOVTbslOhK6+vDSMsqSrwA3s+JH7JW4xP0SnYGe2r4XOoaIggfpuCZMAA4GU3V/hu3i
sh2hRkq/aLT6MJyHNVv6YLJVb5e6scN8bAQwUfcJIVvx2tbBxfzD2zVLqj6L1ZqWLSmcKosudcs5
hkVmjyhuU5ScmJOx4mL6BtGkimwg+U4O2FLIg3sggrcM6gg3bR+25EmuZHQVuE9s2xtcnjkOEp66
XDfKFWKHK1LICrwZSIG3UWfjM/lQFDjatrXhVcqitVVtoNzQliqMNrvSrWX25HTnpt0ypzkySQ2I
qdxg8pPH/rtYuvk5A549raSY4LZVZ1CXqBI6pOs1sLoZVA4nvUX70HTsuYZkP8VeY8V2pY2iGUrj
mqxVjWWeX6EeynFboYWjGyCZ1IbZsofYjH8OcHgfBWqZKVtNGW/Wo5niU9FsqmyF/jhGfl4of4UX
5YiKGCbcSj22ZHYxHJntR3Cbo2Ei84EXiZj+ItGUtGs5eTaoa7+6WupyhaFzcYQgBPp0K4QW6gtH
5NSPRT379NYzuroHp7G7T8u0+eJq7iBVvBt8IsINhSHsPVRKa/fcWyvQNA8YylIohuAa/i4b1qXX
29Ln5IIWwigOhkXJcB7qmekcVZeefFv6lebY403d6LuYggN+WgE4HG97n04NGNRwKgXOqgjl4Mci
PsW0cNMdd0Nk/kqaNdc3qaYOXQojOy1/WD+O/c0MRIAG8jvU26uI4nZ60Krj8gJaYktPEJZJ9e08
JnCu3quZ6BQ8hYiKnxucd1aUJ+Myvy+w1G6QJOQxa8+yncLHZuloUpcAoy9k7yxEQMplCiZ5MlGR
n2nS0eGEAeiS3BLbwBC7GuNI4Q4GFN7vhi6DyBU8S/xPVJgd4iKsPSdbduBAU0TXJtHfVdL1/oHZ
HF6qdd7o+Imj1U5+4eDI5MQjhnJuGhEf3uscaN22zFSvmvcFEOQIVxwd1OorN2RsPMXRQrZ36BrL
6SSsnJI7s3kXX8GZeL3P+smcHDrmyw2SuFR+o0ufijcycjq9kTUAnQtn92jGontab+iN2M1CirSU
abyNpByMibq7PJu29UcET0kKvEVsQAjcicI0XFeZr+f0uhEmCe9qzGx9nmgO8gGadVBVLWu8K3Uw
uqnzn3yaRfyMYkishwXJ0HJP4iiPnolLcnEeOt2Ot0XD1bbLFknMgwbPHlk+4GpwYyldCjpBfttu
c0Z8CclPve16T7aVV7krwDdYYxGR0yQc6TQGbSRP+zLHPbugMIYtH7JCihYXO9bcp+a45sXAdqmU
kdoZklvxrlPrUbLSlXQDSs5BJkUJm4jVAgiYTqkC0qm18TWPG7bcxYZAN3yzMi+eV5tATCuPlZye
I9rn2HYZiYC1a1LZQriW0w0NMJW57drqvo9WdGn4qDEWqlWLv8CZG28xMMR3+QA3qvp2gEeyfUbq
kNS2ZG3mijN01NoJ03fzEQnqEX2ttIJ9ZUr3IxGJreBlMau3VmH2392YWYyhKEmOjfdqcdDo69iO
gaI5Q3Az0CrTtCdvUIgKmu7qKePoNGXposGuIMSiQRUtY7dcqRWn4Ssno18OSaZ0XOGudes56uup
3XNMLW4KJDR+KmlsuuWca583fdWlHeaDHiiraUeBwJqPkQsbv8YoMeMvhBZ2JuWsRbw8Qva2nbrK
OyiP3LBo+HAz7JxNw5vyyIV81QndYuJIA6zor3B/49oxEwYad0OSCnoraV34+zhpQwsgCndSA8hB
EVBduRir6kPRSsR48Ifq6ZvotJvaA+9M05pSQJgHpWjed4b3pZZtMGMVuVTlZToxP5CKuTRycdlt
aP+ixFdznL2JraP5GXd8Ry5wO3LToev5rPBOEmDInjJKsuR9jmakkSULIzE/ikXmranaFhWtKHm3
Ql4DlbWn/K8RwBPmS0Ej+tHT4j1TsgQhb9anbCOy+QEH3A9igZxyzk2pHbIBWw60NdtBxhuPD7AO
btoHH+WFhh1gOhakom4J0yuK4G2+gKFD411crLw4xaCAr78aUMG6u6Qt+hTKK8qx9YuxkbDjAWdX
b9e4uPoJmWHOx1+pAKcSkncTzulRmszHt30b5eR17aMie1VcFSfWzwZ2gZ3PvkrU48tfajRNtmvX
noOcs45bi5w6E2i1inlR8Mwb53W3dNjBb6mHuvFr7nFUv+QWkFi9i9AxnuDeUejFPwCrqvrXbYHU
bDmBxtFVhaA6uQR0g0mPXA9y2Ye8XZv6se7QgL2e1iztTmtH5IB+b9qhnmFJVycvqa+DZWWhgmC8
XJ3WvkBiYpW4GhNqc3CGWjfH1bZYvIIdGJJrdG0Nb4cqLPbjcoibRNIXnua9bq7ARxKsLhfe6GG3
tp1KT3ycJN0Pciv8uBvQIO/qkoK0CxX1NqmBIbZ97w6BZKk5GFS03yFeGZ0RElrx3XRKyv02BLHm
pclGo18LDBC6U+gHcdPXCWov/K/HMQkYu6K+QTf6IWity1HhX4DEXs9oPpJuTPZjjUrpPNgV9txo
bSQYOU/z5N1DQtF4lNfBFrSBYSheoDi7vBjbrIJDUuYO8O5Y5XuDxxOo2CfzLB69hK0lhuO+Hc7g
hthwhHojfaEGBNVbxntdf5sHYrvXkebtdlgLouZdXbCMnEiCXiwslGXcXBo3DhDtJm0vb8csFskd
KGkxeLWkR9CD39bWgh9Sqlmymu6xfXlyWkVC0i+ctLC7rVMS5gtRbI2+9PG0DE21ZuiF/vKx1QF+
Potm8irzC5dfVr8M242SvZp28WqBNCm7tJkbV9WN8uw8dh9sHXR64J659NmKi7UXcbMb4FPCvq1J
382V70e4XSAoQ6ChlAji8nnZhnx+FVDIyX/2k/QKH4tsgbxH1Jo+VEWPGiygmQx39MtqPxDqRbuO
0S3IRw49Yzv2tvuSbz2VdwKIg+IlM/0qGnhBcIwrdqufED+PkEOau6teSzhgBVtv/qGlJCkeQMnZ
+iMGT1n2NZdF3TX7KB2UuPZblPZyr0Ltu2UfQU8/vZk8uCL5AcEmbGNFuO7GU9uCk1cGyvOnkHMY
OpTGp3P2ErWL84dagFf34PPZqK8J5L2KSjRSq7sBPsP5C9qbNbYR91uOXFSgwlof0naKxifrKDW/
uHHwS1njWpMKFIbOtSXSJmF+bADZpTdmy9rk16i3GSRnAuucV6bWub8Jie/il2VJFTlvdlqno+2B
FcX+tmyw16g7oVBONZnr12QTxu2NIPBrndH4SO4ZSsI+K9Flodk1aMDBHjyFbuZB9rDFGspoyY05
YRqUIlfgC0ZYWcm0UM2pdVMavi9L0aSu7DO3xs+Rq/v5KJnPAJ9AhZ9iKxtZi2NgJmtxt0VQlXuB
LExh0BLnTJ17SdcFXSicrJciJ7qzVVSkpDYnDDg6gXZ3KKazaGhGS7px0BulQJf6gZPeIrsf8k5Q
9BV4kjVwiGaqNcneAcfq+EXPxBf+NhQ1BoIHJ6GMyA48a/T6FnUBJMlSxhPt5wOyqwUXcr+lsfom
pdMtZvxLTdVtG0Rd34Uudj6gBw4tk6Wksk479HucIrY9FONWawxhkDKAAoj2bW/Rj5e2BY8eudSc
3+miaH12wojP9mm10TYb3a5eipmEEu29fG73PmNz/gzmZdfhmh3ZrF5thCHLPZKDcXhox1bkP+Mp
LZYnrhrKX2TMDXm2YVbxY06mJFohtgkBhXeoSYp1xfy4wwUH21mcMrojPJ3ya2+XtcZ5Vnl6E7Ot
GR6InaH1oxGs/F5rpweUkIQIUiljZ3cdmjy0t1mCjviD4Navb2G2skXHyTE01eYuRw/LTWBSdZxk
y/OmAWStPsAl/EZKtpEfefyBrTtK4JoztBRFGNFG1hFmUHky2+NAG84OCUzE/HvhPGsPkykEux6E
WtBmttRxv5zQHK+L5hhSwkU5QaU+Ri2ANthYjdZ9dOB1ANUDmwOzrjNavWy+DTAIMPWdASxO3UDK
fs5fhzGGtBhbu9Dvh3ma/B56SsbsjQrkBh1Y8tgiVuiyGDGT2jVxtH7rogkF7OpRTqI6TpOfItrq
J4oeH8wMQofuVNE8RjXrFpQUSeIxdzMxLRPMNc113fDlxJD/BehbzUxdeezzAWMZgK3PSO2ovg5J
rtwZQZgiNqYimXZp8Bh8romNUOHpmvOd+sj27scEMedSoI4t7m1HGrEgoYK4bX23cZTQ3Q1UcNIA
mwNLwkYqmCGk0Uvi6/XdauwzVNsTrqFLxEmuqxxpQL/D6MaLMsoaCx+Lj32qqwWWADd5Lzf6EXxy
pNhzS9D0TiETW5ECvxGmIyb9seiiJg/I3Zk8aMya3goN0uBdjYZXf+BLYf0O/WKDOeQYDMP8xSUJ
1CpFgqZz2YPZYNEv4E2MrF2vPvtWcKm2F7RFUMy4AMAqC4VfnuuY2g+Xn/6+qAt8J+bazF/aLTP5
kQJz3Fww8c5UtRh8nauNOuGuVJsN/Eal+D0l9UjyHqWJo1CKbnPkiCEw3NBt40xW1tr7LzZiQt+q
QcRvo85S1G+ti4ayTcSc3MX9RPTNMEpm7ntCs/YKDLsRzd8O3dGLKCQVmP40vf2hoJ6MymiFCMGx
HxoFpsgwROEW3S2rr7Kp5ul9tCLVqPiQecxSKEpQu+s5VKUrAAI70GAFjRGEFU+fmM3IVzQVuxYZ
nk1FqT3S5d0cAaJYLkoRXLHLVrQVKPbhieX90FdbRjdVCYf8qAzYpeQUCsHf0KyHOIVkEXJ4pN9x
dOAqRXJGhnj5YjKH/FBajDeyMnVB4iZ2XcuTq7lfe/+koElUl43WEOZkA4qtgwSpJ3vgJpfRFZQx
cV6btYXP9dbQ5n3b1tXuUaYJUnIQwcjR6Mlu3xG2WlGlDL94j8yuWK4hMBYn+1rBQPBW9A5/HoWh
+5qGyam94Dg3mnRoxgISQTClzaIIY1Tp4NZNkD8We1wba7aD+O+MtHqY2C3empJVh5v5B9Mx9IYx
1oTjfZtylVTQtAumQngTgIl1yOurJMnG9hwKPme/Vj8k13MqM9wrpkELADCRkD7kC6LhbmA+kbsc
/YXlmq/pWu9cj8R334eGXTOo1aN3pvptvoWaNZxGZkrSHp34RA15pc3WeXxhlKSnLNbpWmZIz90z
Lp6k3ckx1ezOjph8VLoAipeUHf4B+X+cnVlv2zgUhf/KIO9qRS2kNGjzoMV26jbJpEFm0hchjQ1q
oymJ1Prr5zgJBhNNFBcD5MWwzEiUxOWe756LEL2ybyfVOCwUluj5xpWG+dMrpbrHXGCTlVNCRg5h
aNgWsa15tW0HMAmR1MZQhohF+FeQ7IQR9GTK923FpAiKtIIwPEFl3aFUSS8iRlHiFHIPlp0mcv+x
lFinPoMzquyUCeHOYLV5YwukU4FzcWvgAKQxUUis7OFO8bW16GiCmsLwFztT0pWRrTVxoqZu9A+d
JkW+sm2MimtGDWuXDiguA7W6VzRftxp7yxBmBH65beBEjcTsHthVxHlrWLHo+wkbNGz1tsgE7uQF
4cb4szk4WAaMY51D0K7LKb3CGF/yL5KkmNp6YgkWGTakpoB6Q6nxvLDDcGX0GZzOhFFAmUMttO6b
38BgUERNmjfTj5QVoKrgbrCnfAA9ENSgjUVIAJfqhxbBP+/ogYOSIgOqQ4BlbztoZLAr581tV/gm
/ZIUk0T8ZxJG2OSKdYi9ezb9Dk4dMTWJytAHFJ6pvaka7o0B81JgYA2pxoDTTCVfh0rV1d1Qg2X3
AoT7/T4mwsXWMmg8OmUGNs0Ir+SBi8lYTwHCxkocAnAuLRjy3mxl7ceHwaHpvXLbEYyoJJJkNSwj
MDxPUcMhsSUoS8M6g0SNnRbdeIL4e8otfoOxmpuhUazjhDyoMtYrvgHAuvFX1p0ZWzR0YmuNNV/g
BGCP10XUhcnW2nobbPhi57EK8YTDc+4EvLcAUs8t09zS7galcBoJ/8v00AHptoMQ9T62tsTqzsuP
Shjb+knG2IrgPYspFFNUx5EZRErU9QpSg6o/IdaSC4/UoOFTvCXVAZh9D7cWGTDo6RtdAOyFudXp
czpCbG91/Iy1hEUqigeOgF6xK7bUqtSek15LTBDY0VpYwge9X0/uBq6IsNLqNGdtiJBv6ocIksn2
RM8sAH1zSzY+TBoKecNWEqNxGWUpHb6xBLQC5mNnA2mUehfv34OlGzyjM5tajcqxbbqaeFqz73CQ
yUVEBMK4myKTTX8iRW0BAqUzUBNByNoXveWuqMetSMNqK66zKvufFzFjravG7RTMWNxVxwQiuuTO
q7kIWDWeyHdc6qQZX6lrOHNUPEHqLmorBYDBLhI/v4TX0imrhKXumRGVGpwztDrqrjynjoE7Aw5A
BsGJh2mh8bkzWzJ0GXwIM0BYCKQGXtMlAYb07sQIsdT6jKi2isqG8Iy+sSZBA6Z91K+d5AmwdSH3
YW7LRhsiemS64LFJkZSzU4fsONfTEe5DBMsFUH8t8iM2yH50q8v3X4il65m9/547QEVmArkAZACX
1Y7OtmWtffN+608Zx28ML/P6pywfbdqN3Fm1eVKzWJm1L0NYwLvFjooDJtqk9rgOCr9S1pWRZlN+
T9RkJjDUyW2+TZ284reOUzdZ5KSyN/jzbfz4OPzO9/L6+RTU+Sd8fpTV2GQ81bOP57dS4O/T8Tf/
HPP6F+frvbx8EHs1P+jVb9Duy/+NHvTDqw/xQWd6/KPdN+PNXrWlfv/b5zPEBRwbugZnpW8hUc+a
+KWDnq5jsaHf9k+N3o7V/vPZI8LA+nh+HOr72ctXF7vPZ+R4Nz/+p6Wnq3mvhfIBZ9zu0LRlfbBd
yyWW7fqU+MTBiFLKAzxlnr5m/geoINRzqYn0L5McfQLx//7VmUt98EsHvdyXx3L/0Jz/DQAA//8=
</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1600"/>
          </a:pPr>
          <a:endParaRPr lang="en-US" sz="16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_xlchart.v1.6</cx:f>
      </cx:numDim>
    </cx:data>
  </cx:chartData>
  <cx:chart>
    <cx:title pos="t" align="ctr" overlay="0">
      <cx:tx>
        <cx:txData>
          <cx:v>Total no. of Bowling Players</cx:v>
        </cx:txData>
      </cx:tx>
      <cx:txPr>
        <a:bodyPr spcFirstLastPara="1" vertOverflow="ellipsis" horzOverflow="overflow" wrap="square" lIns="0" tIns="0" rIns="0" bIns="0" anchor="ctr" anchorCtr="1"/>
        <a:lstStyle/>
        <a:p>
          <a:pPr algn="ctr" rtl="0">
            <a:defRPr sz="1600"/>
          </a:pPr>
          <a:r>
            <a:rPr lang="en-US" sz="1600" b="1" i="0" u="none" strike="noStrike" spc="100" baseline="0">
              <a:solidFill>
                <a:sysClr val="window" lastClr="FFFFFF">
                  <a:lumMod val="95000"/>
                </a:sysClr>
              </a:solidFill>
              <a:effectLst>
                <a:outerShdw blurRad="50800" dist="38100" dir="5400000" algn="t" rotWithShape="0">
                  <a:prstClr val="black">
                    <a:alpha val="40000"/>
                  </a:prstClr>
                </a:outerShdw>
              </a:effectLst>
              <a:latin typeface="Calibri" panose="020F0502020204030204"/>
            </a:rPr>
            <a:t>Total no. of Bowling Players</a:t>
          </a:r>
        </a:p>
      </cx:txPr>
    </cx:title>
    <cx:plotArea>
      <cx:plotAreaRegion>
        <cx:series layoutId="treemap" uniqueId="{0A627981-9C01-4FED-8B1F-3372805445C2}">
          <cx:tx>
            <cx:txData>
              <cx:f>_xlchart.v1.5</cx:f>
              <cx:v>Total no players</cx:v>
            </cx:txData>
          </cx:tx>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 lastClr="FFFFFF">
                      <a:lumMod val="95000"/>
                    </a:sysClr>
                  </a:solidFill>
                  <a:latin typeface="Calibri" panose="020F0502020204030204"/>
                </a:endParaRPr>
              </a:p>
            </cx:txPr>
            <cx:visibility seriesName="0" categoryName="1" value="1"/>
            <cx:separator>
</cx:separator>
          </cx:dataLabels>
          <cx:dataId val="0"/>
          <cx:layoutPr>
            <cx:parentLabelLayout val="overlapping"/>
          </cx:layoutPr>
        </cx:series>
      </cx:plotAreaRegion>
    </cx:plotArea>
    <cx:legend pos="l"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Country</cx:v>
        </cx:txData>
      </cx:tx>
      <cx:txPr>
        <a:bodyPr spcFirstLastPara="1" vertOverflow="ellipsis" horzOverflow="overflow" wrap="square" lIns="0" tIns="0" rIns="0" bIns="0" anchor="ctr" anchorCtr="1"/>
        <a:lstStyle/>
        <a:p>
          <a:pPr algn="ctr" rtl="0">
            <a:defRPr sz="2800"/>
          </a:pPr>
          <a:r>
            <a:rPr lang="en-US" sz="2800" b="0" i="0" u="none" strike="noStrike" baseline="0">
              <a:solidFill>
                <a:schemeClr val="bg1"/>
              </a:solidFill>
              <a:latin typeface="Calibri" panose="020F0502020204030204"/>
            </a:rPr>
            <a:t>Country</a:t>
          </a:r>
        </a:p>
      </cx:txPr>
    </cx:title>
    <cx:plotArea>
      <cx:plotAreaRegion>
        <cx:series layoutId="regionMap" uniqueId="{206160C3-4384-4F64-A5C5-9483AD84F982}" formatIdx="0">
          <cx:tx>
            <cx:txData>
              <cx:f>_xlchart.v5.12</cx:f>
              <cx:v>Total  players</cx:v>
            </cx:txData>
          </cx:tx>
          <cx:dataId val="0"/>
          <cx:layoutPr>
            <cx:regionLabelLayout val="showAll"/>
            <cx:geography projectionType="mercator" viewedRegionType="countryRegion" cultureLanguage="en-US" cultureRegion="US" attribution="Powered by Bing">
              <cx:geoCache provider="{E9337A44-BEBE-4D9F-B70C-5C5E7DAFC167}">
                <cx:binary>nHzZkty2su2vOPR8YYOYCO44Pg+sgT1L3ZKs4YUhSy1OIAmCBEnw62+W9z6ONnazGFFPlqu6MgFk
rkQisRL/833+13f1/M38Mteq6f/1ff79TT4M+l+//dZ/z5/rb/2vdfHdtH37c/j1e1v/1v78WXx/
/u2H+TYVTfYbwQH77Xv+zQzP85v//R+Qlj23d+33b0PRNo/22bin596qoT/z3atf/fK9tc1w+nkG
kn5/c938KL69+eW5GYrBfXD6+fc3//iLN7/85sv5L52/KBjWYH/Abwn5lXLCA0J5JIIoYMGbX1Tb
ZP/5Oox+pYIKyQUOowAHXPyf6odvNfx8czR/jeXbjx/mue9/+c9///7ZPwb+96dF3+7+Peddexri
9cNfc/rtn2v6v//jfQCz9D55seznvvt7efbfhm+Hv9b1xS/Pf/t/S+399Jx5/m256x+/vwkC+sJa
JxH/+d0ra/v33z9/64ff30ThrwwHQcBZEDKJmYje/DI9n74R8leCKYukZJhS+CcYtGnNkP/+hvJf
OQ4iMCVnNGL89FXf2tNX4tdQYPhQhiRkgYgi8rcTv2uVy9rm73X4z///0tj6XVs0Q//7G/7mF/3v
vzoNE5GAhSyUmEv4/Pu3J8AH/FHw/0ZdBIFpg+mqz3GTkDzXt1j14S7iFUteLMUrKtiKivCfKjLb
FWXLwvmK2KLc526pYpZm9f689LUJgLe/nICVLi9sUE1XA2mGR2pr/qVkCt1Km85Xl6k4qX6xRihQ
RZmJcrrqWOAeqoUYl7hK8OXAymX8fF7J2iqdPn+hxPV9v7hBgZK8HdSRFWU+7zKG9dYs1hSAI79U
oE0jQyyou5qGJlJxOzbFhyIXVRZfNgHyT/kRKUbRqzk8DDxXebwszn3KiZj/HSr+HSle8aKTt7zm
qACEl8MvQ1S5aW7Cg+kbld30quRBHGLTfx3NMkdxE0yp2Q3BEOa78xNa8yz8T41RvVTSVqk41GYM
yrdE4c7tcnrSSxUPzfV5NSt2YRAWXk6sFxhcK2vEIXd6ZLEuFmnjfCHt1/PyVxaOeQgPow7rMnLi
YAPN7kWEQvk0oCZwd04OzZygcBEmrl2nn84rXJuQh3ctsR7Dk8JRReF80+Y2tTvW27w4nFdwgvYr
rsA8yMtimfBgKT9I5dryY1rkdBhjHFUp3xvaSSdi1nM1vz+vLjgZ/DV9Hv51WPcV7x0/2Cwbu50k
MqH1bHajixT6Yq2Yy71j00xi60J0RyosqdqhTJL67vwQ1mbsBQeVuXpUfOKHSRK+o6b9mY/uusOj
2k9zdn9eyZrdvADRAlgn6QZ+cK4PP2fGhAdHsdoIomtT8MKDkmUhemr4oaJF8Ywha7vrexbGmHLR
xmxo3PH8NFbN5UWKFk1cdznnB5SleZzO4g/Ch3CXiajeLRHRsc1stlfCjjGpp4/VMO7Pa15bQC9g
GDWVWpOOH4YWLcvBBKbM9ppHNLtMAfVCBZmzQDpVioPAmZrjqqrqbDfzukgvVODFClI61LS9RknT
ulC8G1q5oPchYjjbiKkrwYh6saGX2OJp5gCgMGXJVOSDitGYVy6uy87s0DTnV3m50A11KxahXqSI
2oopS1yatEgu9XEygR4Pc1G3Y3Le5Ct7BPVCA2VtKieNwmQYLBmuGtE2+LA0gZoPuhimrb17Tc1p
fi+Sg64du5TOtUw0qZYPlXH5204P5l1ftvnby2bioX+qZhlMmEcJQXNxYEGXV7fRJGGzqLis5gsN
4kWBXGa6kqGWiVHMXaN6wW+jLDAqPj+JNXv70E8Lh2GFRGLDjswxLmf2RSytPpwXv2YGD+B2DFvI
oYVIRgVmmKupP8DO2qi4CKy+bIWIh3Fb0MYpV8qE9WNVHJSTM4p77IplY41WJkE8jFcR4l00n0zQ
GRodu9yW+FBIbYebCqmmu2ytiIf0kDjaB2gWSerq5Z5ES/fQu4jeu5Gry1JC4qG7jsaJlzYD8LGg
tnueiUk/mt6g6pZ2S4RvBpRH4SMclai4LFkjp0V9AcTQwZJhzMNkNGCmJOcuGPbNrBC9bJskHtLn
wnViICZMApTRMG6JFXyvI5u2cV+TUcalZabYULYSjYmHeZeVGa4n8DVejzo8YmvRdKcIGcd9m4VF
8FDxMcR3MhiC+ct5CJ3c+JVcingBQM1ZGrbLlCZwns2DhzZjS/+9J0uuD2gxrXisSqIyiHMqH+5w
STT57FhE+eN59SsBgngBwqUC0t8KpUkdIrvPmSK7SYR6f176WupBvADBx2EuOtJFCcUwmcMSpONw
kFmpXJL1zmafNGJTfcUW2fCHGWoBzT0JpSw/y4pwvgHwlTkGXgSRTcl1OxUs0WHa051Yomc9z1O3
EaBWErnAix/KUBG4uQwTRospydxUHoxUzROS7ZLMdWo3zi1r0/ACiA2MkGWZsSTDS/m1lB16l44q
2whPa9K92NHRrCkRCqOEqwmXOxvIeoltYVx/GbYCL1L0Rec4mY1MBjel5JqFAyF/dJoyd9UUVtcx
WYTOvut66cmGZU6iX8FWcJrri+BEp0aBHxmRCJnWNl6gPKjjpcq659FBaNxwrzUtXtBY2FJ1VsDh
IM9UdRBDne8bnZF9HugL07bACxIijXBTdvOS9DYbElKIca80D4/nUbpmei8GiADnaIYNIilJUe/I
EJT71LXkQsfyQgCcoloZFAAF0ndNjPPgU5Mxs2HhlaFjD9qB0A2bVbYkRYiWx2lsCN2PGWJb6fma
fA/beWkHTY1bEpTW0TXCtDvCeYBdtjTYQzTVI9dDBdKHlLAdq2E3c7hKN/xyLfhiD9KyIYscQ7Br
UPV7Otkriub7us4+s6h6P0uUoEocQz3vSB1en3ellQ0UnzDyAnElRgZPaQ/G1uUXjAoUZ3Z2sWK6
i9Ml63bRoDZUrcAOe+BuUp4vS4CmZEL8GY631XhkQ6WbZJhCsbGEa+b3oE3HcGzKKp0SCgB/ioa2
PASsrTZOGCcneiU8YQ/VQwPBb1rElASs6w4AwK+oqu4mzcqYsvRz3yobR2m54WxrpvFQHgy1SuVS
2qTnHMWtoXyfLeSq0rbep60hsZ7VxsTWls2DPOz4aVUFdEi6tkyDneGk34X5XOX78172qunDKPJQ
z9Osr9AC9ScJ1YubQQgWj3WrbqOmajZ2q1enACo84EPhFo2BLYejsdnUv0+DrMrutG3U82VT8KBf
BcXYZSOZD3Nml51yy4cw1FGs0vCi8jPMwEM/L1HFpEzHQ6dyKND2lsRdFNkNZJyk/JfvgvSTaV4A
neqSkbSU40E36Es2N3k89tFb3Zc3g+blJdEdlJyM80JJpReDUC/+MwVGOhLzUWxNYc3EPri5TK3M
g/EQTRGOyUl6f/kCeeCu8KhT1YP0bumzmGv3LtPiwcrKxkKQcsMMa3PwQJ0zLltMMNRwGHluaSMP
KUPLhcvvwbiCW2ZZZCBc9rI+LCx3h2wS+c15BLwaj8JIeiCeB6h4KVfB0Im5YpF5Pw+sjnu2HEfN
PvUhrjbWaE2RB+U616RpKbYHuKlIph4/lFX3js/lnzmlV6KoN6rFr2+3MCEP0v1iBt3mkz1kRXCk
6Xwnq+gKqW4nKnSVGXzIR/ZYF3zfpezCqXkYxyk31OVoOMzWQf5QJrJkadzPxTdWBe/DaD6et9WK
m0kP7V0fzSUk6fZQiiiPRVmo2BoSbsxiJZxLD+YhLVFWoGg4tAyJY4bEEDdLH76FWKg2nG1tAh7W
Z8tIw8LIJgtc7vYxWupK7ZY5D8P9+RVaczLyz1BFujmqrc7GhFdOP0WGi6OuJdiCLUGMTcTvayfr
5Lyytdl4qA+KlJh2rm2Spb26ico+2PdV6Q7npa+Zw4O9NammmeM2GSL6tUfz7dzXRdxItLFUK/JD
H/i9K2vn0JAUOXqAqPuFptljpevH88Nf2ZlCD+5RUdRh0IRDAlefdZxPGY7HNn8aZXYTVSW9zGdD
D+wFqWSeoQgdmCnjVuN9WjzRsr7MBKGHa5Dedj0UJg9dlh50aL9QpG51oDfyszULnD5/sa9C3DVy
MRIdQtLcFeyB82xvtNvA2pr0k9e+kN5UPTKRtDYxBb/vDG5jqNO9HcT86byB1+R7WAa6yKR7OL4c
iCkOTZ++L1zwifD69rz4FXCFHpJ1wetgTEN0gN1vL+ZoPzK3saGubRGhB1xZTBmCxMwlLF1wQme4
oK/SaoiXoFWHrC2LJEwN3TEztPdzsWR7Zk294bFruPBgPWbc5hVIThQk5Q/OqWZfTxG5Qk6GRy2V
3TiXreg5sXpemt92imCVtjYBxsbbqq7GmBGYqyYiFl3087yR1pR4IE9l0YVjYWwyjVrHgVne1rUu
4pDodyovNsy14gnCw3jUCFZoVA+JDMpnYXlxA2E+fHd+BiteLE4ze4ESMpDBDKaAGD5OD0GfvaXL
eKvt/HSZeA/iC2ujMs0rm2Cj25i07SGd2q+qkxcO3wM5m9g8FRTkSzS9q5r0OJXtTUDYRgxZs6+H
8XZK02yg2QAJB3occTfHVs5wvm8LuPqhzQYkToZ85RAjPKgHgdbhggiEWVj7oWZxNrYf0zDYZ133
YEm3kRmumdpDPcrhoGdaWKvKQhqdLgdC+2Na54fzpl5zUw/YTE+OznC1dGiX8cpM5JbxDSusDJx7
UNaOD6LVUDKgwXCt+/aqhiRtYfaySOtT7Qo1zLm1MHDSvscaLu6j54tWhHvAVVFp9FKBXYNWfiNp
91BF4dVloj3Y2m6sZjeJIXF9GXwAghpJSkv7/XnpKw7JT4Z4ERQkECVLrKIhCdK3Vc4SIL7dSqKT
EONH0pPL3J572M3IkCHNMDpAPH5cgmCHsPjW9UsTZ7iLNVKXOSb3QAxe33UKQybGl0nv4I6127Ex
nDaic7C2WB56ZT+GA+MjOsxHmczX+WfGYqhDZF/NELu346E5tGivHs3HtN1v1TfXEOFBOc/yjnW5
G5K8y+4HXHzlWQ/UQZT+ed4B1uR7WJ7g9ta5Ju0PQa6vCrhZ2qeofCpy6TZsv6LAJ9cZazFcaoMC
qfg7qZs/gSxzL0V02bbgc+uAsOtwJ6P+YGr6bibVn4qo+z7kG+JXQh3zgB1MRUjpHAxJNFH2IFre
AwV1FhvoW9l0fBpd3rNRwbkHHehih7i29s9waXdRgz4GBe0vNMDJMC8gPkeWTVUEASQkeCp2uAKG
2Z5Ls6i97tp+K9tbs7OHcT3VLIU7ySHJmP6GpvHTxNvPOFUbh6w18R60R0qxERSWqmEF3EWdtmSk
INOndhk2rLGmwoO3yccQ7lxmOMeR/M4s4deymO7TRn48j7Q1V/KQXNYhZmFO+8R19N6UqDgUTBbJ
eeFrY/dgbDMD/HQ7whGXuz3D5loKeVDTssF+XBm7T3szHDUuo3WfEMLJjhj6NZqD7jIHpV5q7fKg
hHLf0CfMjbe5ojft1L7txnoDwisg8wlvBC6XgfGPTFJN6VMuxY0q8YcWhr/r0m45nF//NSXeLt3y
qYlGBkq6qKC7NNJXUmZfRFv/QE11PK/j1PDwWvboU92sJn2VB5NJRNAmdQ+Ua2hRcTGr+Q86BXfd
mEb7Jsuv4Uqs2k3QSLAvsH7P0NAldYq3DikrrkY9oE+IQsRlFsyVk7f9wJ8QCz/0Ef3j/CzXxHtA
Hyba51q0fZIimmSE389aX+N6q2i6sodTD+RjKitRKmaSaSigGjHT3Zj2jxk1NiayuO+52Ygma5Dx
4F4sLO3NXPVJlOtdxdxDLS/MkqkH9gkZooAtZJK8HrmNTSjK+07oOZ5KAmXZi+zgs+B41cxN1XJY
KDe8QxBkVc4+IV19OC9+ZXl8DtwM9GMloPYAEWXsr2qHhx2wg+nG4q84kU99y0jOIZchJlEs+DSV
5RN03xwY0hs+ujZ4D+353OnK4LxPOCnYdIDiWTTsMri4rzbGfxL0yjnRJ7mxPMuklcoky4wei5p8
UJ1+NzdtMjd2I2KtLdFpbi/SAlXwDioCoKJPx/tOZvetna+GYus6c028B2MlXVp3ozOJoeF3PErI
+SUZHoNsKjb2pDUNHpJJOGI+FuCgdnJ93KngNuu0iqHTYuPktabAQ3A9p2iY+xymwDITU0Hepjl+
m5vox3kIrMn3YDwYZi2LwAIQUG9HR26rvElkSi7zIZ+EFk2ZsmWXmaSpij+A4//UGf1ejNlb3W3d
Bq24qU9EA2qFwZBzmwTDDSyvFBzbu7tZ1neTkYeLFumvs9gLN4WK7pCKCXVJL+QnkYk7B4QLVXWf
LxPvITmdWV1luoQtFdYqjrpsijMus51l/WVx1GehDbTsUNlGXVJF88d5Xh4NqR4tij6en8AJrq9E
Cp9xhjEcDhuOu0RKJYo4LztA2tzW78+L/4vw9Zp8D8dlGUGDXelg+J3+uIT1OyO7+wL1f9IOTQfc
io9FSOyu6SiPyyq0MVRsglh15YXz81A+llyktaRdskSG7IKePYxTtkXEXls8D+EWNbLlc9slGV/y
IY9D2rX6WUZjtVHPWlPgQZy5FkfAVegSp/tBJ0HQdX2cpqzbujpbUeDT0VxlrTR1qhO4UcHZvppD
bWMbhZPZSM5XII695DyoCWZThHRSptMPqFzezWLod11QPmCD9fG8l61EQp+WFobzLPGIdUIr85EX
jsdY9GZH4Vy/MY01DR7OBwWM2Z42UNhaluZ5XGZ3Eyyk+la5udniv6zpOH3+IlTNhRFmmmGp2rxs
40GYva7I06yCjUu0NVufPn8hX5F2qlFodQJ9pPrK9bg/TqrNN3a7Neke0Ec6UqfVdDI0Xz7hNs2u
oF1Zb3Ei1sR7OKYQZTlxYOKoSbv+GFpJWczTVmydItcc1cMy3ElXbaNHnciwKZMeSprGyI9t03zj
Gbswr8QensOqJtAcYMCN2PC+yPrHfFg+RbLfOMW/vkjSp5llqZuoUlmXhE30tWmnIM4Z27pAXhPu
IbmrXSiRrTX0aiDzFYmAXNuqHi9yHxl5hTI9DHkZUt4mKeY7qOjivVFCHM7Hh7Whe+g1DgHTRYFw
2Q5DnDX8umo2qYOnu4X/3uGkTyzrihlIsZK0SVm6An3MwiXo6rhsTUqfBLbU3KI8FXhn01C6d32Y
hvq6i4jQu4BZLq9tR6qg2rEonVwC3VV02k+TK823WYq63DdQ74aNshqa8rqe0szcZDO0JSZoKXP+
jvYV3LxGlIjxKx6qqngfpS0frgTvQ7kvOoHdcZqjoDgITvvmyxwylr4bmEDlnzgTlf2hmjCHSl41
dPWDgBJBEJuiDN3tQIdmOkzazG6vTRDxp2iuiQOiddqZY9BQZ6+gDLtkV1M01g20Y2iBr6cmLaPr
NqRR+mTnOQ9ucZfiFIoMlsrmQnOezPwikNUzszBy2iYIrtXjdmqgHOnai/ItGXlxDHisDtJDpRMl
yq/j3LyNguwmDYvP513x9SAPdM9/jn2EK6RZERg7tylEGXUTtlGyyGh/mXgvivER6FVBXeqERNEc
pyiq4nkuf8ALFBubyNr4vQhmcEZFBfeQUFopgUcCIYxO6KsozYeLJuCT7EroOx+bEAOaMI6A743U
EZowi6uWDvVloUZ6gSwXBbYNEX0SwjXP9RLKAE5/hj2dn8DrBSLpk+pMnY3jqEeINbMpd0CXLm8h
5V0O3WzItaNFd2cDfNE9rZReXOuaYoBWrAgWC3rlY151f5imC2KX2o3JrFjbp9HhwsBjKFK3iRk6
oNxEjrfXBCjZX6A+svnsxJoSD85BUwQLouCzIqv5fMhRoZ+1zecfIYIpbQDjJOyVKC09WA91N6Uo
H8AsTP0ExvoNR/1F/VTQ7OVhWtvJjJ0LWzgpt+JDo2v7uVpQ+6NmbvriWtr+vMy1PHCPvFvoaOF2
VXXRImOaFSHcHiJB7rpqoV08Foi7eAa8fDuvcG3RPLBPulEBnjNIV2T71bZ2SoqiuHDH91l1OpzS
cslgU6ZuMLvIBgL2/Qlflgr5pLoJwxMIvICKV9MqdZPLprodqh7/cdHC+GS6vmyyKm1biOKNDW/y
huKvcMh1G7BeWXafTBfOdbfUPaSiVarUtW1kCffpwxbx8xQcXkFCeILhi92TUGWj4rTByVreMKUf
IIn7Sgv3hx3qrcu8tRmcPn+hIzDBbGc4HCfINfQ5hzaO56W29bCxR6+J98DMCW3KvKzg1CrCEV1X
URPscDpNfIPnsUJ7g93xn+OHFvQ0FUo2CTC2hupd0Tgnd2nYEL2f+hZ9yPr6AclwJEcxwH5yI4Uz
7iZHnLcX+oCHdRNSyB1LyCon1+Vyh+oSaoh13mh1vMyFPWwLTBc4jEDQSqkp67tq7iUUSeZu2LoO
XTGST6tbsDXQAE+ahNKggDRkKicGJR42RvH5GazsG8Lbx0W/1KYhoKDPis/9UF3li/0EbTDfz4tf
G793IlFD7YbILk0C7y71uzmjP5eBb419TfgJnC8AknVL0PdVWCcjZkdFqhtC+o0MbQXfwsN3jRDO
JngXKFkmoBPDExZJk5NHkWf3KCMfL1ub07ReDH/IlckCaF5MIi4pPDUxTvAki2k24L1mWA/eUwhv
8jVg26Rw7XKX4WDeL0NUfmAyJxvev6bCA3hfsqZlTVAnkK89hONymwqS5HbrbmHNvB56sxluOIVp
YX1KxK5omhdXSuvLqghSeNCdKlHIsaJ1wtq+SBxbzIe2ZONVHtrmoqezQukz6Vg0w5MLDa4hSW5K
oELJqzQg7zu3XOZBPpXO6CbL0qiAFWL5dCeHCO9hHyLvzvvninl9Pl00VW6cAtj9S5pD63bEGV+u
86Fkbj8p1IY/z6tZMfPpncaXMIBnqlIpaAZBWiCk47mJ5LSrEI7a/XkFa/M4ff4CZzUq+m6Mijoh
yj6pNtjbAT9lQXo4Lz44+eMruYBPrINHaQaJDUyAq34vUXQVNOO7jtUHnLe7rp2PLWf3jqY/cdvF
0MW9oXdtWh7Am1JKVAGX8tAvNLii1ZAdR4f0+ybnzWUA5x7AVdEEFpNeJYVN9THoC5XomvJkKLi8
0DgeyPWCapzWjUrGRX1vO3VLELB9XbpsFP/XVsmDuXXwopZ1MHBI+mW+g/5//bUIuXm7qKgdL9tE
fXodPEiVpvAOkUoWE/7JVXXd5vl7XbqNTGoFIT69jo0YrtKhkRfa0du0jE1H8w+hHbaYDCuHbZ9e
V5C+afL0ZAJaptB7oLsblw+fy4m2B1UhEadNzTY86gTqV7Dik+1aUtp5MTAVyG7vywIXsa0NNEoG
8B4ZPK+0dZhcW7GTN7yAfCSW0PEeUv5gGgK3LyxwX2MpSNdvtDusuBU7KX6hQI5TqiF9hnnkwu2D
irK3vSZmt8DzDxda3cO3EwXcNEwd2mdBNrc3JQ7wAyGab3VsnN5OfdUWHroFo2QWwoJbQZdDDV28
HebwFgy83QqNKgEfj/ms234P9++4SkqTSuhmK2Xefgo49BxqleldHTL0FGazhKsuB8zA4RDmEVKf
dUuC6TjpKe92lpfzd1ozdjvqcrhxRT5Cn6Sd4miJ8iKPcV2w5UMeQIPYo0nzxb3NMRBiH0qdo2VP
a5T397SlJtpRkrbj9/NRe82AXtzhi+jI6TGBQ5bCNdoYVdHdJMr6amK4/HSZCi/05Kik4zKOVTKU
/I8+xXvwv8cKuctc0KcDwmHW1UhMVUKXXseKsOtuGT5H3dbhaSUs+IxAeASpzpZ+rqBc0SgC/UPO
DIfIARdjv9QdWm5C6JSX132EysvYEtJnCQZdxAUbeQU1aSQOrJrUMevqoxBwqT5Ai9TGnrAShPzn
8HIo7QXU0CrpdFbAC60IAhBxN7ppjmLqty5tVzzMJwoGOCtsZWyVCGWL98BZZ2+heXD+NpcB2ijC
rqnwohBOozAjuqsO/UwrsXdqHuTPnulluComaBfdiERr6+VFIuBKZHYU8OYQvL1dVUfL5wBYbtAw
UNSLJDs5bl5grdUMfGZglkPdJjWqSnD9M5WfgSZ9GBb6U5d0Pxt9XQXyABygh8FsFdBWLp7+Co4v
AjmadQAliaZKlgZd5UG+hxeQYjzg3dIN8RzUB6K64ywvdQovJoQ0reSiwmgPzxGFw3Wken5sZQRU
BJGNCm84+Ipf/BdtEGSLAt7G2c+t1XdzW7BdZ9vmnYIMe38+uK3ssD51EN6w64rCwRVaGPLhKIog
2xUIbx2c1qR7ZYOxgIIptUGeCEfl0RSu2JUq+3nZ0E9u/sLkWOhAqVCl+2AsbnBKY9aKjYVfG/fJ
IC9En96J7aF7J90vC4OWKcjIgy45P+o1m55UvhQN7zcWPbztu68Kcmvy4Srq3pnyst3QfwEPeJQ4
BJdJ97qcuhvoTyyPc4GeMlUeLxu9l2ukPISXeimK9rOFJ55lo/uYIswPCuXP5zWshQ7/TTt499ik
HB4fSprGPJOi+wz9iQ/wkMWjmekxReLtPOZjDF08z7Xe8tOVyOg/dJeJMEMjvOeeKEfUcWzT+Sbo
IDr2NAt2cBEjNwL9SpTyaYTIzXCFVJsC3lelt4ay+3RM7yY6HTil0KOv78DvlrixF71PCnd3XlVw
LnFne9pGe6hHoenYnDpX4IVPuezPG2sFJz6hMAeqbqdYE8FFuLjLRn50vPtymWgP3S6f56zOILFT
g4X3C2wDoVzxp/PC1+zg4XuEDomlzdp0X+vwj3QKd2j8LPuvNdQqaEOeRmd3Rb1FpllbJA/xC7wR
1o+DLqB6neH9kDv7MzVNtMW7WwkofzU4vAgoEdC9WVjxaC9Zu5B4CPLuiNrgpx3TBW0cjNem4MHe
iiZtwo5G0HO+xHP1GLRbPK8VTqT8qxrzYvhMLAE8j5flSeAQHW/rqqzpt1DMQBIB/oS5yR0HVi+C
B+ThgeVlxtHjNJi2O4TQmDt8y5fJsGSABN1cdtfw/zn7suZGcbbtX0SVQBLLKdiO7STOnnT3iWrS
CwIJIRAgxK//rjxH7+Sbnq6as6mebmML6da9XMv/wtL/+T5rNMTQ5Jk+yrVxqk9qMV1zaDNto+rf
995v1vIzytA0zZTmscx2c7FF/JwrE9YDtOvBUv/3B/wm4f+MMhwnNW+LsPN+7iFDqsRy34juosT4
kxN/mIc/UTh/EzQ/Aw2RMnJqaYfn2FYixyK3qq1N6ebo2LHsD8D03z3kUxiw2cKcmPCQZfaqjLr4
kmzNKWzxWxG7P9yav3vGp2jA5AxNnBlkgDbZDsZs965evmQp/4lmyvu/v5PfvfRPMaBXeU4IFdN+
SWRX5lEEHaGVkcN/+/RPiX2dB0VYRCHBA4Ju2auxvuiMTq///um/CTCfhe4YWm00TodpPxFnyiYV
wKRNRVzJnP2JBvW75flUxTejj3vMpqe9gOrBi21G6KilZMv+kHN9XHf/0K36jDTcuPTDNC+Qtx6x
QWcHTwDCb5MmPxrLjqbO32T2J/LgP/8UyJ79Pb8D/ZtuNOdu3xRxd+DEmAr93T+pQv7z2YZM1d8/
nfqEblpNbj/09Z7H/MIooNaFG37NMfhqbfjx7+/8d8/5+PP/EwVnP0CmLwtuL2L92KT1fZfJa22H
O+bC0wch6A8Xy++e8+l4czWnER3wZnwc340YIWMM9ah9pMrMiF1o/gQO+t1b+XTEo812g9AU6l7g
Mu0K8PkqBPk/Kd398wnJPivdbaCeiGYZ3T6zyXuj2QOkLn71tv5D1vi7L//peMtOdn1v2bznhczK
KGHA7m+i3//7q/7n6Jd9BuHpWAFz2aM868U8y30Y5wD127lrukNIEz0e2GiTPxkM/HPiBcXev+8r
sVDB4hY/Rftx3/T8Gr4Jt+gZfsGtf8h78Stf8pNd/0R4+N3jPpXpVopsmlI8bmrGcximm4KSaxN+
cv4tB0yvUjI/5oDW/aeV/AzXUy0CTQ47pX1u17Gc2gUX1jgsZT4l964Tfxhp/2azfUbsFdB+mDrO
x/2i5uXQyTwpmyjTN3WI/X87lZ9he6GjabqNeEMxegMlCAvfN9bedLW88+nyHg/9nzQKf3P8P2P2
NtmxrUfna18UeihVZM+dIi1YQ/VdNulfZlj+UND/ZpN/xu6ZLGRTlgu7b9QiS8t4XbabNeWYLmM5
ruQPZ+k3J/WzFp5gTI9xm+Ix0yArXasYc5F2/kPm+D8e0v9/j2WfcXtzHDYxjzU6KcAYZwrTz0AP
qu59BZnmG+/BIlfR+sbZegK9+VI0bDhAhnYs44EfJr6S/7g/kk+nmOJRM1DkezlMv1KaNxAVtE/1
EN9aCDWmw39j+aN+/ftzMMLAoCAUxYFFvCyW6HuvzfO/n9V/Tglgc/H3j1ZxEgtFh+wwpHNXscGb
svBcHIXr5utlq+dXIMiTK9UJefj3J/5mb3yG+MUa2McNWoKHTayaVy6Op/46jbXJ/xAYfveAT7mB
dfmM2sUWh1zm+94NpSb/LcHMPkP8ICg4TCHBRy9JcrU1067I3O6/LcunDAAWPY2Q2YBl+ZAAy2tQ
lbph/m/ilOhh/v01Q44HpJLQs90K9gA36saM9p6k2R9O5O+W/OPP/0+aRDiAY7Tr2A56HYeVJ3fM
NA//vi7/69H8w2HPPt36HCpacqSGQY4+/5loz3/AQWA+z0IUj71bvlDffp3teEnHLVytcpmPg5nU
o4J40n7uJCnX0PdlrOel0pQ90CJNyrZQf1Kx/E1E/YwKNDYeWj33GUYtpv2iB4054RZvQCzHw5lB
YOTp39fhd8/5FAOaSFmWe5EeOhu5I2i+wfxMZjB5jnW3eXk7IRP6YzMi/Z+W3z+t+qe4kIVEmKUd
9F661Zu1glmiTuy+5yBauXLUPMYulQOofJUckyJjJVVbQFVBLBMJsInTAG+TXttUdgcb162CKu4g
XHx0ukmHb5R6QDVR9LeTKsNY+9GDY9LQ+LqQcA27LE74OD2t0IEYgBPk3uoXBrJR/9zHZlzLJYGH
FfSLCNRhoVhJBlst8TSs9hA2G2f1LgyLh3EgK3oUHqLpo3LN8vZMFZ0q4APsC4dzZqn1Nn4d+439
gmkEGN/ZNkTZNXTSO1G2KH23sjBr3J8hTybP1qfkNphiAjU1NCuKwK7oIndluGDNN5/HNjob07J6
LrN+bM6AZKVX3jB9NRM53iUuYLqoGmDxt1wqWId0FLrBfRa6A7q9c121q68PPNpY2bDmpGWxfZEg
BryZeKzytT7o1Jz6fOQfR6yglW78uu6EoF2VtiQv85lUOmV7mhTNCUJYy1VuXHIATHWnLP9hx3Aj
wRiq4my9pX448B4UBLH4q7DoqyEphh1Zxrhq8qxypMWIMuhHmSbVOPxI3HXb+6HsV1cxSFjDie8a
+rzwpjgUg7xygz6v4RFKN5WJW7BLrrseNy50waUqmxnamb7HzTVDQF19Y5u+Uglx1ezm0rn3GndO
B/1RwEzvRra9p/MPF7c/YKrxTqN3kMButyG5rLktrTJV8OQwaawVhMRmYJTst2X5gQozXR998jSG
8Qx9pXIcm1OTYMXsWKbhxRV2Jzd3ky+vvpYXrPktSCQnvnbvo3K87BxShzE0JW+2e7BZhvIDRl9N
AHCsum8egfuF4pdI++NagJi8Rou7xNPEqpyK/iKTWlwBkE01+rMFhArR3NgITgcBqblukZaiKzlO
ocDKO7sL21BcsLak9Lj28CMwr+179p2G5OTM+tS2c1qOnp+7Ud+IwKqspZdF6gMJ+W0ilq/jUr+0
cvlJU66hXG53oBAqEHQ9WLqRfEtC/TxP7p5v2HPDQMscU7O90fK93/hfsYneWMHe3Vbc6qyp+uCv
Z7LuZJS8eJpCgrsLFSGS7LNBfsmhoAOO9E4l00U3ChujW75HvnUlDPD2rBl2Yn7q8hoJ5KG2EIJa
OMjugR5J415VET/Rhu6YHbMy9PaRbtATLtZbnrzFaXaApcZ+bfmNSTJMlljxsnh9WxD9WMMZJrTr
jc7yPbcLzE6GXdQpTCBONC0OURxftOwshM7dxUGPSLpxV0ty6kl7hMLFvpnzo4/XK8iXXNfSlEMb
Xw/1dAfmUL3rm34/y/oEP8uqUc1XnLdy0+KursObIG4HO8Nqi78WobhXy3qI0qwEwK4KuPARByUw
cAb/3RbFxeKjrfdlbO5Y3x+nDW6Vyu4B7LyfXXSYU3upsacaa/bwXtp7+IXErmh346zv6mY8zvpn
ln5PqHoFb+rKNDnYOkgbFT8nwlXpyN6SRqLElSXtTrZonpI8OREL06EadRW8Ka4S6PbuQF28SSg5
KNg6lUODd5qPXt84z2U5J/l7iNtDvvT3dAYF0S70Hcq56Lrl74m1l+3D0mRdznVsbkLRHEb4RJQd
Mf4jZDzDD+3e+O1Yi+SpW3GXJkDWg9aCIKC3E4oVbLukqPeMZPe4liAW4zkte8rtIZ2JOGYSxq5F
ChKHdd2+oON7kbdPjWRVU1P8OvODTNt1uyT7ntRrNbruOejkDC2UpzxqnlbefBvN+BBnZsTGIe5Y
b+lUV2ZaN7Gf58Q8zy0mVSVAONn9lOTsqV3XIi8zb+YnEzdhB9td7BM16mpqQC8P4gcP41gZCJWk
Ff7u3D8tXYjuWTxD57oZ4LN81UYxIkBHHHj1MlfZVcOofGMd7F+qhBc9TCakzoYy5VjF18LDm7YE
nQG6703Lsg5cfCumMqfT/MyWxbx2RQ113Jgh+O42CLEhQEjb7VNHGg0rkXGbrkeML+4FRHXpPggg
kc68T/VfOcbpX/IM/bl+HOmFsSm6TdaeVcJrJFvLsNbm4NZ5hMxvXCDx4VusrrqIT3/RCDjyLLDm
K7SFk7oC1Lv/0hs5f+gFsEoum7kRvsmr0HXmJBN84i5ZNTEnqoeZ7zoBbdRT2oaluLGdiNXPNOJu
fozbjj2tdQEES6IjTcvJRvYvt8r1LyES85qriSCeWHZaMXG9hRRgWPcW+cHPoO0S7wZni1uw4b6o
roiupwymjfvJDRxncYmKeaddDuYpUFz0zOKeH8Q04923eioQ9efktUny9usmZI/zpXG1Pk3O9acp
i5uncePke11DugIOXXKlN0tXDL/qzlGyh4XX/BUcsvVn07XjTvha7TZt6GmMUnZRzZr8oMnCLN4j
7Y91TMKlwVv8pgB4guDcNF4W+L5+F8RP7H4zurhyuMLuO5YOj1D7ME+hG4Yjm4sRh5WluammPkV3
UKwjOYp+zU+brONyYV3+1uCjcJyzERkGc9uLA2KjPedJmp2Gdmh28DH6NsbMmb1aaZM+9sXYfP2w
xEtKgo7q9ylK5oObC5ecJgf/jbsZGsXrTi+4sofAehxAVhhcYYHpu3Tt3T6C69yD9Nx/6fJ4fWGO
ZM/9FHdnzA74oTHGX9lJNgcopifHgmfhgsi6/JUu0ehgHeLbnZqm/MhqfKcQgHz7sEKvYDcSPfAA
OkpIW0CBM6wiAk0UhQoX4vIyrrFpd30b+IIhUlbQm00uHa+yjalfnsTdPW9dgJb9Iq+N99mXjNZd
FUkZVwBo0srz2OApA6461Ioyh7urotDZ+sk36DzLCvLxGTQ8/DCM46XJWbxWmxkRo8OqqX1sw7BG
FXh3w/u8LjmhJbLM/MsIg4433QgibweYS9cgJsOL791A0brZwbQyzqqc1PFyUmuT8P1qkAqJct1g
BHNcwekO+w38rqjcltXecyCHXRmv2epClXJojB0ga485rVSkrsvMSi9+aWxUH5VEb3qooViZzcu8
D51FM/OkmZ/mcW8T6Lh02gO+VUgEiPsGYmVdpVJVHFIo+FR9uvpurGBMGLmlGmwk55IxniRIjQ19
bNo2+aZp/cShL1RN9RAJlKaDeIIP2bKUnIoUsc9n3fO6JrVBqpjX9XCqBbC9Wyo5Uh0RNfE+42GK
KoJkXF9TQ0e7mxEFH81Yi+bGt4pXxbqt46ELqw0VLKFJ9BdSoznckq4ukqsi51nSVmAnGXaTZ76Y
f84zXC6fvIpA3fCxm4qzSXw8MoCSIL68VUvSFc11o2eVPfQMJst9aftpdjd+ScItYkweDknTxnrv
my4qzsPsebSDGyglj36QHhpoWOyvFk3HHNlkshBY4030BUYP7VLVinrMBXTX/lWvH0Wfz5K8uGLd
YPqygdrWVhKTmDeikIPsVingBd7pdeM7x5BadgQpP4CdpikuBdTuws4Iy7fbdoQ/2v3SsnXeswAT
832Ozbhizdd63asuD9lOejqqoxFQB96F3jQ/QWCZ26Pt4nZ4w7sJUJ2B/+dc0UaSuRI48EtFBg8J
tpo4ZGIxsJVA4MIoVGE6uqTiAKJw5iqQnnt6zZIp10cDysq8g53exi7w4szetTMIPja0st8bm0Zd
uVjQ7w/eLwsHEkap6a8hccSSsvY0LmBuxFP9vRkHaCLB/aYL5glc7j7cgnHj8mpI+ojByVHGxakB
x3t8VhuB2O6Haql5n2MzjKdaJdsFZI0aPTgm1DPJGysfCwvK0T3xZoMRn5hXPrGdw+6Nz/UwtvSH
AmxJXrfpQMOVTbslOhK6+vDSMsqSrwA3s+JH7JW4xP0SnYGe2r4XOoaIggfpuCZMAA4GU3V/hu3i
sh2hRkq/aLT6MJyHNVv6YLJVb5e6scN8bAQwUfcJIVvx2tbBxfzD2zVLqj6L1ZqWLSmcKosudcs5
hkVmjyhuU5ScmJOx4mL6BtGkimwg+U4O2FLIg3sggrcM6gg3bR+25EmuZHQVuE9s2xtcnjkOEp66
XDfKFWKHK1LICrwZSIG3UWfjM/lQFDjatrXhVcqitVVtoNzQliqMNrvSrWX25HTnpt0ypzkySQ2I
qdxg8pPH/rtYuvk5A549raSY4LZVZ1CXqBI6pOs1sLoZVA4nvUX70HTsuYZkP8VeY8V2pY2iGUrj
mqxVjWWeX6EeynFboYWjGyCZ1IbZsofYjH8OcHgfBWqZKVtNGW/Wo5niU9FsqmyF/jhGfl4of4UX
5YiKGCbcSj22ZHYxHJntR3Cbo2Ei84EXiZj+ItGUtGs5eTaoa7+6WupyhaFzcYQgBPp0K4QW6gtH
5NSPRT379NYzuroHp7G7T8u0+eJq7iBVvBt8IsINhSHsPVRKa/fcWyvQNA8YylIohuAa/i4b1qXX
29Ln5IIWwigOhkXJcB7qmekcVZeefFv6lebY403d6LuYggN+WgE4HG97n04NGNRwKgXOqgjl4Mci
PsW0cNMdd0Nk/kqaNdc3qaYOXQojOy1/WD+O/c0MRIAG8jvU26uI4nZ60Krj8gJaYktPEJZJ9e08
JnCu3quZ6BQ8hYiKnxucd1aUJ+Myvy+w1G6QJOQxa8+yncLHZuloUpcAoy9k7yxEQMplCiZ5MlGR
n2nS0eGEAeiS3BLbwBC7GuNI4Q4GFN7vhi6DyBU8S/xPVJgd4iKsPSdbduBAU0TXJtHfVdL1/oHZ
HF6qdd7o+Imj1U5+4eDI5MQjhnJuGhEf3uscaN22zFSvmvcFEOQIVxwd1OorN2RsPMXRQrZ36BrL
6SSsnJI7s3kXX8GZeL3P+smcHDrmyw2SuFR+o0ufijcycjq9kTUAnQtn92jGontab+iN2M1CirSU
abyNpByMibq7PJu29UcET0kKvEVsQAjcicI0XFeZr+f0uhEmCe9qzGx9nmgO8gGadVBVLWu8K3Uw
uqnzn3yaRfyMYkishwXJ0HJP4iiPnolLcnEeOt2Ot0XD1bbLFknMgwbPHlk+4GpwYyldCjpBfttu
c0Z8CclPve16T7aVV7krwDdYYxGR0yQc6TQGbSRP+zLHPbugMIYtH7JCihYXO9bcp+a45sXAdqmU
kdoZklvxrlPrUbLSlXQDSs5BJkUJm4jVAgiYTqkC0qm18TWPG7bcxYZAN3yzMi+eV5tATCuPlZye
I9rn2HYZiYC1a1LZQriW0w0NMJW57drqvo9WdGn4qDEWqlWLv8CZG28xMMR3+QA3qvp2gEeyfUbq
kNS2ZG3mijN01NoJ03fzEQnqEX2ttIJ9ZUr3IxGJreBlMau3VmH2392YWYyhKEmOjfdqcdDo69iO
gaI5Q3Az0CrTtCdvUIgKmu7qKePoNGXposGuIMSiQRUtY7dcqRWn4Ssno18OSaZ0XOGudes56uup
3XNMLW4KJDR+KmlsuuWca583fdWlHeaDHiiraUeBwJqPkQsbv8YoMeMvhBZ2JuWsRbw8Qva2nbrK
OyiP3LBo+HAz7JxNw5vyyIV81QndYuJIA6zor3B/49oxEwYad0OSCnoraV34+zhpQwsgCndSA8hB
EVBduRir6kPRSsR48Ifq6ZvotJvaA+9M05pSQJgHpWjed4b3pZZtMGMVuVTlZToxP5CKuTRycdlt
aP+ixFdznL2JraP5GXd8Ry5wO3LToev5rPBOEmDInjJKsuR9jmakkSULIzE/ikXmranaFhWtKHm3
Ql4DlbWn/K8RwBPmS0Ej+tHT4j1TsgQhb9anbCOy+QEH3A9igZxyzk2pHbIBWw60NdtBxhuPD7AO
btoHH+WFhh1gOhakom4J0yuK4G2+gKFD411crLw4xaCAr78aUMG6u6Qt+hTKK8qx9YuxkbDjAWdX
b9e4uPoJmWHOx1+pAKcSkncTzulRmszHt30b5eR17aMie1VcFSfWzwZ2gZ3PvkrU48tfajRNtmvX
noOcs45bi5w6E2i1inlR8Mwb53W3dNjBb6mHuvFr7nFUv+QWkFi9i9AxnuDeUejFPwCrqvrXbYHU
bDmBxtFVhaA6uQR0g0mPXA9y2Ye8XZv6se7QgL2e1iztTmtH5IB+b9qhnmFJVycvqa+DZWWhgmC8
XJ3WvkBiYpW4GhNqc3CGWjfH1bZYvIIdGJJrdG0Nb4cqLPbjcoibRNIXnua9bq7ARxKsLhfe6GG3
tp1KT3ycJN0Pciv8uBvQIO/qkoK0CxX1NqmBIbZ97w6BZKk5GFS03yFeGZ0RElrx3XRKyv02BLHm
pclGo18LDBC6U+gHcdPXCWov/K/HMQkYu6K+QTf6IWity1HhX4DEXs9oPpJuTPZjjUrpPNgV9txo
bSQYOU/z5N1DQtF4lNfBFrSBYSheoDi7vBjbrIJDUuYO8O5Y5XuDxxOo2CfzLB69hK0lhuO+Hc7g
hthwhHojfaEGBNVbxntdf5sHYrvXkebtdlgLouZdXbCMnEiCXiwslGXcXBo3DhDtJm0vb8csFskd
KGkxeLWkR9CD39bWgh9Sqlmymu6xfXlyWkVC0i+ctLC7rVMS5gtRbI2+9PG0DE21ZuiF/vKx1QF+
Potm8irzC5dfVr8M242SvZp28WqBNCm7tJkbV9WN8uw8dh9sHXR64J659NmKi7UXcbMb4FPCvq1J
382V70e4XSAoQ6ChlAji8nnZhnx+FVDIyX/2k/QKH4tsgbxH1Jo+VEWPGiygmQx39MtqPxDqRbuO
0S3IRw49Yzv2tvuSbz2VdwKIg+IlM/0qGnhBcIwrdqufED+PkEOau6teSzhgBVtv/qGlJCkeQMnZ
+iMGT1n2NZdF3TX7KB2UuPZblPZyr0Ltu2UfQU8/vZk8uCL5AcEmbGNFuO7GU9uCk1cGyvOnkHMY
OpTGp3P2ErWL84dagFf34PPZqK8J5L2KSjRSq7sBPsP5C9qbNbYR91uOXFSgwlof0naKxifrKDW/
uHHwS1njWpMKFIbOtSXSJmF+bADZpTdmy9rk16i3GSRnAuucV6bWub8Jie/il2VJFTlvdlqno+2B
FcX+tmyw16g7oVBONZnr12QTxu2NIPBrndH4SO4ZSsI+K9Flodk1aMDBHjyFbuZB9rDFGspoyY05
YRqUIlfgC0ZYWcm0UM2pdVMavi9L0aSu7DO3xs+Rq/v5KJnPAJ9AhZ9iKxtZi2NgJmtxt0VQlXuB
LExh0BLnTJ17SdcFXSicrJciJ7qzVVSkpDYnDDg6gXZ3KKazaGhGS7px0BulQJf6gZPeIrsf8k5Q
9BV4kjVwiGaqNcneAcfq+EXPxBf+NhQ1BoIHJ6GMyA48a/T6FnUBJMlSxhPt5wOyqwUXcr+lsfom
pdMtZvxLTdVtG0Rd34Uudj6gBw4tk6Wksk479HucIrY9FONWawxhkDKAAoj2bW/Rj5e2BY8eudSc
3+miaH12wojP9mm10TYb3a5eipmEEu29fG73PmNz/gzmZdfhmh3ZrF5thCHLPZKDcXhox1bkP+Mp
LZYnrhrKX2TMDXm2YVbxY06mJFohtgkBhXeoSYp1xfy4wwUH21mcMrojPJ3ya2+XtcZ5Vnl6E7Ot
GR6InaH1oxGs/F5rpweUkIQIUiljZ3cdmjy0t1mCjviD4Navb2G2skXHyTE01eYuRw/LTWBSdZxk
y/OmAWStPsAl/EZKtpEfefyBrTtK4JoztBRFGNFG1hFmUHky2+NAG84OCUzE/HvhPGsPkykEux6E
WtBmttRxv5zQHK+L5hhSwkU5QaU+Ri2ANthYjdZ9dOB1ANUDmwOzrjNavWy+DTAIMPWdASxO3UDK
fs5fhzGGtBhbu9Dvh3ma/B56SsbsjQrkBh1Y8tgiVuiyGDGT2jVxtH7rogkF7OpRTqI6TpOfItrq
J4oeH8wMQofuVNE8RjXrFpQUSeIxdzMxLRPMNc113fDlxJD/BehbzUxdeezzAWMZgK3PSO2ovg5J
rtwZQZgiNqYimXZp8Bh8romNUOHpmvOd+sj27scEMedSoI4t7m1HGrEgoYK4bX23cZTQ3Q1UcNIA
mwNLwkYqmCGk0Uvi6/XdauwzVNsTrqFLxEmuqxxpQL/D6MaLMsoaCx+Lj32qqwWWADd5Lzf6EXxy
pNhzS9D0TiETW5ECvxGmIyb9seiiJg/I3Zk8aMya3goN0uBdjYZXf+BLYf0O/WKDOeQYDMP8xSUJ
1CpFgqZz2YPZYNEv4E2MrF2vPvtWcKm2F7RFUMy4AMAqC4VfnuuY2g+Xn/6+qAt8J+bazF/aLTP5
kQJz3Fww8c5UtRh8nauNOuGuVJsN/Eal+D0l9UjyHqWJo1CKbnPkiCEw3NBt40xW1tr7LzZiQt+q
QcRvo85S1G+ti4ayTcSc3MX9RPTNMEpm7ntCs/YKDLsRzd8O3dGLKCQVmP40vf2hoJ6MymiFCMGx
HxoFpsgwROEW3S2rr7Kp5ul9tCLVqPiQecxSKEpQu+s5VKUrAAI70GAFjRGEFU+fmM3IVzQVuxYZ
nk1FqT3S5d0cAaJYLkoRXLHLVrQVKPbhieX90FdbRjdVCYf8qAzYpeQUCsHf0KyHOIVkEXJ4pN9x
dOAqRXJGhnj5YjKH/FBajDeyMnVB4iZ2XcuTq7lfe/+koElUl43WEOZkA4qtgwSpJ3vgJpfRFZQx
cV6btYXP9dbQ5n3b1tXuUaYJUnIQwcjR6Mlu3xG2WlGlDL94j8yuWK4hMBYn+1rBQPBW9A5/HoWh
+5qGyam94Dg3mnRoxgISQTClzaIIY1Tp4NZNkD8We1wba7aD+O+MtHqY2C3empJVh5v5B9Mx9IYx
1oTjfZtylVTQtAumQngTgIl1yOurJMnG9hwKPme/Vj8k13MqM9wrpkELADCRkD7kC6LhbmA+kbsc
/YXlmq/pWu9cj8R334eGXTOo1aN3pvptvoWaNZxGZkrSHp34RA15pc3WeXxhlKSnLNbpWmZIz90z
Lp6k3ckx1ezOjph8VLoAipeUHf4B+X+cnVlv2zgUhf/KIO9qRS2kNGjzoMV26jbJpEFm0hchjQ1q
oymJ1Prr5zgJBhNNFBcD5MWwzEiUxOWe756LEL2ybyfVOCwUluj5xpWG+dMrpbrHXGCTlVNCRg5h
aNgWsa15tW0HMAmR1MZQhohF+FeQ7IQR9GTK923FpAiKtIIwPEFl3aFUSS8iRlHiFHIPlp0mcv+x
lFinPoMzquyUCeHOYLV5YwukU4FzcWvgAKQxUUis7OFO8bW16GiCmsLwFztT0pWRrTVxoqZu9A+d
JkW+sm2MimtGDWuXDiguA7W6VzRftxp7yxBmBH65beBEjcTsHthVxHlrWLHo+wkbNGz1tsgE7uQF
4cb4szk4WAaMY51D0K7LKb3CGF/yL5KkmNp6YgkWGTakpoB6Q6nxvLDDcGX0GZzOhFFAmUMttO6b
38BgUERNmjfTj5QVoKrgbrCnfAA9ENSgjUVIAJfqhxbBP+/ogYOSIgOqQ4BlbztoZLAr581tV/gm
/ZIUk0T8ZxJG2OSKdYi9ezb9Dk4dMTWJytAHFJ6pvaka7o0B81JgYA2pxoDTTCVfh0rV1d1Qg2X3
AoT7/T4mwsXWMmg8OmUGNs0Ir+SBi8lYTwHCxkocAnAuLRjy3mxl7ceHwaHpvXLbEYyoJJJkNSwj
MDxPUcMhsSUoS8M6g0SNnRbdeIL4e8otfoOxmpuhUazjhDyoMtYrvgHAuvFX1p0ZWzR0YmuNNV/g
BGCP10XUhcnW2nobbPhi57EK8YTDc+4EvLcAUs8t09zS7galcBoJ/8v00AHptoMQ9T62tsTqzsuP
Shjb+knG2IrgPYspFFNUx5EZRErU9QpSg6o/IdaSC4/UoOFTvCXVAZh9D7cWGTDo6RtdAOyFudXp
czpCbG91/Iy1hEUqigeOgF6xK7bUqtSek15LTBDY0VpYwge9X0/uBq6IsNLqNGdtiJBv6ocIksn2
RM8sAH1zSzY+TBoKecNWEqNxGWUpHb6xBLQC5mNnA2mUehfv34OlGzyjM5tajcqxbbqaeFqz73CQ
yUVEBMK4myKTTX8iRW0BAqUzUBNByNoXveWuqMetSMNqK66zKvufFzFjravG7RTMWNxVxwQiuuTO
q7kIWDWeyHdc6qQZX6lrOHNUPEHqLmorBYDBLhI/v4TX0imrhKXumRGVGpwztDrqrjynjoE7Aw5A
BsGJh2mh8bkzWzJ0GXwIM0BYCKQGXtMlAYb07sQIsdT6jKi2isqG8Iy+sSZBA6Z91K+d5AmwdSH3
YW7LRhsiemS64LFJkZSzU4fsONfTEe5DBMsFUH8t8iM2yH50q8v3X4il65m9/547QEVmArkAZACX
1Y7OtmWtffN+608Zx28ML/P6pywfbdqN3Fm1eVKzWJm1L0NYwLvFjooDJtqk9rgOCr9S1pWRZlN+
T9RkJjDUyW2+TZ284reOUzdZ5KSyN/jzbfz4OPzO9/L6+RTU+Sd8fpTV2GQ81bOP57dS4O/T8Tf/
HPP6F+frvbx8EHs1P+jVb9Duy/+NHvTDqw/xQWd6/KPdN+PNXrWlfv/b5zPEBRwbugZnpW8hUc+a
+KWDnq5jsaHf9k+N3o7V/vPZI8LA+nh+HOr72ctXF7vPZ+R4Nz/+p6Wnq3mvhfIBZ9zu0LRlfbBd
yyWW7fqU+MTBiFLKAzxlnr5m/geoINRzqYn0L5McfQLx//7VmUt98EsHvdyXx3L/0Jz/DQAA//8=
</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2800"/>
          </a:pPr>
          <a:endParaRPr lang="en-US" sz="2800" b="0" i="0" u="none" strike="noStrike" baseline="0">
            <a:solidFill>
              <a:sysClr val="window" lastClr="FFFFFF">
                <a:lumMod val="95000"/>
              </a:sysClr>
            </a:solidFill>
            <a:latin typeface="Calibri" panose="020F0502020204030204"/>
          </a:endParaRPr>
        </a:p>
      </cx:txPr>
    </cx:legend>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size">
        <cx:f>_xlchart.v1.9</cx:f>
      </cx:numDim>
    </cx:data>
  </cx:chartData>
  <cx:chart>
    <cx:title pos="t" align="ctr" overlay="0">
      <cx:tx>
        <cx:txData>
          <cx:v>Total no. of Bowling Players</cx:v>
        </cx:txData>
      </cx:tx>
      <cx:txPr>
        <a:bodyPr spcFirstLastPara="1" vertOverflow="ellipsis" horzOverflow="overflow" wrap="square" lIns="0" tIns="0" rIns="0" bIns="0" anchor="ctr" anchorCtr="1"/>
        <a:lstStyle/>
        <a:p>
          <a:pPr algn="ctr" rtl="0">
            <a:defRPr sz="2800"/>
          </a:pPr>
          <a:r>
            <a:rPr lang="en-US" sz="2800" b="1" i="0" u="none" strike="noStrike" spc="100" baseline="0">
              <a:solidFill>
                <a:sysClr val="window" lastClr="FFFFFF">
                  <a:lumMod val="95000"/>
                </a:sysClr>
              </a:solidFill>
              <a:effectLst>
                <a:outerShdw blurRad="50800" dist="38100" dir="5400000" algn="t" rotWithShape="0">
                  <a:prstClr val="black">
                    <a:alpha val="40000"/>
                  </a:prstClr>
                </a:outerShdw>
              </a:effectLst>
              <a:latin typeface="Calibri" panose="020F0502020204030204"/>
            </a:rPr>
            <a:t>Total no. of Bowling Players</a:t>
          </a:r>
        </a:p>
      </cx:txPr>
    </cx:title>
    <cx:plotArea>
      <cx:plotAreaRegion>
        <cx:series layoutId="treemap" uniqueId="{0A627981-9C01-4FED-8B1F-3372805445C2}">
          <cx:tx>
            <cx:txData>
              <cx:f>_xlchart.v1.8</cx:f>
              <cx:v>Total no players</cx:v>
            </cx:txData>
          </cx:tx>
          <cx:dataLabels>
            <cx:txPr>
              <a:bodyPr spcFirstLastPara="1" vertOverflow="ellipsis" horzOverflow="overflow" wrap="square" lIns="0" tIns="0" rIns="0" bIns="0" anchor="ctr" anchorCtr="1"/>
              <a:lstStyle/>
              <a:p>
                <a:pPr algn="ctr" rtl="0">
                  <a:defRPr sz="2000" b="1">
                    <a:solidFill>
                      <a:schemeClr val="bg1"/>
                    </a:solidFill>
                  </a:defRPr>
                </a:pPr>
                <a:endParaRPr lang="en-US" sz="2000" b="1" i="0" u="none" strike="noStrike" baseline="0">
                  <a:solidFill>
                    <a:schemeClr val="bg1"/>
                  </a:solidFill>
                  <a:latin typeface="Calibri" panose="020F0502020204030204"/>
                </a:endParaRPr>
              </a:p>
            </cx:txPr>
            <cx:visibility seriesName="0" categoryName="1" value="1"/>
            <cx:separator>
</cx:separator>
            <cx:dataLabel idx="3">
              <cx:txPr>
                <a:bodyPr spcFirstLastPara="1" vertOverflow="ellipsis" horzOverflow="overflow" wrap="square" lIns="0" tIns="0" rIns="0" bIns="0" anchor="ctr" anchorCtr="1"/>
                <a:lstStyle/>
                <a:p>
                  <a:pPr algn="ctr" rtl="0">
                    <a:defRPr sz="2000"/>
                  </a:pPr>
                  <a:r>
                    <a:rPr lang="en-US" sz="2000" b="1" i="0" u="none" strike="noStrike" baseline="0">
                      <a:solidFill>
                        <a:schemeClr val="bg1"/>
                      </a:solidFill>
                      <a:latin typeface="Calibri" panose="020F0502020204030204"/>
                    </a:rPr>
                    <a:t>Right-arm fast-medium
18</a:t>
                  </a:r>
                </a:p>
              </cx:txPr>
            </cx:dataLabel>
          </cx:dataLabels>
          <cx:dataId val="0"/>
          <cx:layoutPr>
            <cx:parentLabelLayout val="overlapping"/>
          </cx:layoutPr>
        </cx:series>
      </cx:plotAreaRegion>
    </cx:plotArea>
    <cx:legend pos="l" align="ctr" overlay="0">
      <cx:txPr>
        <a:bodyPr spcFirstLastPara="1" vertOverflow="ellipsis" horzOverflow="overflow" wrap="square" lIns="0" tIns="0" rIns="0" bIns="0" anchor="ctr" anchorCtr="1"/>
        <a:lstStyle/>
        <a:p>
          <a:pPr algn="ctr" rtl="0">
            <a:defRPr sz="1600"/>
          </a:pPr>
          <a:endParaRPr lang="en-US" sz="1600" b="0" i="0" u="none" strike="noStrike" baseline="0">
            <a:solidFill>
              <a:sysClr val="window" lastClr="FFFFFF">
                <a:lumMod val="95000"/>
              </a:sysClr>
            </a:solidFill>
            <a:latin typeface="Calibri" panose="020F0502020204030204"/>
          </a:endParaRPr>
        </a:p>
      </cx:txPr>
    </cx:legend>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withinLinear" id="14">
  <a:schemeClr val="accent1"/>
</cs:colorStyle>
</file>

<file path=xl/charts/colors2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withinLinear" id="17">
  <a:schemeClr val="accent4"/>
</cs:colorStyle>
</file>

<file path=xl/charts/colors2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withinLinear" id="15">
  <a:schemeClr val="accent2"/>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4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4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Drop" dropStyle="combo" dx="26" fmlaLink="N$4" fmlaRange="B$1:G$11" noThreeD="1" sel="0" val="0"/>
</file>

<file path=xl/ctrlProps/ctrlProp2.xml><?xml version="1.0" encoding="utf-8"?>
<formControlPr xmlns="http://schemas.microsoft.com/office/spreadsheetml/2009/9/main" objectType="Drop" dropStyle="combo" dx="26" fmlaLink="M$31" fmlaRange="K$15:K$24" noThreeD="1" sel="7" val="0"/>
</file>

<file path=xl/ctrlProps/ctrlProp3.xml><?xml version="1.0" encoding="utf-8"?>
<formControlPr xmlns="http://schemas.microsoft.com/office/spreadsheetml/2009/9/main" objectType="Drop" dropStyle="combo" dx="20" fmlaLink="M$26" fmlaRange="H$8:H$17" noThreeD="1" sel="1" val="0"/>
</file>

<file path=xl/ctrlProps/ctrlProp4.xml><?xml version="1.0" encoding="utf-8"?>
<formControlPr xmlns="http://schemas.microsoft.com/office/spreadsheetml/2009/9/main" objectType="Drop" dropStyle="combo" dx="20" fmlaLink="'Players in ipl'!M$26" fmlaRange="'Players in ipl'!H$8:H$17" noThreeD="1" sel="1" val="0"/>
</file>

<file path=xl/ctrlProps/ctrlProp5.xml><?xml version="1.0" encoding="utf-8"?>
<formControlPr xmlns="http://schemas.microsoft.com/office/spreadsheetml/2009/9/main" objectType="Drop" dropStyle="combo" dx="26" fmlaLink="'most runs avg strike rate '!M$31" fmlaRange="'most runs avg strike rate '!K$15:K$24" noThreeD="1" sel="7" val="2"/>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5" Type="http://schemas.microsoft.com/office/2014/relationships/chartEx" Target="../charts/chartEx2.xml"/><Relationship Id="rId4" Type="http://schemas.microsoft.com/office/2014/relationships/chartEx" Target="../charts/chartEx1.xml"/></Relationships>
</file>

<file path=xl/drawings/_rels/drawing8.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image" Target="../media/image2.jpeg"/><Relationship Id="rId6" Type="http://schemas.openxmlformats.org/officeDocument/2006/relationships/chart" Target="../charts/chart26.xml"/><Relationship Id="rId5" Type="http://schemas.openxmlformats.org/officeDocument/2006/relationships/chart" Target="../charts/chart2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image" Target="../media/image2.jpeg"/><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7" Type="http://schemas.openxmlformats.org/officeDocument/2006/relationships/chart" Target="../charts/chart40.xml"/><Relationship Id="rId2" Type="http://schemas.microsoft.com/office/2014/relationships/chartEx" Target="../charts/chartEx3.xml"/><Relationship Id="rId1" Type="http://schemas.openxmlformats.org/officeDocument/2006/relationships/image" Target="../media/image2.jpeg"/><Relationship Id="rId6" Type="http://schemas.openxmlformats.org/officeDocument/2006/relationships/chart" Target="../charts/chart39.xml"/><Relationship Id="rId5" Type="http://schemas.openxmlformats.org/officeDocument/2006/relationships/chart" Target="../charts/chart38.xml"/><Relationship Id="rId4"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26894</xdr:rowOff>
    </xdr:from>
    <xdr:to>
      <xdr:col>19</xdr:col>
      <xdr:colOff>1842655</xdr:colOff>
      <xdr:row>7</xdr:row>
      <xdr:rowOff>122816</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26894"/>
          <a:ext cx="31394400" cy="135668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a:p>
          <a:r>
            <a:rPr lang="en-US" sz="1400"/>
            <a:t>             Cleansing</a:t>
          </a:r>
          <a:r>
            <a:rPr lang="en-US" sz="1400" baseline="0"/>
            <a:t> , Sorting   of the Data  from the raw Data</a:t>
          </a:r>
        </a:p>
        <a:p>
          <a:endParaRPr lang="en-US" sz="1100" baseline="0"/>
        </a:p>
        <a:p>
          <a:r>
            <a:rPr lang="en-US" sz="2400" baseline="0"/>
            <a:t>                                                                 "  Matches Played in IPL  (Indian premier League ) from IPL2008 -  IPL2021 "</a:t>
          </a:r>
          <a:endParaRPr lang="en-US" sz="24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37</xdr:col>
      <xdr:colOff>809673</xdr:colOff>
      <xdr:row>62</xdr:row>
      <xdr:rowOff>15117</xdr:rowOff>
    </xdr:from>
    <xdr:to>
      <xdr:col>40</xdr:col>
      <xdr:colOff>549233</xdr:colOff>
      <xdr:row>81</xdr:row>
      <xdr:rowOff>177785</xdr:rowOff>
    </xdr:to>
    <mc:AlternateContent xmlns:mc="http://schemas.openxmlformats.org/markup-compatibility/2006" xmlns:a14="http://schemas.microsoft.com/office/drawing/2010/main">
      <mc:Choice Requires="a14">
        <xdr:graphicFrame macro="">
          <xdr:nvGraphicFramePr>
            <xdr:cNvPr id="2" name="Season">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52747593" y="11475597"/>
              <a:ext cx="3153320" cy="36373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10887</xdr:colOff>
      <xdr:row>1</xdr:row>
      <xdr:rowOff>152400</xdr:rowOff>
    </xdr:from>
    <xdr:to>
      <xdr:col>7</xdr:col>
      <xdr:colOff>26894</xdr:colOff>
      <xdr:row>5</xdr:row>
      <xdr:rowOff>-1</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023899" y="331694"/>
          <a:ext cx="6094077" cy="56477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ysClr val="windowText" lastClr="000000"/>
              </a:solidFill>
            </a:rPr>
            <a:t>Which City</a:t>
          </a:r>
          <a:r>
            <a:rPr lang="en-US" sz="1600" b="1" baseline="0">
              <a:solidFill>
                <a:sysClr val="windowText" lastClr="000000"/>
              </a:solidFill>
            </a:rPr>
            <a:t> the number of matches Played were  more  </a:t>
          </a:r>
          <a:endParaRPr lang="en-US" sz="1600" b="1">
            <a:solidFill>
              <a:sysClr val="windowText" lastClr="000000"/>
            </a:solidFill>
          </a:endParaRPr>
        </a:p>
      </xdr:txBody>
    </xdr:sp>
    <xdr:clientData/>
  </xdr:twoCellAnchor>
  <xdr:twoCellAnchor>
    <xdr:from>
      <xdr:col>9</xdr:col>
      <xdr:colOff>8964</xdr:colOff>
      <xdr:row>2</xdr:row>
      <xdr:rowOff>8965</xdr:rowOff>
    </xdr:from>
    <xdr:to>
      <xdr:col>15</xdr:col>
      <xdr:colOff>26893</xdr:colOff>
      <xdr:row>4</xdr:row>
      <xdr:rowOff>170330</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9126070" y="367553"/>
          <a:ext cx="6140823" cy="51995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800" b="1">
              <a:solidFill>
                <a:schemeClr val="dk1"/>
              </a:solidFill>
              <a:effectLst/>
              <a:latin typeface="+mn-lt"/>
              <a:ea typeface="+mn-ea"/>
              <a:cs typeface="+mn-cs"/>
            </a:rPr>
            <a:t>Total number of Matches Played Per Season in IPL </a:t>
          </a:r>
          <a:endParaRPr lang="en-US" sz="1800">
            <a:effectLst/>
          </a:endParaRPr>
        </a:p>
        <a:p>
          <a:endParaRPr lang="en-US" sz="1600" b="1">
            <a:solidFill>
              <a:sysClr val="windowText" lastClr="000000"/>
            </a:solidFill>
          </a:endParaRPr>
        </a:p>
      </xdr:txBody>
    </xdr:sp>
    <xdr:clientData/>
  </xdr:twoCellAnchor>
  <xdr:twoCellAnchor>
    <xdr:from>
      <xdr:col>17</xdr:col>
      <xdr:colOff>8965</xdr:colOff>
      <xdr:row>2</xdr:row>
      <xdr:rowOff>17929</xdr:rowOff>
    </xdr:from>
    <xdr:to>
      <xdr:col>23</xdr:col>
      <xdr:colOff>71718</xdr:colOff>
      <xdr:row>5</xdr:row>
      <xdr:rowOff>-1</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7274989" y="376517"/>
          <a:ext cx="6140823" cy="51995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800" b="1">
              <a:solidFill>
                <a:schemeClr val="dk1"/>
              </a:solidFill>
              <a:effectLst/>
              <a:latin typeface="+mn-lt"/>
              <a:ea typeface="+mn-ea"/>
              <a:cs typeface="+mn-cs"/>
            </a:rPr>
            <a:t>Which</a:t>
          </a:r>
          <a:r>
            <a:rPr lang="en-US" sz="1800" b="1" baseline="0">
              <a:solidFill>
                <a:schemeClr val="dk1"/>
              </a:solidFill>
              <a:effectLst/>
              <a:latin typeface="+mn-lt"/>
              <a:ea typeface="+mn-ea"/>
              <a:cs typeface="+mn-cs"/>
            </a:rPr>
            <a:t> Venue conducted most</a:t>
          </a:r>
          <a:r>
            <a:rPr lang="en-US" sz="1800" b="1">
              <a:solidFill>
                <a:schemeClr val="dk1"/>
              </a:solidFill>
              <a:effectLst/>
              <a:latin typeface="+mn-lt"/>
              <a:ea typeface="+mn-ea"/>
              <a:cs typeface="+mn-cs"/>
            </a:rPr>
            <a:t> Matches Played in IPL </a:t>
          </a:r>
          <a:endParaRPr lang="en-US" sz="1800">
            <a:effectLst/>
          </a:endParaRPr>
        </a:p>
        <a:p>
          <a:endParaRPr lang="en-US" sz="1600" b="1">
            <a:solidFill>
              <a:sysClr val="windowText" lastClr="000000"/>
            </a:solidFill>
          </a:endParaRPr>
        </a:p>
      </xdr:txBody>
    </xdr:sp>
    <xdr:clientData/>
  </xdr:twoCellAnchor>
  <xdr:twoCellAnchor>
    <xdr:from>
      <xdr:col>9</xdr:col>
      <xdr:colOff>17929</xdr:colOff>
      <xdr:row>24</xdr:row>
      <xdr:rowOff>96981</xdr:rowOff>
    </xdr:from>
    <xdr:to>
      <xdr:col>13</xdr:col>
      <xdr:colOff>1593273</xdr:colOff>
      <xdr:row>28</xdr:row>
      <xdr:rowOff>170330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0353420" y="4530436"/>
          <a:ext cx="6770798" cy="79378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Respected Winning Team by making Toss Decision</a:t>
          </a:r>
          <a:r>
            <a:rPr lang="en-US" sz="1800" b="1" baseline="0"/>
            <a:t> as Bat or Field </a:t>
          </a:r>
          <a:endParaRPr lang="en-US" sz="1800" b="1"/>
        </a:p>
      </xdr:txBody>
    </xdr:sp>
    <xdr:clientData/>
  </xdr:twoCellAnchor>
  <xdr:twoCellAnchor>
    <xdr:from>
      <xdr:col>9</xdr:col>
      <xdr:colOff>1</xdr:colOff>
      <xdr:row>46</xdr:row>
      <xdr:rowOff>0</xdr:rowOff>
    </xdr:from>
    <xdr:to>
      <xdr:col>13</xdr:col>
      <xdr:colOff>1634836</xdr:colOff>
      <xdr:row>51</xdr:row>
      <xdr:rowOff>13855</xdr:rowOff>
    </xdr:to>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0335492" y="8395855"/>
          <a:ext cx="6026726"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baseline="0"/>
            <a:t>Analyzing the dependency of Toss Win  towards match Win </a:t>
          </a:r>
        </a:p>
      </xdr:txBody>
    </xdr:sp>
    <xdr:clientData/>
  </xdr:twoCellAnchor>
  <xdr:oneCellAnchor>
    <xdr:from>
      <xdr:col>1</xdr:col>
      <xdr:colOff>10885</xdr:colOff>
      <xdr:row>46</xdr:row>
      <xdr:rowOff>107577</xdr:rowOff>
    </xdr:from>
    <xdr:ext cx="6662057" cy="655949"/>
    <xdr:sp macro="" textlink="">
      <xdr:nvSpPr>
        <xdr:cNvPr id="11" name="TextBox 10">
          <a:extLst>
            <a:ext uri="{FF2B5EF4-FFF2-40B4-BE49-F238E27FC236}">
              <a16:creationId xmlns:a16="http://schemas.microsoft.com/office/drawing/2014/main" id="{00000000-0008-0000-0400-00000B000000}"/>
            </a:ext>
          </a:extLst>
        </xdr:cNvPr>
        <xdr:cNvSpPr txBox="1"/>
      </xdr:nvSpPr>
      <xdr:spPr>
        <a:xfrm rot="10800000" flipV="1">
          <a:off x="1023256" y="8729063"/>
          <a:ext cx="6662057" cy="655949"/>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t>Most Top</a:t>
          </a:r>
          <a:r>
            <a:rPr lang="en-US" sz="1800" b="1" baseline="0"/>
            <a:t> 10 </a:t>
          </a:r>
          <a:r>
            <a:rPr lang="en-US" sz="1800" b="1"/>
            <a:t> "Player of the Match "   award Win in IPL with the Respected Player </a:t>
          </a:r>
        </a:p>
      </xdr:txBody>
    </xdr:sp>
    <xdr:clientData/>
  </xdr:oneCellAnchor>
  <xdr:oneCellAnchor>
    <xdr:from>
      <xdr:col>9</xdr:col>
      <xdr:colOff>27709</xdr:colOff>
      <xdr:row>64</xdr:row>
      <xdr:rowOff>56742</xdr:rowOff>
    </xdr:from>
    <xdr:ext cx="184731" cy="81804"/>
    <xdr:sp macro="" textlink="">
      <xdr:nvSpPr>
        <xdr:cNvPr id="13" name="TextBox 12">
          <a:extLst>
            <a:ext uri="{FF2B5EF4-FFF2-40B4-BE49-F238E27FC236}">
              <a16:creationId xmlns:a16="http://schemas.microsoft.com/office/drawing/2014/main" id="{00000000-0008-0000-0400-00000D000000}"/>
            </a:ext>
          </a:extLst>
        </xdr:cNvPr>
        <xdr:cNvSpPr txBox="1"/>
      </xdr:nvSpPr>
      <xdr:spPr>
        <a:xfrm flipV="1">
          <a:off x="10363200" y="11694560"/>
          <a:ext cx="184731" cy="818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US" sz="1100"/>
        </a:p>
      </xdr:txBody>
    </xdr:sp>
    <xdr:clientData/>
  </xdr:oneCellAnchor>
  <xdr:twoCellAnchor>
    <xdr:from>
      <xdr:col>8</xdr:col>
      <xdr:colOff>983672</xdr:colOff>
      <xdr:row>66</xdr:row>
      <xdr:rowOff>166255</xdr:rowOff>
    </xdr:from>
    <xdr:to>
      <xdr:col>14</xdr:col>
      <xdr:colOff>152399</xdr:colOff>
      <xdr:row>72</xdr:row>
      <xdr:rowOff>0</xdr:rowOff>
    </xdr:to>
    <xdr:sp macro="" textlink="">
      <xdr:nvSpPr>
        <xdr:cNvPr id="14" name="TextBox 13">
          <a:extLst>
            <a:ext uri="{FF2B5EF4-FFF2-40B4-BE49-F238E27FC236}">
              <a16:creationId xmlns:a16="http://schemas.microsoft.com/office/drawing/2014/main" id="{00000000-0008-0000-0400-00000E000000}"/>
            </a:ext>
          </a:extLst>
        </xdr:cNvPr>
        <xdr:cNvSpPr txBox="1"/>
      </xdr:nvSpPr>
      <xdr:spPr>
        <a:xfrm>
          <a:off x="10307781" y="12164291"/>
          <a:ext cx="7051963"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Total </a:t>
          </a:r>
          <a:r>
            <a:rPr lang="en-US" sz="2000" b="1" baseline="0"/>
            <a:t> Matches Played  by each Team in IPL </a:t>
          </a:r>
          <a:endParaRPr lang="en-US" sz="2000" b="1"/>
        </a:p>
      </xdr:txBody>
    </xdr:sp>
    <xdr:clientData/>
  </xdr:twoCellAnchor>
  <xdr:twoCellAnchor>
    <xdr:from>
      <xdr:col>25</xdr:col>
      <xdr:colOff>21771</xdr:colOff>
      <xdr:row>1</xdr:row>
      <xdr:rowOff>141516</xdr:rowOff>
    </xdr:from>
    <xdr:to>
      <xdr:col>39</xdr:col>
      <xdr:colOff>76200</xdr:colOff>
      <xdr:row>4</xdr:row>
      <xdr:rowOff>163286</xdr:rowOff>
    </xdr:to>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32265257" y="435430"/>
          <a:ext cx="9764486" cy="57694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Number of Matches Win by</a:t>
          </a:r>
          <a:r>
            <a:rPr lang="en-US" sz="2000" b="1" baseline="0"/>
            <a:t> Teams Per Season in IPL </a:t>
          </a:r>
          <a:endParaRPr lang="en-US" sz="2000" b="1"/>
        </a:p>
      </xdr:txBody>
    </xdr:sp>
    <xdr:clientData/>
  </xdr:twoCellAnchor>
  <xdr:twoCellAnchor>
    <xdr:from>
      <xdr:col>17</xdr:col>
      <xdr:colOff>20235</xdr:colOff>
      <xdr:row>67</xdr:row>
      <xdr:rowOff>0</xdr:rowOff>
    </xdr:from>
    <xdr:to>
      <xdr:col>20</xdr:col>
      <xdr:colOff>1246094</xdr:colOff>
      <xdr:row>71</xdr:row>
      <xdr:rowOff>166359</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23687059" y="12129247"/>
          <a:ext cx="5986117" cy="88353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b="1">
            <a:solidFill>
              <a:sysClr val="windowText" lastClr="000000"/>
            </a:solidFill>
          </a:endParaRPr>
        </a:p>
        <a:p>
          <a:r>
            <a:rPr lang="en-US" sz="2000" b="1">
              <a:solidFill>
                <a:sysClr val="windowText" lastClr="000000"/>
              </a:solidFill>
            </a:rPr>
            <a:t>Total Matches Win In IPL </a:t>
          </a:r>
        </a:p>
      </xdr:txBody>
    </xdr:sp>
    <xdr:clientData/>
  </xdr:twoCellAnchor>
  <xdr:twoCellAnchor>
    <xdr:from>
      <xdr:col>24</xdr:col>
      <xdr:colOff>17930</xdr:colOff>
      <xdr:row>67</xdr:row>
      <xdr:rowOff>0</xdr:rowOff>
    </xdr:from>
    <xdr:to>
      <xdr:col>27</xdr:col>
      <xdr:colOff>119742</xdr:colOff>
      <xdr:row>71</xdr:row>
      <xdr:rowOff>174172</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32304959" y="12507686"/>
          <a:ext cx="4750012"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 </a:t>
          </a:r>
        </a:p>
        <a:p>
          <a:r>
            <a:rPr lang="en-US" sz="2000" b="1"/>
            <a:t> Best</a:t>
          </a:r>
          <a:r>
            <a:rPr lang="en-US" sz="2000" b="1" baseline="0"/>
            <a:t> Performing Teams In IPL </a:t>
          </a:r>
          <a:endParaRPr lang="en-US" sz="2000" b="1"/>
        </a:p>
      </xdr:txBody>
    </xdr:sp>
    <xdr:clientData/>
  </xdr:twoCellAnchor>
  <xdr:twoCellAnchor editAs="oneCell">
    <xdr:from>
      <xdr:col>32</xdr:col>
      <xdr:colOff>165858</xdr:colOff>
      <xdr:row>63</xdr:row>
      <xdr:rowOff>132976</xdr:rowOff>
    </xdr:from>
    <xdr:to>
      <xdr:col>35</xdr:col>
      <xdr:colOff>731495</xdr:colOff>
      <xdr:row>80</xdr:row>
      <xdr:rowOff>84041</xdr:rowOff>
    </xdr:to>
    <mc:AlternateContent xmlns:mc="http://schemas.openxmlformats.org/markup-compatibility/2006" xmlns:a14="http://schemas.microsoft.com/office/drawing/2010/main">
      <mc:Choice Requires="a14">
        <xdr:graphicFrame macro="">
          <xdr:nvGraphicFramePr>
            <xdr:cNvPr id="26" name="Teams">
              <a:extLst>
                <a:ext uri="{FF2B5EF4-FFF2-40B4-BE49-F238E27FC236}">
                  <a16:creationId xmlns:a16="http://schemas.microsoft.com/office/drawing/2014/main" id="{00000000-0008-0000-0400-00001A000000}"/>
                </a:ext>
              </a:extLst>
            </xdr:cNvPr>
            <xdr:cNvGraphicFramePr/>
          </xdr:nvGraphicFramePr>
          <xdr:xfrm>
            <a:off x="0" y="0"/>
            <a:ext cx="0" cy="0"/>
          </xdr:xfrm>
          <a:graphic>
            <a:graphicData uri="http://schemas.microsoft.com/office/drawing/2010/slicer">
              <sle:slicer xmlns:sle="http://schemas.microsoft.com/office/drawing/2010/slicer" name="Teams"/>
            </a:graphicData>
          </a:graphic>
        </xdr:graphicFrame>
      </mc:Choice>
      <mc:Fallback xmlns="">
        <xdr:sp macro="" textlink="">
          <xdr:nvSpPr>
            <xdr:cNvPr id="0" name=""/>
            <xdr:cNvSpPr>
              <a:spLocks noTextEdit="1"/>
            </xdr:cNvSpPr>
          </xdr:nvSpPr>
          <xdr:spPr>
            <a:xfrm>
              <a:off x="45200058" y="12248776"/>
              <a:ext cx="3918437" cy="29609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265736</xdr:colOff>
      <xdr:row>10</xdr:row>
      <xdr:rowOff>13853</xdr:rowOff>
    </xdr:from>
    <xdr:to>
      <xdr:col>8</xdr:col>
      <xdr:colOff>831272</xdr:colOff>
      <xdr:row>27</xdr:row>
      <xdr:rowOff>110835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1352622</xdr:colOff>
      <xdr:row>6</xdr:row>
      <xdr:rowOff>13253</xdr:rowOff>
    </xdr:from>
    <xdr:to>
      <xdr:col>14</xdr:col>
      <xdr:colOff>943914</xdr:colOff>
      <xdr:row>22</xdr:row>
      <xdr:rowOff>40962</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1315567</xdr:colOff>
      <xdr:row>29</xdr:row>
      <xdr:rowOff>184293</xdr:rowOff>
    </xdr:from>
    <xdr:to>
      <xdr:col>14</xdr:col>
      <xdr:colOff>330570</xdr:colOff>
      <xdr:row>45</xdr:row>
      <xdr:rowOff>58788</xdr:rowOff>
    </xdr:to>
    <xdr:graphicFrame macro="">
      <xdr:nvGraphicFramePr>
        <xdr:cNvPr id="17" name="Chart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440870</xdr:colOff>
      <xdr:row>71</xdr:row>
      <xdr:rowOff>171450</xdr:rowOff>
    </xdr:from>
    <xdr:to>
      <xdr:col>8</xdr:col>
      <xdr:colOff>762000</xdr:colOff>
      <xdr:row>90</xdr:row>
      <xdr:rowOff>180109</xdr:rowOff>
    </xdr:to>
    <xdr:graphicFrame macro="">
      <xdr:nvGraphicFramePr>
        <xdr:cNvPr id="21" name="Chart 20">
          <a:extLst>
            <a:ext uri="{FF2B5EF4-FFF2-40B4-BE49-F238E27FC236}">
              <a16:creationId xmlns:a16="http://schemas.microsoft.com/office/drawing/2014/main" id="{00000000-0008-0000-04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1364673</xdr:colOff>
      <xdr:row>51</xdr:row>
      <xdr:rowOff>138545</xdr:rowOff>
    </xdr:from>
    <xdr:to>
      <xdr:col>14</xdr:col>
      <xdr:colOff>318654</xdr:colOff>
      <xdr:row>65</xdr:row>
      <xdr:rowOff>166255</xdr:rowOff>
    </xdr:to>
    <xdr:graphicFrame macro="">
      <xdr:nvGraphicFramePr>
        <xdr:cNvPr id="23" name="Chart 22">
          <a:extLst>
            <a:ext uri="{FF2B5EF4-FFF2-40B4-BE49-F238E27FC236}">
              <a16:creationId xmlns:a16="http://schemas.microsoft.com/office/drawing/2014/main" id="{00000000-0008-0000-04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695737</xdr:colOff>
      <xdr:row>7</xdr:row>
      <xdr:rowOff>62945</xdr:rowOff>
    </xdr:from>
    <xdr:to>
      <xdr:col>24</xdr:col>
      <xdr:colOff>828261</xdr:colOff>
      <xdr:row>23</xdr:row>
      <xdr:rowOff>165652</xdr:rowOff>
    </xdr:to>
    <xdr:graphicFrame macro="">
      <xdr:nvGraphicFramePr>
        <xdr:cNvPr id="29" name="Chart 28">
          <a:extLst>
            <a:ext uri="{FF2B5EF4-FFF2-40B4-BE49-F238E27FC236}">
              <a16:creationId xmlns:a16="http://schemas.microsoft.com/office/drawing/2014/main" id="{00000000-0008-0000-04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856707</xdr:colOff>
      <xdr:row>29</xdr:row>
      <xdr:rowOff>123702</xdr:rowOff>
    </xdr:from>
    <xdr:to>
      <xdr:col>43</xdr:col>
      <xdr:colOff>111579</xdr:colOff>
      <xdr:row>52</xdr:row>
      <xdr:rowOff>111579</xdr:rowOff>
    </xdr:to>
    <xdr:graphicFrame macro="">
      <xdr:nvGraphicFramePr>
        <xdr:cNvPr id="33" name="Chart 32">
          <a:extLst>
            <a:ext uri="{FF2B5EF4-FFF2-40B4-BE49-F238E27FC236}">
              <a16:creationId xmlns:a16="http://schemas.microsoft.com/office/drawing/2014/main" id="{00000000-0008-0000-04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309127</xdr:colOff>
      <xdr:row>94</xdr:row>
      <xdr:rowOff>27709</xdr:rowOff>
    </xdr:from>
    <xdr:to>
      <xdr:col>16</xdr:col>
      <xdr:colOff>955963</xdr:colOff>
      <xdr:row>114</xdr:row>
      <xdr:rowOff>27709</xdr:rowOff>
    </xdr:to>
    <xdr:graphicFrame macro="">
      <xdr:nvGraphicFramePr>
        <xdr:cNvPr id="34" name="Chart 33">
          <a:extLst>
            <a:ext uri="{FF2B5EF4-FFF2-40B4-BE49-F238E27FC236}">
              <a16:creationId xmlns:a16="http://schemas.microsoft.com/office/drawing/2014/main" id="{00000000-0008-0000-04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104774</xdr:colOff>
      <xdr:row>94</xdr:row>
      <xdr:rowOff>51706</xdr:rowOff>
    </xdr:from>
    <xdr:to>
      <xdr:col>21</xdr:col>
      <xdr:colOff>783771</xdr:colOff>
      <xdr:row>113</xdr:row>
      <xdr:rowOff>185056</xdr:rowOff>
    </xdr:to>
    <xdr:graphicFrame macro="">
      <xdr:nvGraphicFramePr>
        <xdr:cNvPr id="35" name="Chart 34">
          <a:extLst>
            <a:ext uri="{FF2B5EF4-FFF2-40B4-BE49-F238E27FC236}">
              <a16:creationId xmlns:a16="http://schemas.microsoft.com/office/drawing/2014/main" id="{00000000-0008-0000-04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173180</xdr:colOff>
      <xdr:row>95</xdr:row>
      <xdr:rowOff>61480</xdr:rowOff>
    </xdr:from>
    <xdr:to>
      <xdr:col>34</xdr:col>
      <xdr:colOff>95250</xdr:colOff>
      <xdr:row>113</xdr:row>
      <xdr:rowOff>179243</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0.3143</cdr:x>
      <cdr:y>0.06383</cdr:y>
    </cdr:from>
    <cdr:to>
      <cdr:x>0.51429</cdr:x>
      <cdr:y>0.16129</cdr:y>
    </cdr:to>
    <cdr:sp macro="" textlink="">
      <cdr:nvSpPr>
        <cdr:cNvPr id="2" name="Rectangle 1">
          <a:extLst xmlns:a="http://schemas.openxmlformats.org/drawingml/2006/main">
            <a:ext uri="{FF2B5EF4-FFF2-40B4-BE49-F238E27FC236}">
              <a16:creationId xmlns:a16="http://schemas.microsoft.com/office/drawing/2014/main" id="{7A1009C4-585E-4D30-8BCB-7008F4FD0DCA}"/>
            </a:ext>
          </a:extLst>
        </cdr:cNvPr>
        <cdr:cNvSpPr/>
      </cdr:nvSpPr>
      <cdr:spPr>
        <a:xfrm xmlns:a="http://schemas.openxmlformats.org/drawingml/2006/main">
          <a:off x="6286003" y="278895"/>
          <a:ext cx="3999935" cy="42585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dk1">
            <a:shade val="50000"/>
          </a:schemeClr>
        </a:lnRef>
        <a:fillRef xmlns:a="http://schemas.openxmlformats.org/drawingml/2006/main" idx="1">
          <a:schemeClr val="dk1"/>
        </a:fillRef>
        <a:effectRef xmlns:a="http://schemas.openxmlformats.org/drawingml/2006/main" idx="0">
          <a:schemeClr val="dk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600" b="0"/>
            <a:t>Matches</a:t>
          </a:r>
          <a:r>
            <a:rPr lang="en-US" sz="1600" b="0" baseline="0"/>
            <a:t> Win by Teams per Season  :-</a:t>
          </a:r>
          <a:endParaRPr lang="en-US" sz="1600" b="0"/>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21770</xdr:colOff>
      <xdr:row>0</xdr:row>
      <xdr:rowOff>76201</xdr:rowOff>
    </xdr:from>
    <xdr:to>
      <xdr:col>16</xdr:col>
      <xdr:colOff>76199</xdr:colOff>
      <xdr:row>3</xdr:row>
      <xdr:rowOff>76200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21770" y="76201"/>
          <a:ext cx="13008429" cy="55517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rPr>
            <a:t>                                                     " PLAYERS</a:t>
          </a:r>
          <a:r>
            <a:rPr lang="en-US" sz="3200" b="1" baseline="0">
              <a:solidFill>
                <a:schemeClr val="tx1"/>
              </a:solidFill>
            </a:rPr>
            <a:t>  OF IPL  "</a:t>
          </a:r>
          <a:br>
            <a:rPr lang="en-US" sz="3200" b="1" baseline="0">
              <a:solidFill>
                <a:schemeClr val="tx1"/>
              </a:solidFill>
            </a:rPr>
          </a:br>
          <a:endParaRPr lang="en-US" sz="3200" b="1">
            <a:solidFill>
              <a:schemeClr val="tx1"/>
            </a:solidFill>
          </a:endParaRPr>
        </a:p>
      </xdr:txBody>
    </xdr:sp>
    <xdr:clientData/>
  </xdr:twoCellAnchor>
  <xdr:twoCellAnchor>
    <xdr:from>
      <xdr:col>9</xdr:col>
      <xdr:colOff>10886</xdr:colOff>
      <xdr:row>9</xdr:row>
      <xdr:rowOff>87086</xdr:rowOff>
    </xdr:from>
    <xdr:to>
      <xdr:col>16</xdr:col>
      <xdr:colOff>21771</xdr:colOff>
      <xdr:row>12</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7445829" y="1752600"/>
          <a:ext cx="5529942" cy="54428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solidFill>
            </a:rPr>
            <a:t>Top 10 " </a:t>
          </a:r>
          <a:r>
            <a:rPr lang="en-US" sz="2000" b="1" u="sng">
              <a:solidFill>
                <a:schemeClr val="tx1"/>
              </a:solidFill>
            </a:rPr>
            <a:t>Power Hitters </a:t>
          </a:r>
          <a:r>
            <a:rPr lang="en-US" sz="2000" b="1">
              <a:solidFill>
                <a:schemeClr val="tx1"/>
              </a:solidFill>
            </a:rPr>
            <a:t>"</a:t>
          </a:r>
          <a:r>
            <a:rPr lang="en-US" sz="2000" b="1" baseline="0">
              <a:solidFill>
                <a:schemeClr val="tx1"/>
              </a:solidFill>
            </a:rPr>
            <a:t> Batsmen of  the IPL ...</a:t>
          </a:r>
          <a:endParaRPr lang="en-US" sz="2000" b="1">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53340</xdr:colOff>
          <xdr:row>87</xdr:row>
          <xdr:rowOff>60960</xdr:rowOff>
        </xdr:from>
        <xdr:to>
          <xdr:col>10</xdr:col>
          <xdr:colOff>419100</xdr:colOff>
          <xdr:row>89</xdr:row>
          <xdr:rowOff>99060</xdr:rowOff>
        </xdr:to>
        <xdr:sp macro="" textlink="">
          <xdr:nvSpPr>
            <xdr:cNvPr id="9220" name="Drop Dow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29</xdr:row>
          <xdr:rowOff>99060</xdr:rowOff>
        </xdr:from>
        <xdr:to>
          <xdr:col>10</xdr:col>
          <xdr:colOff>1203960</xdr:colOff>
          <xdr:row>32</xdr:row>
          <xdr:rowOff>137160</xdr:rowOff>
        </xdr:to>
        <xdr:sp macro="" textlink="">
          <xdr:nvSpPr>
            <xdr:cNvPr id="9221" name="Drop Dow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272759</xdr:colOff>
      <xdr:row>34</xdr:row>
      <xdr:rowOff>139260</xdr:rowOff>
    </xdr:from>
    <xdr:to>
      <xdr:col>13</xdr:col>
      <xdr:colOff>890154</xdr:colOff>
      <xdr:row>57</xdr:row>
      <xdr:rowOff>67339</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182335</xdr:colOff>
      <xdr:row>36</xdr:row>
      <xdr:rowOff>97971</xdr:rowOff>
    </xdr:from>
    <xdr:to>
      <xdr:col>17</xdr:col>
      <xdr:colOff>582385</xdr:colOff>
      <xdr:row>51</xdr:row>
      <xdr:rowOff>174171</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76200</xdr:colOff>
      <xdr:row>0</xdr:row>
      <xdr:rowOff>138545</xdr:rowOff>
    </xdr:from>
    <xdr:to>
      <xdr:col>13</xdr:col>
      <xdr:colOff>0</xdr:colOff>
      <xdr:row>11</xdr:row>
      <xdr:rowOff>76200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200" y="138545"/>
          <a:ext cx="23615073" cy="191885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400">
              <a:solidFill>
                <a:schemeClr val="dk1"/>
              </a:solidFill>
              <a:effectLst/>
              <a:latin typeface="+mn-lt"/>
              <a:ea typeface="+mn-ea"/>
              <a:cs typeface="+mn-cs"/>
            </a:rPr>
            <a:t>Cleansing</a:t>
          </a:r>
          <a:r>
            <a:rPr lang="en-US" sz="1400" baseline="0">
              <a:solidFill>
                <a:schemeClr val="dk1"/>
              </a:solidFill>
              <a:effectLst/>
              <a:latin typeface="+mn-lt"/>
              <a:ea typeface="+mn-ea"/>
              <a:cs typeface="+mn-cs"/>
            </a:rPr>
            <a:t> , Sorting   of the Data  from the raw Data</a:t>
          </a:r>
          <a:endParaRPr lang="en-US" sz="1400">
            <a:effectLst/>
          </a:endParaRPr>
        </a:p>
        <a:p>
          <a:endParaRPr lang="en-US">
            <a:effectLst/>
          </a:endParaRPr>
        </a:p>
        <a:p>
          <a:r>
            <a:rPr lang="en-US" sz="2000" b="1">
              <a:solidFill>
                <a:sysClr val="windowText" lastClr="000000"/>
              </a:solidFill>
              <a:effectLst/>
            </a:rPr>
            <a:t>                                                "  Teams Scenario  in</a:t>
          </a:r>
          <a:r>
            <a:rPr lang="en-US" sz="2000" b="1" baseline="0">
              <a:solidFill>
                <a:sysClr val="windowText" lastClr="000000"/>
              </a:solidFill>
              <a:effectLst/>
            </a:rPr>
            <a:t> their Respective Fields</a:t>
          </a:r>
          <a:r>
            <a:rPr lang="en-US" sz="2000" b="1">
              <a:solidFill>
                <a:sysClr val="windowText" lastClr="000000"/>
              </a:solidFill>
              <a:effectLst/>
            </a:rPr>
            <a:t>  "   </a:t>
          </a:r>
        </a:p>
        <a:p>
          <a:endParaRPr lang="en-US" sz="2000" b="1">
            <a:solidFill>
              <a:sysClr val="windowText" lastClr="000000"/>
            </a:solidFill>
            <a:effectLst/>
          </a:endParaRPr>
        </a:p>
        <a:p>
          <a:r>
            <a:rPr lang="en-US" sz="2000" b="1">
              <a:solidFill>
                <a:sysClr val="windowText" lastClr="000000"/>
              </a:solidFill>
              <a:effectLst/>
            </a:rPr>
            <a:t>                                                  </a:t>
          </a:r>
          <a:r>
            <a:rPr lang="en-US" sz="2000" b="1" baseline="0">
              <a:solidFill>
                <a:sysClr val="windowText" lastClr="000000"/>
              </a:solidFill>
              <a:effectLst/>
            </a:rPr>
            <a:t>          </a:t>
          </a:r>
          <a:r>
            <a:rPr lang="en-US" sz="2000" b="1">
              <a:solidFill>
                <a:sysClr val="windowText" lastClr="000000"/>
              </a:solidFill>
              <a:effectLst/>
            </a:rPr>
            <a:t> " HOME</a:t>
          </a:r>
          <a:r>
            <a:rPr lang="en-US" sz="2000" b="1" baseline="0">
              <a:solidFill>
                <a:sysClr val="windowText" lastClr="000000"/>
              </a:solidFill>
              <a:effectLst/>
            </a:rPr>
            <a:t>  &amp; AWAY   Matches "</a:t>
          </a:r>
        </a:p>
        <a:p>
          <a:pPr eaLnBrk="1" fontAlgn="auto" latinLnBrk="0" hangingPunct="1"/>
          <a:r>
            <a:rPr lang="en-US" sz="1100" b="1">
              <a:solidFill>
                <a:schemeClr val="dk1"/>
              </a:solidFill>
              <a:effectLst/>
              <a:latin typeface="+mn-lt"/>
              <a:ea typeface="+mn-ea"/>
              <a:cs typeface="+mn-cs"/>
            </a:rPr>
            <a:t>                                                                                                          </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              </a:t>
          </a:r>
          <a:r>
            <a:rPr lang="en-US" sz="1100" b="1" i="1">
              <a:solidFill>
                <a:schemeClr val="dk1"/>
              </a:solidFill>
              <a:effectLst/>
              <a:latin typeface="+mn-lt"/>
              <a:ea typeface="+mn-ea"/>
              <a:cs typeface="+mn-cs"/>
            </a:rPr>
            <a:t>( including Practice matches </a:t>
          </a:r>
          <a:r>
            <a:rPr lang="en-US" sz="1100" b="1">
              <a:solidFill>
                <a:schemeClr val="dk1"/>
              </a:solidFill>
              <a:effectLst/>
              <a:latin typeface="+mn-lt"/>
              <a:ea typeface="+mn-ea"/>
              <a:cs typeface="+mn-cs"/>
            </a:rPr>
            <a:t>)</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1">
              <a:solidFill>
                <a:schemeClr val="dk1"/>
              </a:solidFill>
              <a:effectLst/>
              <a:latin typeface="+mn-lt"/>
              <a:ea typeface="+mn-ea"/>
              <a:cs typeface="+mn-cs"/>
            </a:rPr>
            <a:t>                                                                                                                                   </a:t>
          </a:r>
          <a:r>
            <a:rPr lang="en-US" sz="1600" b="1" baseline="0">
              <a:solidFill>
                <a:schemeClr val="dk1"/>
              </a:solidFill>
              <a:effectLst/>
              <a:latin typeface="+mn-lt"/>
              <a:ea typeface="+mn-ea"/>
              <a:cs typeface="+mn-cs"/>
            </a:rPr>
            <a:t>    </a:t>
          </a:r>
          <a:r>
            <a:rPr lang="en-US" sz="1600" b="1">
              <a:solidFill>
                <a:schemeClr val="dk1"/>
              </a:solidFill>
              <a:effectLst/>
              <a:latin typeface="+mn-lt"/>
              <a:ea typeface="+mn-ea"/>
              <a:cs typeface="+mn-cs"/>
            </a:rPr>
            <a:t>                                                           </a:t>
          </a:r>
          <a:r>
            <a:rPr lang="en-US" sz="2000" b="1">
              <a:solidFill>
                <a:sysClr val="windowText" lastClr="000000"/>
              </a:solidFill>
              <a:effectLst/>
            </a:rPr>
            <a:t>                                                                                                                                                       </a:t>
          </a:r>
        </a:p>
      </xdr:txBody>
    </xdr:sp>
    <xdr:clientData/>
  </xdr:twoCellAnchor>
  <xdr:twoCellAnchor>
    <xdr:from>
      <xdr:col>0</xdr:col>
      <xdr:colOff>1</xdr:colOff>
      <xdr:row>32</xdr:row>
      <xdr:rowOff>10885</xdr:rowOff>
    </xdr:from>
    <xdr:to>
      <xdr:col>4</xdr:col>
      <xdr:colOff>21772</xdr:colOff>
      <xdr:row>36</xdr:row>
      <xdr:rowOff>43543</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 y="5932714"/>
          <a:ext cx="4005942" cy="77288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ysClr val="windowText" lastClr="000000"/>
              </a:solidFill>
            </a:rPr>
            <a:t>Total Matches</a:t>
          </a:r>
          <a:r>
            <a:rPr lang="en-US" sz="1600" b="1" baseline="0">
              <a:solidFill>
                <a:sysClr val="windowText" lastClr="000000"/>
              </a:solidFill>
            </a:rPr>
            <a:t> Played by the Teams  </a:t>
          </a:r>
          <a:endParaRPr lang="en-US" sz="1600" b="1">
            <a:solidFill>
              <a:sysClr val="windowText" lastClr="000000"/>
            </a:solidFill>
          </a:endParaRPr>
        </a:p>
      </xdr:txBody>
    </xdr:sp>
    <xdr:clientData/>
  </xdr:twoCellAnchor>
  <xdr:twoCellAnchor>
    <xdr:from>
      <xdr:col>6</xdr:col>
      <xdr:colOff>18802</xdr:colOff>
      <xdr:row>32</xdr:row>
      <xdr:rowOff>1978</xdr:rowOff>
    </xdr:from>
    <xdr:to>
      <xdr:col>10</xdr:col>
      <xdr:colOff>41563</xdr:colOff>
      <xdr:row>36</xdr:row>
      <xdr:rowOff>83128</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866911" y="5765469"/>
          <a:ext cx="6589816" cy="80158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ysClr val="windowText" lastClr="000000"/>
              </a:solidFill>
            </a:rPr>
            <a:t> Total  Matches Win  by the Teams </a:t>
          </a:r>
        </a:p>
      </xdr:txBody>
    </xdr:sp>
    <xdr:clientData/>
  </xdr:twoCellAnchor>
  <xdr:twoCellAnchor>
    <xdr:from>
      <xdr:col>11</xdr:col>
      <xdr:colOff>43543</xdr:colOff>
      <xdr:row>32</xdr:row>
      <xdr:rowOff>54429</xdr:rowOff>
    </xdr:from>
    <xdr:to>
      <xdr:col>13</xdr:col>
      <xdr:colOff>10886</xdr:colOff>
      <xdr:row>35</xdr:row>
      <xdr:rowOff>141515</xdr:rowOff>
    </xdr:to>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13868400" y="5976258"/>
          <a:ext cx="4582886" cy="64225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800" b="1">
              <a:solidFill>
                <a:sysClr val="windowText" lastClr="000000"/>
              </a:solidFill>
              <a:effectLst/>
              <a:latin typeface="+mn-lt"/>
              <a:ea typeface="+mn-ea"/>
              <a:cs typeface="+mn-cs"/>
            </a:rPr>
            <a:t>Calculated</a:t>
          </a:r>
          <a:r>
            <a:rPr lang="en-US" sz="1800" b="1" baseline="0">
              <a:solidFill>
                <a:sysClr val="windowText" lastClr="000000"/>
              </a:solidFill>
              <a:effectLst/>
              <a:latin typeface="+mn-lt"/>
              <a:ea typeface="+mn-ea"/>
              <a:cs typeface="+mn-cs"/>
            </a:rPr>
            <a:t> the Total Win Percentage </a:t>
          </a:r>
          <a:endParaRPr lang="en-US" sz="1800" b="1">
            <a:solidFill>
              <a:sysClr val="windowText" lastClr="000000"/>
            </a:solidFill>
            <a:effectLst/>
          </a:endParaRPr>
        </a:p>
        <a:p>
          <a:endParaRPr lang="en-US" sz="1800" b="1">
            <a:solidFill>
              <a:sysClr val="windowText" lastClr="000000"/>
            </a:solidFill>
          </a:endParaRPr>
        </a:p>
      </xdr:txBody>
    </xdr:sp>
    <xdr:clientData/>
  </xdr:twoCellAnchor>
  <xdr:twoCellAnchor>
    <xdr:from>
      <xdr:col>0</xdr:col>
      <xdr:colOff>69273</xdr:colOff>
      <xdr:row>61</xdr:row>
      <xdr:rowOff>166255</xdr:rowOff>
    </xdr:from>
    <xdr:to>
      <xdr:col>4</xdr:col>
      <xdr:colOff>0</xdr:colOff>
      <xdr:row>65</xdr:row>
      <xdr:rowOff>152400</xdr:rowOff>
    </xdr:to>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69273" y="11152910"/>
          <a:ext cx="7633854" cy="70658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ysClr val="windowText" lastClr="000000"/>
              </a:solidFill>
            </a:rPr>
            <a:t>Total Home Win Percentage </a:t>
          </a:r>
        </a:p>
      </xdr:txBody>
    </xdr:sp>
    <xdr:clientData/>
  </xdr:twoCellAnchor>
  <xdr:twoCellAnchor>
    <xdr:from>
      <xdr:col>6</xdr:col>
      <xdr:colOff>27709</xdr:colOff>
      <xdr:row>61</xdr:row>
      <xdr:rowOff>138545</xdr:rowOff>
    </xdr:from>
    <xdr:to>
      <xdr:col>10</xdr:col>
      <xdr:colOff>55418</xdr:colOff>
      <xdr:row>65</xdr:row>
      <xdr:rowOff>138545</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0875818" y="11125200"/>
          <a:ext cx="6594764" cy="72043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ysClr val="windowText" lastClr="000000"/>
              </a:solidFill>
            </a:rPr>
            <a:t>Total Away Win Percentage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1245870</xdr:colOff>
      <xdr:row>48</xdr:row>
      <xdr:rowOff>175260</xdr:rowOff>
    </xdr:from>
    <xdr:to>
      <xdr:col>13</xdr:col>
      <xdr:colOff>256309</xdr:colOff>
      <xdr:row>90</xdr:row>
      <xdr:rowOff>6927</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548640</xdr:colOff>
      <xdr:row>50</xdr:row>
      <xdr:rowOff>60960</xdr:rowOff>
    </xdr:from>
    <xdr:to>
      <xdr:col>18</xdr:col>
      <xdr:colOff>514350</xdr:colOff>
      <xdr:row>77</xdr:row>
      <xdr:rowOff>171450</xdr:rowOff>
    </xdr:to>
    <mc:AlternateContent xmlns:mc="http://schemas.openxmlformats.org/markup-compatibility/2006" xmlns:a14="http://schemas.microsoft.com/office/drawing/2010/main">
      <mc:Choice Requires="a14">
        <xdr:graphicFrame macro="">
          <xdr:nvGraphicFramePr>
            <xdr:cNvPr id="19" name="Team 1">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microsoft.com/office/drawing/2010/slicer">
              <sle:slicer xmlns:sle="http://schemas.microsoft.com/office/drawing/2010/slicer" name="Team 1"/>
            </a:graphicData>
          </a:graphic>
        </xdr:graphicFrame>
      </mc:Choice>
      <mc:Fallback xmlns="">
        <xdr:sp macro="" textlink="">
          <xdr:nvSpPr>
            <xdr:cNvPr id="0" name=""/>
            <xdr:cNvSpPr>
              <a:spLocks noTextEdit="1"/>
            </xdr:cNvSpPr>
          </xdr:nvSpPr>
          <xdr:spPr>
            <a:xfrm>
              <a:off x="21046440" y="7680960"/>
              <a:ext cx="5452110" cy="422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43543</xdr:colOff>
      <xdr:row>2</xdr:row>
      <xdr:rowOff>10886</xdr:rowOff>
    </xdr:from>
    <xdr:to>
      <xdr:col>1</xdr:col>
      <xdr:colOff>1349829</xdr:colOff>
      <xdr:row>4</xdr:row>
      <xdr:rowOff>54428</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3543" y="381000"/>
          <a:ext cx="3135086" cy="41365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ysClr val="windowText" lastClr="000000"/>
              </a:solidFill>
            </a:rPr>
            <a:t>Total Win Percentage</a:t>
          </a:r>
        </a:p>
      </xdr:txBody>
    </xdr:sp>
    <xdr:clientData/>
  </xdr:twoCellAnchor>
  <xdr:twoCellAnchor>
    <xdr:from>
      <xdr:col>2</xdr:col>
      <xdr:colOff>587829</xdr:colOff>
      <xdr:row>1</xdr:row>
      <xdr:rowOff>163286</xdr:rowOff>
    </xdr:from>
    <xdr:to>
      <xdr:col>5</xdr:col>
      <xdr:colOff>1</xdr:colOff>
      <xdr:row>3</xdr:row>
      <xdr:rowOff>163286</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3799115" y="348343"/>
          <a:ext cx="3298372" cy="37011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ysClr val="windowText" lastClr="000000"/>
              </a:solidFill>
            </a:rPr>
            <a:t>Home Win Percentage</a:t>
          </a:r>
        </a:p>
      </xdr:txBody>
    </xdr:sp>
    <xdr:clientData/>
  </xdr:twoCellAnchor>
  <xdr:twoCellAnchor>
    <xdr:from>
      <xdr:col>6</xdr:col>
      <xdr:colOff>10886</xdr:colOff>
      <xdr:row>2</xdr:row>
      <xdr:rowOff>21772</xdr:rowOff>
    </xdr:from>
    <xdr:to>
      <xdr:col>8</xdr:col>
      <xdr:colOff>21772</xdr:colOff>
      <xdr:row>4</xdr:row>
      <xdr:rowOff>10885</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7805057" y="391886"/>
          <a:ext cx="3254829" cy="359228"/>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ysClr val="windowText" lastClr="000000"/>
              </a:solidFill>
            </a:rPr>
            <a:t>Away Win Percntage</a:t>
          </a:r>
        </a:p>
      </xdr:txBody>
    </xdr:sp>
    <xdr:clientData/>
  </xdr:twoCellAnchor>
  <xdr:twoCellAnchor>
    <xdr:from>
      <xdr:col>9</xdr:col>
      <xdr:colOff>2474</xdr:colOff>
      <xdr:row>1</xdr:row>
      <xdr:rowOff>160318</xdr:rowOff>
    </xdr:from>
    <xdr:to>
      <xdr:col>14</xdr:col>
      <xdr:colOff>89559</xdr:colOff>
      <xdr:row>3</xdr:row>
      <xdr:rowOff>182088</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4203383" y="350818"/>
          <a:ext cx="8174676" cy="40277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ysClr val="windowText" lastClr="000000"/>
              </a:solidFill>
              <a:effectLst/>
              <a:latin typeface="+mn-lt"/>
              <a:ea typeface="+mn-ea"/>
              <a:cs typeface="+mn-cs"/>
            </a:rPr>
            <a:t>                          HOME</a:t>
          </a:r>
          <a:r>
            <a:rPr lang="en-US" sz="1800" b="1" baseline="0">
              <a:solidFill>
                <a:sysClr val="windowText" lastClr="000000"/>
              </a:solidFill>
              <a:effectLst/>
              <a:latin typeface="+mn-lt"/>
              <a:ea typeface="+mn-ea"/>
              <a:cs typeface="+mn-cs"/>
            </a:rPr>
            <a:t>  &amp; AWAY   Matches </a:t>
          </a:r>
          <a:endParaRPr lang="en-US" sz="1800" b="1">
            <a:solidFill>
              <a:sysClr val="windowText" lastClr="000000"/>
            </a:solidFill>
          </a:endParaRPr>
        </a:p>
      </xdr:txBody>
    </xdr:sp>
    <xdr:clientData/>
  </xdr:twoCellAnchor>
  <xdr:twoCellAnchor>
    <xdr:from>
      <xdr:col>13</xdr:col>
      <xdr:colOff>419894</xdr:colOff>
      <xdr:row>83</xdr:row>
      <xdr:rowOff>121920</xdr:rowOff>
    </xdr:from>
    <xdr:to>
      <xdr:col>19</xdr:col>
      <xdr:colOff>220980</xdr:colOff>
      <xdr:row>104</xdr:row>
      <xdr:rowOff>33087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1057076</xdr:colOff>
      <xdr:row>93</xdr:row>
      <xdr:rowOff>19049</xdr:rowOff>
    </xdr:from>
    <xdr:to>
      <xdr:col>12</xdr:col>
      <xdr:colOff>1363980</xdr:colOff>
      <xdr:row>128</xdr:row>
      <xdr:rowOff>76200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459104</xdr:colOff>
      <xdr:row>107</xdr:row>
      <xdr:rowOff>57150</xdr:rowOff>
    </xdr:from>
    <xdr:to>
      <xdr:col>19</xdr:col>
      <xdr:colOff>240030</xdr:colOff>
      <xdr:row>129</xdr:row>
      <xdr:rowOff>46674</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843147</xdr:colOff>
      <xdr:row>132</xdr:row>
      <xdr:rowOff>30480</xdr:rowOff>
    </xdr:from>
    <xdr:to>
      <xdr:col>20</xdr:col>
      <xdr:colOff>304800</xdr:colOff>
      <xdr:row>165</xdr:row>
      <xdr:rowOff>-1</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200024</xdr:colOff>
      <xdr:row>47</xdr:row>
      <xdr:rowOff>57150</xdr:rowOff>
    </xdr:from>
    <xdr:to>
      <xdr:col>31</xdr:col>
      <xdr:colOff>76200</xdr:colOff>
      <xdr:row>81</xdr:row>
      <xdr:rowOff>133350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285750</xdr:colOff>
      <xdr:row>45</xdr:row>
      <xdr:rowOff>0</xdr:rowOff>
    </xdr:from>
    <xdr:to>
      <xdr:col>18</xdr:col>
      <xdr:colOff>10391</xdr:colOff>
      <xdr:row>48</xdr:row>
      <xdr:rowOff>143741</xdr:rowOff>
    </xdr:to>
    <xdr:sp macro="" textlink="">
      <xdr:nvSpPr>
        <xdr:cNvPr id="14" name="Rectangle 13">
          <a:extLst>
            <a:ext uri="{FF2B5EF4-FFF2-40B4-BE49-F238E27FC236}">
              <a16:creationId xmlns:a16="http://schemas.microsoft.com/office/drawing/2014/main" id="{00000000-0008-0000-0700-00000E000000}"/>
            </a:ext>
          </a:extLst>
        </xdr:cNvPr>
        <xdr:cNvSpPr/>
      </xdr:nvSpPr>
      <xdr:spPr>
        <a:xfrm>
          <a:off x="21164550" y="7715250"/>
          <a:ext cx="5306291" cy="658091"/>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4400" b="1">
              <a:solidFill>
                <a:schemeClr val="tx1"/>
              </a:solidFill>
            </a:rPr>
            <a:t>Choose</a:t>
          </a:r>
          <a:r>
            <a:rPr lang="en-US" sz="4400" b="1" baseline="0">
              <a:solidFill>
                <a:schemeClr val="tx1"/>
              </a:solidFill>
            </a:rPr>
            <a:t> Two Teams</a:t>
          </a:r>
          <a:endParaRPr lang="en-US" sz="4400" b="1">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190500</xdr:colOff>
          <xdr:row>24</xdr:row>
          <xdr:rowOff>137160</xdr:rowOff>
        </xdr:from>
        <xdr:to>
          <xdr:col>11</xdr:col>
          <xdr:colOff>1104900</xdr:colOff>
          <xdr:row>26</xdr:row>
          <xdr:rowOff>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204850</xdr:colOff>
      <xdr:row>47</xdr:row>
      <xdr:rowOff>95992</xdr:rowOff>
    </xdr:from>
    <xdr:to>
      <xdr:col>21</xdr:col>
      <xdr:colOff>637309</xdr:colOff>
      <xdr:row>67</xdr:row>
      <xdr:rowOff>83128</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152400</xdr:colOff>
      <xdr:row>29</xdr:row>
      <xdr:rowOff>69273</xdr:rowOff>
    </xdr:from>
    <xdr:to>
      <xdr:col>16</xdr:col>
      <xdr:colOff>1066800</xdr:colOff>
      <xdr:row>44</xdr:row>
      <xdr:rowOff>77189</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1046017</xdr:colOff>
      <xdr:row>29</xdr:row>
      <xdr:rowOff>62347</xdr:rowOff>
    </xdr:from>
    <xdr:to>
      <xdr:col>21</xdr:col>
      <xdr:colOff>228599</xdr:colOff>
      <xdr:row>44</xdr:row>
      <xdr:rowOff>95598</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249383</xdr:colOff>
      <xdr:row>27</xdr:row>
      <xdr:rowOff>152448</xdr:rowOff>
    </xdr:from>
    <xdr:to>
      <xdr:col>13</xdr:col>
      <xdr:colOff>1136072</xdr:colOff>
      <xdr:row>47</xdr:row>
      <xdr:rowOff>27710</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374083" y="4937808"/>
              <a:ext cx="7363689" cy="338046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0</xdr:row>
      <xdr:rowOff>152400</xdr:rowOff>
    </xdr:from>
    <xdr:to>
      <xdr:col>6</xdr:col>
      <xdr:colOff>0</xdr:colOff>
      <xdr:row>4</xdr:row>
      <xdr:rowOff>76200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0" y="152400"/>
          <a:ext cx="5845629" cy="6640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ysClr val="windowText" lastClr="000000"/>
              </a:solidFill>
            </a:rPr>
            <a:t>                " IPL Players Details "</a:t>
          </a:r>
        </a:p>
      </xdr:txBody>
    </xdr:sp>
    <xdr:clientData/>
  </xdr:twoCellAnchor>
  <xdr:twoCellAnchor>
    <xdr:from>
      <xdr:col>18</xdr:col>
      <xdr:colOff>891404</xdr:colOff>
      <xdr:row>20</xdr:row>
      <xdr:rowOff>177735</xdr:rowOff>
    </xdr:from>
    <xdr:to>
      <xdr:col>21</xdr:col>
      <xdr:colOff>382364</xdr:colOff>
      <xdr:row>22</xdr:row>
      <xdr:rowOff>131352</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322839" y="3817406"/>
          <a:ext cx="1812819" cy="31220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rPr>
            <a:t>"  Min </a:t>
          </a:r>
          <a:r>
            <a:rPr lang="en-US" sz="1400" b="1" baseline="0">
              <a:solidFill>
                <a:sysClr val="windowText" lastClr="000000"/>
              </a:solidFill>
            </a:rPr>
            <a:t> &amp; Max  Age "</a:t>
          </a:r>
          <a:endParaRPr lang="en-US" sz="1400" b="1">
            <a:solidFill>
              <a:sysClr val="windowText" lastClr="000000"/>
            </a:solidFill>
          </a:endParaRPr>
        </a:p>
      </xdr:txBody>
    </xdr:sp>
    <xdr:clientData/>
  </xdr:twoCellAnchor>
  <xdr:twoCellAnchor>
    <xdr:from>
      <xdr:col>10</xdr:col>
      <xdr:colOff>546850</xdr:colOff>
      <xdr:row>2</xdr:row>
      <xdr:rowOff>134472</xdr:rowOff>
    </xdr:from>
    <xdr:to>
      <xdr:col>13</xdr:col>
      <xdr:colOff>627531</xdr:colOff>
      <xdr:row>5</xdr:row>
      <xdr:rowOff>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9493626" y="493060"/>
          <a:ext cx="3442446" cy="40341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rPr>
            <a:t>  Batting</a:t>
          </a:r>
          <a:r>
            <a:rPr lang="en-US" sz="1400" b="1" baseline="0">
              <a:solidFill>
                <a:sysClr val="windowText" lastClr="000000"/>
              </a:solidFill>
            </a:rPr>
            <a:t> Hand players  in respected Country "</a:t>
          </a:r>
          <a:endParaRPr lang="en-US" sz="1400" b="1">
            <a:solidFill>
              <a:sysClr val="windowText" lastClr="000000"/>
            </a:solidFill>
          </a:endParaRPr>
        </a:p>
      </xdr:txBody>
    </xdr:sp>
    <xdr:clientData/>
  </xdr:twoCellAnchor>
  <xdr:twoCellAnchor>
    <xdr:from>
      <xdr:col>6</xdr:col>
      <xdr:colOff>385482</xdr:colOff>
      <xdr:row>2</xdr:row>
      <xdr:rowOff>143436</xdr:rowOff>
    </xdr:from>
    <xdr:to>
      <xdr:col>9</xdr:col>
      <xdr:colOff>435428</xdr:colOff>
      <xdr:row>5</xdr:row>
      <xdr:rowOff>10885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6231111" y="513550"/>
          <a:ext cx="2564546" cy="42262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rPr>
            <a:t> Total</a:t>
          </a:r>
          <a:r>
            <a:rPr lang="en-US" sz="1400" b="1" baseline="0">
              <a:solidFill>
                <a:sysClr val="windowText" lastClr="000000"/>
              </a:solidFill>
            </a:rPr>
            <a:t> no. Players  In Country </a:t>
          </a:r>
          <a:endParaRPr lang="en-US" sz="1400" b="1">
            <a:solidFill>
              <a:sysClr val="windowText" lastClr="000000"/>
            </a:solidFill>
          </a:endParaRPr>
        </a:p>
      </xdr:txBody>
    </xdr:sp>
    <xdr:clientData/>
  </xdr:twoCellAnchor>
  <xdr:twoCellAnchor>
    <xdr:from>
      <xdr:col>14</xdr:col>
      <xdr:colOff>636495</xdr:colOff>
      <xdr:row>3</xdr:row>
      <xdr:rowOff>1</xdr:rowOff>
    </xdr:from>
    <xdr:to>
      <xdr:col>17</xdr:col>
      <xdr:colOff>478972</xdr:colOff>
      <xdr:row>5</xdr:row>
      <xdr:rowOff>0</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14385152" y="555172"/>
          <a:ext cx="3848420" cy="37011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rPr>
            <a:t>         Bowling Skill</a:t>
          </a:r>
          <a:r>
            <a:rPr lang="en-US" sz="1400" b="1" baseline="0">
              <a:solidFill>
                <a:sysClr val="windowText" lastClr="000000"/>
              </a:solidFill>
            </a:rPr>
            <a:t>  players</a:t>
          </a:r>
          <a:r>
            <a:rPr lang="en-US" sz="1400" b="1" baseline="0">
              <a:solidFill>
                <a:schemeClr val="dk1"/>
              </a:solidFill>
              <a:effectLst/>
              <a:latin typeface="+mn-lt"/>
              <a:ea typeface="+mn-ea"/>
              <a:cs typeface="+mn-cs"/>
            </a:rPr>
            <a:t>  in respected Country</a:t>
          </a:r>
          <a:endParaRPr lang="en-US" sz="1400" b="1">
            <a:solidFill>
              <a:sysClr val="windowText" lastClr="000000"/>
            </a:solidFill>
          </a:endParaRPr>
        </a:p>
      </xdr:txBody>
    </xdr:sp>
    <xdr:clientData/>
  </xdr:twoCellAnchor>
  <xdr:twoCellAnchor>
    <xdr:from>
      <xdr:col>18</xdr:col>
      <xdr:colOff>402772</xdr:colOff>
      <xdr:row>3</xdr:row>
      <xdr:rowOff>0</xdr:rowOff>
    </xdr:from>
    <xdr:to>
      <xdr:col>22</xdr:col>
      <xdr:colOff>87085</xdr:colOff>
      <xdr:row>4</xdr:row>
      <xdr:rowOff>174171</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8843172" y="555171"/>
          <a:ext cx="2939142" cy="35922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ysClr val="windowText" lastClr="000000"/>
              </a:solidFill>
            </a:rPr>
            <a:t>Total</a:t>
          </a:r>
          <a:r>
            <a:rPr lang="en-US" sz="1200" b="1" baseline="0">
              <a:solidFill>
                <a:sysClr val="windowText" lastClr="000000"/>
              </a:solidFill>
            </a:rPr>
            <a:t> no. of players in respected  Country</a:t>
          </a:r>
          <a:endParaRPr lang="en-US" sz="1200" b="1">
            <a:solidFill>
              <a:sysClr val="windowText" lastClr="000000"/>
            </a:solidFill>
          </a:endParaRPr>
        </a:p>
      </xdr:txBody>
    </xdr:sp>
    <xdr:clientData/>
  </xdr:twoCellAnchor>
  <xdr:twoCellAnchor>
    <xdr:from>
      <xdr:col>7</xdr:col>
      <xdr:colOff>54428</xdr:colOff>
      <xdr:row>47</xdr:row>
      <xdr:rowOff>152400</xdr:rowOff>
    </xdr:from>
    <xdr:to>
      <xdr:col>13</xdr:col>
      <xdr:colOff>1393371</xdr:colOff>
      <xdr:row>68</xdr:row>
      <xdr:rowOff>10885</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7179128" y="8442960"/>
              <a:ext cx="7815943" cy="353894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86</xdr:col>
      <xdr:colOff>609600</xdr:colOff>
      <xdr:row>129</xdr:row>
      <xdr:rowOff>30480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59588400" cy="19690080"/>
        </a:xfrm>
        <a:prstGeom prst="rect">
          <a:avLst/>
        </a:prstGeom>
        <a:effectLst>
          <a:outerShdw blurRad="50800" dist="50800" dir="4200000" algn="ctr" rotWithShape="0">
            <a:srgbClr val="000000">
              <a:alpha val="43137"/>
            </a:srgbClr>
          </a:outerShdw>
        </a:effectLst>
      </xdr:spPr>
    </xdr:pic>
    <xdr:clientData/>
  </xdr:twoCellAnchor>
  <xdr:twoCellAnchor>
    <xdr:from>
      <xdr:col>64</xdr:col>
      <xdr:colOff>63488</xdr:colOff>
      <xdr:row>2</xdr:row>
      <xdr:rowOff>60960</xdr:rowOff>
    </xdr:from>
    <xdr:to>
      <xdr:col>86</xdr:col>
      <xdr:colOff>426720</xdr:colOff>
      <xdr:row>47</xdr:row>
      <xdr:rowOff>91440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64</xdr:col>
      <xdr:colOff>182880</xdr:colOff>
      <xdr:row>49</xdr:row>
      <xdr:rowOff>0</xdr:rowOff>
    </xdr:from>
    <xdr:to>
      <xdr:col>86</xdr:col>
      <xdr:colOff>91440</xdr:colOff>
      <xdr:row>87</xdr:row>
      <xdr:rowOff>121920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51</xdr:col>
      <xdr:colOff>579120</xdr:colOff>
      <xdr:row>38</xdr:row>
      <xdr:rowOff>30480</xdr:rowOff>
    </xdr:from>
    <xdr:to>
      <xdr:col>63</xdr:col>
      <xdr:colOff>274320</xdr:colOff>
      <xdr:row>62</xdr:row>
      <xdr:rowOff>110490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51</xdr:col>
      <xdr:colOff>182880</xdr:colOff>
      <xdr:row>64</xdr:row>
      <xdr:rowOff>152400</xdr:rowOff>
    </xdr:from>
    <xdr:to>
      <xdr:col>64</xdr:col>
      <xdr:colOff>60960</xdr:colOff>
      <xdr:row>86</xdr:row>
      <xdr:rowOff>121920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365760</xdr:colOff>
      <xdr:row>85</xdr:row>
      <xdr:rowOff>60960</xdr:rowOff>
    </xdr:from>
    <xdr:to>
      <xdr:col>30</xdr:col>
      <xdr:colOff>426720</xdr:colOff>
      <xdr:row>127</xdr:row>
      <xdr:rowOff>121920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396240</xdr:colOff>
      <xdr:row>88</xdr:row>
      <xdr:rowOff>0</xdr:rowOff>
    </xdr:from>
    <xdr:to>
      <xdr:col>86</xdr:col>
      <xdr:colOff>243840</xdr:colOff>
      <xdr:row>128</xdr:row>
      <xdr:rowOff>60960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313286</xdr:colOff>
      <xdr:row>2</xdr:row>
      <xdr:rowOff>30480</xdr:rowOff>
    </xdr:from>
    <xdr:to>
      <xdr:col>22</xdr:col>
      <xdr:colOff>457200</xdr:colOff>
      <xdr:row>42</xdr:row>
      <xdr:rowOff>60960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24</xdr:col>
      <xdr:colOff>0</xdr:colOff>
      <xdr:row>38</xdr:row>
      <xdr:rowOff>0</xdr:rowOff>
    </xdr:from>
    <xdr:to>
      <xdr:col>49</xdr:col>
      <xdr:colOff>609600</xdr:colOff>
      <xdr:row>84</xdr:row>
      <xdr:rowOff>121920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23</xdr:col>
      <xdr:colOff>127635</xdr:colOff>
      <xdr:row>15</xdr:row>
      <xdr:rowOff>163829</xdr:rowOff>
    </xdr:from>
    <xdr:to>
      <xdr:col>33</xdr:col>
      <xdr:colOff>232410</xdr:colOff>
      <xdr:row>36</xdr:row>
      <xdr:rowOff>140971</xdr:rowOff>
    </xdr:to>
    <mc:AlternateContent xmlns:mc="http://schemas.openxmlformats.org/markup-compatibility/2006" xmlns:a14="http://schemas.microsoft.com/office/drawing/2010/main">
      <mc:Choice Requires="a14">
        <xdr:graphicFrame macro="">
          <xdr:nvGraphicFramePr>
            <xdr:cNvPr id="16" name="Teams 1">
              <a:extLst>
                <a:ext uri="{FF2B5EF4-FFF2-40B4-BE49-F238E27FC236}">
                  <a16:creationId xmlns:a16="http://schemas.microsoft.com/office/drawing/2014/main" id="{00000000-0008-0000-0900-000010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Teams 1"/>
            </a:graphicData>
          </a:graphic>
        </xdr:graphicFrame>
      </mc:Choice>
      <mc:Fallback xmlns="">
        <xdr:sp macro="" textlink="">
          <xdr:nvSpPr>
            <xdr:cNvPr id="0" name=""/>
            <xdr:cNvSpPr>
              <a:spLocks noTextEdit="1"/>
            </xdr:cNvSpPr>
          </xdr:nvSpPr>
          <xdr:spPr>
            <a:xfrm>
              <a:off x="15550515" y="2907029"/>
              <a:ext cx="6810375" cy="3817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26670</xdr:colOff>
      <xdr:row>14</xdr:row>
      <xdr:rowOff>94238</xdr:rowOff>
    </xdr:from>
    <xdr:to>
      <xdr:col>40</xdr:col>
      <xdr:colOff>483869</xdr:colOff>
      <xdr:row>36</xdr:row>
      <xdr:rowOff>80010</xdr:rowOff>
    </xdr:to>
    <mc:AlternateContent xmlns:mc="http://schemas.openxmlformats.org/markup-compatibility/2006" xmlns:a14="http://schemas.microsoft.com/office/drawing/2010/main">
      <mc:Choice Requires="a14">
        <xdr:graphicFrame macro="">
          <xdr:nvGraphicFramePr>
            <xdr:cNvPr id="17" name="Season 1">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22825710" y="2654558"/>
              <a:ext cx="4480559" cy="40091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33</xdr:col>
      <xdr:colOff>562495</xdr:colOff>
      <xdr:row>7</xdr:row>
      <xdr:rowOff>133696</xdr:rowOff>
    </xdr:from>
    <xdr:to>
      <xdr:col>39</xdr:col>
      <xdr:colOff>551411</xdr:colOff>
      <xdr:row>11</xdr:row>
      <xdr:rowOff>114646</xdr:rowOff>
    </xdr:to>
    <xdr:sp macro="" textlink="">
      <xdr:nvSpPr>
        <xdr:cNvPr id="34" name="TextBox 33">
          <a:extLst>
            <a:ext uri="{FF2B5EF4-FFF2-40B4-BE49-F238E27FC236}">
              <a16:creationId xmlns:a16="http://schemas.microsoft.com/office/drawing/2014/main" id="{00000000-0008-0000-0900-000022000000}"/>
            </a:ext>
          </a:extLst>
        </xdr:cNvPr>
        <xdr:cNvSpPr txBox="1"/>
      </xdr:nvSpPr>
      <xdr:spPr>
        <a:xfrm>
          <a:off x="22690975" y="1413856"/>
          <a:ext cx="4012276" cy="71247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a:t>Choose IPL Season season</a:t>
          </a:r>
        </a:p>
        <a:p>
          <a:endParaRPr lang="en-US" sz="3600" b="1"/>
        </a:p>
      </xdr:txBody>
    </xdr:sp>
    <xdr:clientData/>
  </xdr:twoCellAnchor>
  <xdr:twoCellAnchor>
    <xdr:from>
      <xdr:col>23</xdr:col>
      <xdr:colOff>110490</xdr:colOff>
      <xdr:row>7</xdr:row>
      <xdr:rowOff>129540</xdr:rowOff>
    </xdr:from>
    <xdr:to>
      <xdr:col>32</xdr:col>
      <xdr:colOff>521970</xdr:colOff>
      <xdr:row>11</xdr:row>
      <xdr:rowOff>91440</xdr:rowOff>
    </xdr:to>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15533370" y="1409700"/>
          <a:ext cx="6446520" cy="69342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a:t>Choose TEAM</a:t>
          </a:r>
        </a:p>
      </xdr:txBody>
    </xdr:sp>
    <xdr:clientData/>
  </xdr:twoCellAnchor>
  <xdr:twoCellAnchor>
    <xdr:from>
      <xdr:col>41</xdr:col>
      <xdr:colOff>0</xdr:colOff>
      <xdr:row>0</xdr:row>
      <xdr:rowOff>152400</xdr:rowOff>
    </xdr:from>
    <xdr:to>
      <xdr:col>65</xdr:col>
      <xdr:colOff>274320</xdr:colOff>
      <xdr:row>15</xdr:row>
      <xdr:rowOff>91440</xdr:rowOff>
    </xdr:to>
    <xdr:sp macro="" textlink="">
      <xdr:nvSpPr>
        <xdr:cNvPr id="36" name="TextBox 35">
          <a:extLst>
            <a:ext uri="{FF2B5EF4-FFF2-40B4-BE49-F238E27FC236}">
              <a16:creationId xmlns:a16="http://schemas.microsoft.com/office/drawing/2014/main" id="{00000000-0008-0000-0900-000024000000}"/>
            </a:ext>
          </a:extLst>
        </xdr:cNvPr>
        <xdr:cNvSpPr txBox="1"/>
      </xdr:nvSpPr>
      <xdr:spPr>
        <a:xfrm>
          <a:off x="27492960" y="152400"/>
          <a:ext cx="16367760" cy="2682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800" b="1" u="sng">
              <a:solidFill>
                <a:schemeClr val="bg1"/>
              </a:solidFill>
            </a:rPr>
            <a:t>IPL DASHBOARD - 1</a:t>
          </a:r>
        </a:p>
      </xdr:txBody>
    </xdr:sp>
    <xdr:clientData/>
  </xdr:twoCellAnchor>
  <xdr:twoCellAnchor>
    <xdr:from>
      <xdr:col>2</xdr:col>
      <xdr:colOff>243840</xdr:colOff>
      <xdr:row>44</xdr:row>
      <xdr:rowOff>30480</xdr:rowOff>
    </xdr:from>
    <xdr:to>
      <xdr:col>23</xdr:col>
      <xdr:colOff>365760</xdr:colOff>
      <xdr:row>84</xdr:row>
      <xdr:rowOff>30480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0.26409</cdr:x>
      <cdr:y>0.03898</cdr:y>
    </cdr:from>
    <cdr:to>
      <cdr:x>0.46408</cdr:x>
      <cdr:y>0.13644</cdr:y>
    </cdr:to>
    <cdr:sp macro="" textlink="">
      <cdr:nvSpPr>
        <cdr:cNvPr id="2" name="Rectangle 1">
          <a:extLst xmlns:a="http://schemas.openxmlformats.org/drawingml/2006/main">
            <a:ext uri="{FF2B5EF4-FFF2-40B4-BE49-F238E27FC236}">
              <a16:creationId xmlns:a16="http://schemas.microsoft.com/office/drawing/2014/main" id="{7A1009C4-585E-4D30-8BCB-7008F4FD0DCA}"/>
            </a:ext>
          </a:extLst>
        </cdr:cNvPr>
        <cdr:cNvSpPr/>
      </cdr:nvSpPr>
      <cdr:spPr>
        <a:xfrm xmlns:a="http://schemas.openxmlformats.org/drawingml/2006/main">
          <a:off x="7679311" y="214452"/>
          <a:ext cx="5815293" cy="536189"/>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dk1">
            <a:shade val="50000"/>
          </a:schemeClr>
        </a:lnRef>
        <a:fillRef xmlns:a="http://schemas.openxmlformats.org/drawingml/2006/main" idx="1">
          <a:schemeClr val="dk1"/>
        </a:fillRef>
        <a:effectRef xmlns:a="http://schemas.openxmlformats.org/drawingml/2006/main" idx="0">
          <a:schemeClr val="dk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3600" b="0"/>
            <a:t>Matches</a:t>
          </a:r>
          <a:r>
            <a:rPr lang="en-US" sz="3600" b="0" baseline="0"/>
            <a:t> Win by Teams per Season  :-</a:t>
          </a:r>
          <a:endParaRPr lang="en-US" sz="3600" b="0"/>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52</xdr:col>
      <xdr:colOff>46182</xdr:colOff>
      <xdr:row>108</xdr:row>
      <xdr:rowOff>121920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4867273" cy="20072465"/>
        </a:xfrm>
        <a:prstGeom prst="rect">
          <a:avLst/>
        </a:prstGeom>
      </xdr:spPr>
    </xdr:pic>
    <xdr:clientData/>
  </xdr:twoCellAnchor>
  <xdr:twoCellAnchor>
    <xdr:from>
      <xdr:col>0</xdr:col>
      <xdr:colOff>510540</xdr:colOff>
      <xdr:row>13</xdr:row>
      <xdr:rowOff>46596</xdr:rowOff>
    </xdr:from>
    <xdr:to>
      <xdr:col>8</xdr:col>
      <xdr:colOff>510540</xdr:colOff>
      <xdr:row>37</xdr:row>
      <xdr:rowOff>45720</xdr:rowOff>
    </xdr:to>
    <mc:AlternateContent xmlns:mc="http://schemas.openxmlformats.org/markup-compatibility/2006" xmlns:a14="http://schemas.microsoft.com/office/drawing/2010/main">
      <mc:Choice Requires="a14">
        <xdr:graphicFrame macro="">
          <xdr:nvGraphicFramePr>
            <xdr:cNvPr id="4" name="Team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microsoft.com/office/drawing/2010/slicer">
              <sle:slicer xmlns:sle="http://schemas.microsoft.com/office/drawing/2010/slicer" name="Team 3"/>
            </a:graphicData>
          </a:graphic>
        </xdr:graphicFrame>
      </mc:Choice>
      <mc:Fallback xmlns="">
        <xdr:sp macro="" textlink="">
          <xdr:nvSpPr>
            <xdr:cNvPr id="0" name=""/>
            <xdr:cNvSpPr>
              <a:spLocks noTextEdit="1"/>
            </xdr:cNvSpPr>
          </xdr:nvSpPr>
          <xdr:spPr>
            <a:xfrm>
              <a:off x="510540" y="2275446"/>
              <a:ext cx="5334000" cy="41139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205740</xdr:colOff>
      <xdr:row>12</xdr:row>
      <xdr:rowOff>15240</xdr:rowOff>
    </xdr:from>
    <xdr:to>
      <xdr:col>27</xdr:col>
      <xdr:colOff>381000</xdr:colOff>
      <xdr:row>39</xdr:row>
      <xdr:rowOff>160020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212496</xdr:colOff>
      <xdr:row>12</xdr:row>
      <xdr:rowOff>45720</xdr:rowOff>
    </xdr:from>
    <xdr:to>
      <xdr:col>18</xdr:col>
      <xdr:colOff>441960</xdr:colOff>
      <xdr:row>40</xdr:row>
      <xdr:rowOff>7619</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502920</xdr:colOff>
      <xdr:row>13</xdr:row>
      <xdr:rowOff>74567</xdr:rowOff>
    </xdr:from>
    <xdr:to>
      <xdr:col>50</xdr:col>
      <xdr:colOff>495300</xdr:colOff>
      <xdr:row>38</xdr:row>
      <xdr:rowOff>19050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323850</xdr:colOff>
      <xdr:row>41</xdr:row>
      <xdr:rowOff>133350</xdr:rowOff>
    </xdr:from>
    <xdr:to>
      <xdr:col>34</xdr:col>
      <xdr:colOff>514350</xdr:colOff>
      <xdr:row>72</xdr:row>
      <xdr:rowOff>91440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152400</xdr:colOff>
      <xdr:row>74</xdr:row>
      <xdr:rowOff>57150</xdr:rowOff>
    </xdr:from>
    <xdr:to>
      <xdr:col>49</xdr:col>
      <xdr:colOff>579120</xdr:colOff>
      <xdr:row>108</xdr:row>
      <xdr:rowOff>60960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554182</xdr:colOff>
      <xdr:row>8</xdr:row>
      <xdr:rowOff>138545</xdr:rowOff>
    </xdr:from>
    <xdr:to>
      <xdr:col>8</xdr:col>
      <xdr:colOff>526473</xdr:colOff>
      <xdr:row>12</xdr:row>
      <xdr:rowOff>110836</xdr:rowOff>
    </xdr:to>
    <xdr:sp macro="" textlink="">
      <xdr:nvSpPr>
        <xdr:cNvPr id="10" name="Rectangle 9">
          <a:extLst>
            <a:ext uri="{FF2B5EF4-FFF2-40B4-BE49-F238E27FC236}">
              <a16:creationId xmlns:a16="http://schemas.microsoft.com/office/drawing/2014/main" id="{00000000-0008-0000-0A00-00000A000000}"/>
            </a:ext>
          </a:extLst>
        </xdr:cNvPr>
        <xdr:cNvSpPr/>
      </xdr:nvSpPr>
      <xdr:spPr>
        <a:xfrm>
          <a:off x="554182" y="1579418"/>
          <a:ext cx="5292436" cy="692727"/>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4400" b="1">
              <a:solidFill>
                <a:schemeClr val="tx1"/>
              </a:solidFill>
            </a:rPr>
            <a:t>Choose</a:t>
          </a:r>
          <a:r>
            <a:rPr lang="en-US" sz="4400" b="1" baseline="0">
              <a:solidFill>
                <a:schemeClr val="tx1"/>
              </a:solidFill>
            </a:rPr>
            <a:t> Two Teams</a:t>
          </a:r>
          <a:endParaRPr lang="en-US" sz="4400" b="1">
            <a:solidFill>
              <a:schemeClr val="tx1"/>
            </a:solidFill>
          </a:endParaRPr>
        </a:p>
      </xdr:txBody>
    </xdr:sp>
    <xdr:clientData/>
  </xdr:twoCellAnchor>
  <xdr:twoCellAnchor>
    <xdr:from>
      <xdr:col>19</xdr:col>
      <xdr:colOff>647700</xdr:colOff>
      <xdr:row>0</xdr:row>
      <xdr:rowOff>114300</xdr:rowOff>
    </xdr:from>
    <xdr:to>
      <xdr:col>31</xdr:col>
      <xdr:colOff>396240</xdr:colOff>
      <xdr:row>7</xdr:row>
      <xdr:rowOff>0</xdr:rowOff>
    </xdr:to>
    <xdr:sp macro="" textlink="">
      <xdr:nvSpPr>
        <xdr:cNvPr id="11" name="Rectangle 10">
          <a:extLst>
            <a:ext uri="{FF2B5EF4-FFF2-40B4-BE49-F238E27FC236}">
              <a16:creationId xmlns:a16="http://schemas.microsoft.com/office/drawing/2014/main" id="{00000000-0008-0000-0A00-00000B000000}"/>
            </a:ext>
          </a:extLst>
        </xdr:cNvPr>
        <xdr:cNvSpPr/>
      </xdr:nvSpPr>
      <xdr:spPr>
        <a:xfrm>
          <a:off x="13388340" y="114300"/>
          <a:ext cx="7795260" cy="11658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6600" b="1" u="sng">
              <a:solidFill>
                <a:schemeClr val="bg1"/>
              </a:solidFill>
              <a:latin typeface="+mn-lt"/>
            </a:rPr>
            <a:t>IPL DASHBOARD  - 2</a:t>
          </a:r>
        </a:p>
      </xdr:txBody>
    </xdr:sp>
    <xdr:clientData/>
  </xdr:twoCellAnchor>
  <xdr:twoCellAnchor>
    <xdr:from>
      <xdr:col>35</xdr:col>
      <xdr:colOff>68580</xdr:colOff>
      <xdr:row>40</xdr:row>
      <xdr:rowOff>11430</xdr:rowOff>
    </xdr:from>
    <xdr:to>
      <xdr:col>50</xdr:col>
      <xdr:colOff>457200</xdr:colOff>
      <xdr:row>73</xdr:row>
      <xdr:rowOff>38100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46</xdr:col>
      <xdr:colOff>76200</xdr:colOff>
      <xdr:row>72</xdr:row>
      <xdr:rowOff>101601</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31233533" cy="12293600"/>
        </a:xfrm>
        <a:prstGeom prst="rect">
          <a:avLst/>
        </a:prstGeom>
      </xdr:spPr>
    </xdr:pic>
    <xdr:clientData/>
  </xdr:twoCellAnchor>
  <xdr:twoCellAnchor>
    <xdr:from>
      <xdr:col>0</xdr:col>
      <xdr:colOff>449866</xdr:colOff>
      <xdr:row>14</xdr:row>
      <xdr:rowOff>173860</xdr:rowOff>
    </xdr:from>
    <xdr:to>
      <xdr:col>11</xdr:col>
      <xdr:colOff>158921</xdr:colOff>
      <xdr:row>35</xdr:row>
      <xdr:rowOff>132296</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49866" y="2627500"/>
              <a:ext cx="7085215" cy="363889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204150</xdr:colOff>
      <xdr:row>17</xdr:row>
      <xdr:rowOff>138546</xdr:rowOff>
    </xdr:from>
    <xdr:to>
      <xdr:col>28</xdr:col>
      <xdr:colOff>207817</xdr:colOff>
      <xdr:row>37</xdr:row>
      <xdr:rowOff>1</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277905</xdr:colOff>
      <xdr:row>38</xdr:row>
      <xdr:rowOff>13855</xdr:rowOff>
    </xdr:from>
    <xdr:to>
      <xdr:col>15</xdr:col>
      <xdr:colOff>83127</xdr:colOff>
      <xdr:row>68</xdr:row>
      <xdr:rowOff>83127</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77905" y="6673735"/>
              <a:ext cx="9863622" cy="532707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432239</xdr:colOff>
      <xdr:row>39</xdr:row>
      <xdr:rowOff>75080</xdr:rowOff>
    </xdr:from>
    <xdr:to>
      <xdr:col>28</xdr:col>
      <xdr:colOff>448541</xdr:colOff>
      <xdr:row>68</xdr:row>
      <xdr:rowOff>159327</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251460</xdr:colOff>
          <xdr:row>19</xdr:row>
          <xdr:rowOff>68580</xdr:rowOff>
        </xdr:from>
        <xdr:to>
          <xdr:col>18</xdr:col>
          <xdr:colOff>121920</xdr:colOff>
          <xdr:row>23</xdr:row>
          <xdr:rowOff>60960</xdr:rowOff>
        </xdr:to>
        <xdr:sp macro="" textlink="">
          <xdr:nvSpPr>
            <xdr:cNvPr id="13313" name="Drop Down 1" hidden="1">
              <a:extLst>
                <a:ext uri="{63B3BB69-23CF-44E3-9099-C40C66FF867C}">
                  <a14:compatExt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419100</xdr:colOff>
      <xdr:row>38</xdr:row>
      <xdr:rowOff>174913</xdr:rowOff>
    </xdr:from>
    <xdr:to>
      <xdr:col>44</xdr:col>
      <xdr:colOff>495300</xdr:colOff>
      <xdr:row>69</xdr:row>
      <xdr:rowOff>79663</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29</xdr:col>
      <xdr:colOff>462643</xdr:colOff>
      <xdr:row>17</xdr:row>
      <xdr:rowOff>133350</xdr:rowOff>
    </xdr:from>
    <xdr:to>
      <xdr:col>37</xdr:col>
      <xdr:colOff>526473</xdr:colOff>
      <xdr:row>36</xdr:row>
      <xdr:rowOff>91787</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38</xdr:col>
          <xdr:colOff>236220</xdr:colOff>
          <xdr:row>20</xdr:row>
          <xdr:rowOff>15240</xdr:rowOff>
        </xdr:from>
        <xdr:to>
          <xdr:col>44</xdr:col>
          <xdr:colOff>167640</xdr:colOff>
          <xdr:row>24</xdr:row>
          <xdr:rowOff>30480</xdr:rowOff>
        </xdr:to>
        <xdr:sp macro="" textlink="">
          <xdr:nvSpPr>
            <xdr:cNvPr id="13314" name="Drop Down 2"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249381</xdr:colOff>
      <xdr:row>16</xdr:row>
      <xdr:rowOff>69273</xdr:rowOff>
    </xdr:from>
    <xdr:to>
      <xdr:col>18</xdr:col>
      <xdr:colOff>387926</xdr:colOff>
      <xdr:row>18</xdr:row>
      <xdr:rowOff>166254</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8174181" y="2951018"/>
          <a:ext cx="3186545" cy="4572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tx1"/>
              </a:solidFill>
            </a:rPr>
            <a:t>Choose Country</a:t>
          </a:r>
        </a:p>
      </xdr:txBody>
    </xdr:sp>
    <xdr:clientData/>
  </xdr:twoCellAnchor>
  <xdr:twoCellAnchor>
    <xdr:from>
      <xdr:col>38</xdr:col>
      <xdr:colOff>263235</xdr:colOff>
      <xdr:row>16</xdr:row>
      <xdr:rowOff>110834</xdr:rowOff>
    </xdr:from>
    <xdr:to>
      <xdr:col>45</xdr:col>
      <xdr:colOff>360218</xdr:colOff>
      <xdr:row>19</xdr:row>
      <xdr:rowOff>27708</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25533926" y="2992579"/>
          <a:ext cx="4752110" cy="45720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1"/>
              </a:solidFill>
            </a:rPr>
            <a:t>Choose Player  (</a:t>
          </a:r>
          <a:r>
            <a:rPr lang="en-US" sz="1800" b="1" baseline="0">
              <a:solidFill>
                <a:schemeClr val="tx1"/>
              </a:solidFill>
            </a:rPr>
            <a:t> Top 10 Power Hitters of IPL</a:t>
          </a:r>
          <a:endParaRPr lang="en-US" sz="1800" b="1">
            <a:solidFill>
              <a:schemeClr val="tx1"/>
            </a:solidFill>
          </a:endParaRPr>
        </a:p>
      </xdr:txBody>
    </xdr:sp>
    <xdr:clientData/>
  </xdr:twoCellAnchor>
  <xdr:twoCellAnchor>
    <xdr:from>
      <xdr:col>17</xdr:col>
      <xdr:colOff>571500</xdr:colOff>
      <xdr:row>0</xdr:row>
      <xdr:rowOff>152400</xdr:rowOff>
    </xdr:from>
    <xdr:to>
      <xdr:col>31</xdr:col>
      <xdr:colOff>95250</xdr:colOff>
      <xdr:row>7</xdr:row>
      <xdr:rowOff>38100</xdr:rowOff>
    </xdr:to>
    <xdr:sp macro="" textlink="">
      <xdr:nvSpPr>
        <xdr:cNvPr id="16" name="Rectangle 15">
          <a:extLst>
            <a:ext uri="{FF2B5EF4-FFF2-40B4-BE49-F238E27FC236}">
              <a16:creationId xmlns:a16="http://schemas.microsoft.com/office/drawing/2014/main" id="{00000000-0008-0000-0B00-000010000000}"/>
            </a:ext>
          </a:extLst>
        </xdr:cNvPr>
        <xdr:cNvSpPr/>
      </xdr:nvSpPr>
      <xdr:spPr>
        <a:xfrm>
          <a:off x="11906250" y="152400"/>
          <a:ext cx="8858250" cy="1085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6600" b="1" u="sng">
              <a:solidFill>
                <a:schemeClr val="bg1"/>
              </a:solidFill>
              <a:latin typeface="+mn-lt"/>
            </a:rPr>
            <a:t>IPL DASHBOARD - 3</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32870372" backgroundQuery="1" createdVersion="6" refreshedVersion="6" minRefreshableVersion="3" recordCount="0" supportSubquery="1" supportAdvancedDrill="1" xr:uid="{7A94D82C-F60C-4D8E-9090-F89B08ECC22E}">
  <cacheSource type="external" connectionId="1"/>
  <cacheFields count="4">
    <cacheField name="[Table1].[Season].[Season]" caption="Season" numFmtId="0" hierarchy="11" level="1">
      <sharedItems count="13">
        <s v="IPL-2008"/>
        <s v="IPL-2009"/>
        <s v="IPL-2010"/>
        <s v="IPL-2011"/>
        <s v="IPL-2012"/>
        <s v="IPL-2013"/>
        <s v="IPL-2014"/>
        <s v="IPL-2015"/>
        <s v="IPL-2016"/>
        <s v="IPL-2017"/>
        <s v="IPL-2018"/>
        <s v="IPL-2019"/>
        <s v="IPL-2021"/>
      </sharedItems>
    </cacheField>
    <cacheField name="[Measures].[Count of Season]" caption="Count of Season" numFmtId="0" hierarchy="75" level="32767"/>
    <cacheField name="[Table1].[Winner].[Winner]" caption="Winner" numFmtId="0" hierarchy="20" level="1">
      <sharedItems containsSemiMixedTypes="0" containsNonDate="0" containsString="0"/>
    </cacheField>
    <cacheField name="[totalplayed].[Teams].[Teams]" caption="Teams" numFmtId="0" hierarchy="49"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2" memberValueDatatype="130" unbalanced="0">
      <fieldsUsage count="2">
        <fieldUsage x="-1"/>
        <fieldUsage x="0"/>
      </fieldsUsage>
    </cacheHierarchy>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2" memberValueDatatype="130" unbalanced="0">
      <fieldsUsage count="2">
        <fieldUsage x="-1"/>
        <fieldUsage x="2"/>
      </fieldsUsage>
    </cacheHierarchy>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2" memberValueDatatype="130" unbalanced="0">
      <fieldsUsage count="2">
        <fieldUsage x="-1"/>
        <fieldUsage x="3"/>
      </fieldsUsage>
    </cacheHierarchy>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33449072" backgroundQuery="1" createdVersion="6" refreshedVersion="6" minRefreshableVersion="3" recordCount="0" supportSubquery="1" supportAdvancedDrill="1" xr:uid="{A595BA04-7D76-4B49-BF95-43D0585C3B2B}">
  <cacheSource type="external" connectionId="1"/>
  <cacheFields count="4">
    <cacheField name="[Table1].[City].[City]" caption="City" numFmtId="0" hierarchy="12" level="1">
      <sharedItems count="32">
        <s v="Abu Dhabi"/>
        <s v="Ahmedabad"/>
        <s v="Bangalore"/>
        <s v="Bengaluru"/>
        <s v="Bloemfontein"/>
        <s v="Cape Town"/>
        <s v="Centurion"/>
        <s v="Chandigarh"/>
        <s v="Chennai"/>
        <s v="Cuttack"/>
        <s v="Delhi"/>
        <s v="Dharamsala"/>
        <s v="Durban"/>
        <s v="East London"/>
        <s v="Hyderabad"/>
        <s v="Indore"/>
        <s v="Jaipur"/>
        <s v="Johannesburg"/>
        <s v="Kanpur"/>
        <s v="Kimberley"/>
        <s v="Kochi"/>
        <s v="Kolkata"/>
        <s v="Mohali"/>
        <s v="Mumbai"/>
        <s v="Nagpur"/>
        <s v="Port Elizabeth"/>
        <s v="Pune"/>
        <s v="Raipur"/>
        <s v="Rajkot"/>
        <s v="Ranchi"/>
        <s v="Sharjah"/>
        <s v="Visakhapatnam"/>
      </sharedItems>
    </cacheField>
    <cacheField name="[Measures].[Count of City]" caption="Count of City" numFmtId="0" hierarchy="73" level="32767"/>
    <cacheField name="[Table1].[Winner].[Winner]" caption="Winner" numFmtId="0" hierarchy="20" level="1">
      <sharedItems containsSemiMixedTypes="0" containsNonDate="0" containsString="0"/>
    </cacheField>
    <cacheField name="[Table1].[Season].[Season]" caption="Season" numFmtId="0" hierarchy="11"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2" memberValueDatatype="130" unbalanced="0">
      <fieldsUsage count="2">
        <fieldUsage x="-1"/>
        <fieldUsage x="3"/>
      </fieldsUsage>
    </cacheHierarchy>
    <cacheHierarchy uniqueName="[Table1].[City]" caption="City" attribute="1" defaultMemberUniqueName="[Table1].[City].[All]" allUniqueName="[Table1].[City].[All]" dimensionUniqueName="[Table1]" displayFolder="" count="2" memberValueDatatype="130" unbalanced="0">
      <fieldsUsage count="2">
        <fieldUsage x="-1"/>
        <fieldUsage x="0"/>
      </fieldsUsage>
    </cacheHierarchy>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2" memberValueDatatype="130" unbalanced="0">
      <fieldsUsage count="2">
        <fieldUsage x="-1"/>
        <fieldUsage x="2"/>
      </fieldsUsage>
    </cacheHierarchy>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34375004" backgroundQuery="1" createdVersion="6" refreshedVersion="6" minRefreshableVersion="3" recordCount="0" supportSubquery="1" supportAdvancedDrill="1" xr:uid="{89460908-5060-4991-B492-17E98801D394}">
  <cacheSource type="external" connectionId="1"/>
  <cacheFields count="4">
    <cacheField name="[Table1].[Player_of_Match].[Player_of_Match]" caption="Player_of_Match" numFmtId="0" hierarchy="23" level="1">
      <sharedItems count="231">
        <s v="A Chandila"/>
        <s v="A Joseph"/>
        <s v="A Kumble"/>
        <s v="A Mishra"/>
        <s v="A Nehra"/>
        <s v="A Singh"/>
        <s v="A Symonds"/>
        <s v="A Zampa"/>
        <s v="AA Jhunjhunwala"/>
        <s v="AB de Villiers"/>
        <s v="AB Dinda"/>
        <s v="AC Gilchrist"/>
        <s v="AC Voges"/>
        <s v="AD Mascarenhas"/>
        <s v="AD Mathews"/>
        <s v="AD Russell"/>
        <s v="AJ Finch"/>
        <s v="AJ Tye"/>
        <s v="AM Rahane"/>
        <s v="AP Tare"/>
        <s v="AR Patel"/>
        <s v="AS Rajpoot"/>
        <s v="AS Yadav"/>
        <s v="AT Rayudu"/>
        <s v="Azhar Mahmood"/>
        <s v="B Kumar"/>
        <s v="B Lee"/>
        <s v="B Stanlake"/>
        <s v="BA Bhatt"/>
        <s v="BA Stokes"/>
        <s v="BB McCullum"/>
        <s v="BCJ Cutting"/>
        <s v="BJ Hodge"/>
        <s v="BW Hilfenhaus"/>
        <s v="CA Lynn"/>
        <s v="CH Gayle"/>
        <s v="CH Morris"/>
        <s v="CJ Anderson"/>
        <s v="CL White"/>
        <s v="CR Brathwaite"/>
        <s v="CRD Fernando"/>
        <s v="D Padikkal"/>
        <s v="DA Miller"/>
        <s v="DA Warner"/>
        <s v="DE Bollinger"/>
        <s v="DJ Bravo"/>
        <s v="DJ Hooda"/>
        <s v="DJ Hussey"/>
        <s v="DJG Sammy"/>
        <s v="DL Chahar"/>
        <s v="DL Vettori"/>
        <s v="DP Nannes"/>
        <s v="DPMD Jayawardene"/>
        <s v="DR Smith"/>
        <s v="DW Steyn"/>
        <s v="EJG Morgan"/>
        <s v="F du Plessis"/>
        <s v="G Gambhir"/>
        <s v="GC Smith"/>
        <s v="GD McGrath"/>
        <s v="GH Vihari"/>
        <s v="GJ Bailey"/>
        <s v="GJ Maxwell"/>
        <s v="H Gurney"/>
        <s v="Harbhajan Singh"/>
        <s v="Harmeet Singh"/>
        <s v="HH Gibbs"/>
        <s v="HH Pandya"/>
        <s v="HM Amla"/>
        <s v="HV Patel"/>
        <s v="I Sharma"/>
        <s v="IK Pathan"/>
        <s v="Imran Tahir"/>
        <s v="Iqbal Abdulla"/>
        <s v="Ishan Kishan"/>
        <s v="J Archer"/>
        <s v="J Bairstow"/>
        <s v="J Botha"/>
        <s v="J Theron"/>
        <s v="JA Morkel"/>
        <s v="JC Buttler"/>
        <s v="JD Ryder"/>
        <s v="JD Unadkat"/>
        <s v="JDP Oram"/>
        <s v="JEC Franklin"/>
        <s v="JH Kallis"/>
        <s v="JJ Bumrah"/>
        <s v="JJ Roy"/>
        <s v="JM Bairstow"/>
        <s v="JP Duminy"/>
        <s v="JP Faulkner"/>
        <s v="K Ahmed"/>
        <s v="K Paul"/>
        <s v="K Rabada"/>
        <s v="KA Pollard"/>
        <s v="KC Sangakkara"/>
        <s v="KD Karthik"/>
        <s v="KH Pandya"/>
        <s v="KK Cooper"/>
        <s v="KK Nair"/>
        <s v="KL Rahul"/>
        <s v="KM Jadhav"/>
        <s v="KMDN Kulasekara"/>
        <s v="KP Pietersen"/>
        <s v="KS Williamson"/>
        <s v="Kuldeep Yadav"/>
        <s v="KV Sharma"/>
        <s v="L Balaji"/>
        <s v="L Ngidi"/>
        <s v="LH Ferguson"/>
        <s v="LJ Wright"/>
        <s v="LMP Simmons"/>
        <s v="LR Shukla"/>
        <s v="LRPL Taylor"/>
        <s v="M Kartik"/>
        <s v="M Morkel"/>
        <s v="M Muralitharan"/>
        <s v="M Ntini"/>
        <s v="M Ur Rahman"/>
        <s v="M Vijay"/>
        <s v="M Vohra"/>
        <s v="MA Agarwal"/>
        <s v="MA Starc"/>
        <s v="Mandeep Singh"/>
        <s v="MC Henriques"/>
        <s v="MD Mishra"/>
        <s v="MEK Hussey"/>
        <s v="MF Maharoof"/>
        <s v="MG Johnson"/>
        <s v="MJ Lumb"/>
        <s v="MJ McClenaghan"/>
        <s v="MK Pandey"/>
        <s v="MK Tiwary"/>
        <s v="ML Hayden"/>
        <s v="MM Ali"/>
        <s v="MM Patel"/>
        <s v="MM Sharma"/>
        <s v="MN Samuels"/>
        <s v="Mohammed Shami"/>
        <s v="Mohammed Siraj"/>
        <s v="MP Stoinis"/>
        <s v="MR Marsh"/>
        <s v="MS Bisla"/>
        <s v="MS Dhoni"/>
        <s v="MS Gony"/>
        <s v="Mustafizur Rahman"/>
        <s v="MV Boucher"/>
        <s v="N Rana"/>
        <s v="NM Coulter-Nile"/>
        <s v="NV Ojha"/>
        <s v="P Kumar"/>
        <s v="P Negi"/>
        <s v="P Parameswaran"/>
        <s v="P Shaw"/>
        <s v="PA Patel"/>
        <s v="PC Valthaty"/>
        <s v="PD Collingwood"/>
        <s v="PP Chawla"/>
        <s v="PP Ojha"/>
        <s v="PP Shaw"/>
        <s v="PV Tambe"/>
        <s v="Q de Kock"/>
        <s v="R Ashwin"/>
        <s v="R Bhatia"/>
        <s v="R Dravid"/>
        <s v="R McLaren"/>
        <s v="R Sharma"/>
        <s v="R Vinay Kumar"/>
        <s v="RA Jadeja"/>
        <s v="RA Tripathi"/>
        <s v="Rashid Khan"/>
        <s v="RD Chahar"/>
        <s v="RE Levi"/>
        <s v="RG Sharma"/>
        <s v="RJ Harris"/>
        <s v="RP Singh"/>
        <s v="RR Pant"/>
        <s v="RS Bopara"/>
        <s v="RV Uthappa"/>
        <s v="S Anirudha"/>
        <s v="S Aravind"/>
        <s v="S Badrinath"/>
        <s v="S Curran"/>
        <s v="S Dhawan"/>
        <s v="S Gill"/>
        <s v="S Gopal"/>
        <s v="S Hetmyer"/>
        <s v="S Nadeem"/>
        <s v="S Sohal"/>
        <s v="S Sreesanth"/>
        <s v="SA Asnodkar"/>
        <s v="SA Yadav"/>
        <s v="Sandeep Sharma"/>
        <s v="SB Jakati"/>
        <s v="SB Wagh"/>
        <s v="SC Ganguly"/>
        <s v="SE Marsh"/>
        <s v="Shakib Al Hasan"/>
        <s v="Shoaib Akhtar"/>
        <s v="SK Raina"/>
        <s v="SK Trivedi"/>
        <s v="SK Warne"/>
        <s v="SL Malinga"/>
        <s v="SM Katich"/>
        <s v="SM Pollock"/>
        <s v="Sohail Tanvir"/>
        <s v="SP Goswami"/>
        <s v="SP Narine"/>
        <s v="SPD Smith"/>
        <s v="SR Tendulkar"/>
        <s v="SR Watson"/>
        <s v="SS Iyer"/>
        <s v="ST Jayasuriya"/>
        <s v="SV Samson"/>
        <s v="SW Billings"/>
        <s v="TA Boult"/>
        <s v="TG Southee"/>
        <s v="TL Suman"/>
        <s v="TM Dilshan"/>
        <s v="Umar Gul"/>
        <s v="UT Yadav"/>
        <s v="V Kohli"/>
        <s v="V Sehwag"/>
        <s v="VR Aaron"/>
        <s v="Washington Sundar"/>
        <s v="WP Saha"/>
        <s v="WPUJC Vaas"/>
        <s v="YK Pathan"/>
        <s v="YS Chahal"/>
        <s v="Yuvraj Singh"/>
        <s v="Z Khan"/>
      </sharedItems>
    </cacheField>
    <cacheField name="[Measures].[Count of Player_of_Match]" caption="Count of Player_of_Match" numFmtId="0" hierarchy="74" level="32767"/>
    <cacheField name="[Table1].[Winner].[Winner]" caption="Winner" numFmtId="0" hierarchy="20" level="1">
      <sharedItems containsSemiMixedTypes="0" containsNonDate="0" containsString="0"/>
    </cacheField>
    <cacheField name="[Table1].[Season].[Season]" caption="Season" numFmtId="0" hierarchy="11"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2" memberValueDatatype="130" unbalanced="0">
      <fieldsUsage count="2">
        <fieldUsage x="-1"/>
        <fieldUsage x="3"/>
      </fieldsUsage>
    </cacheHierarchy>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2" memberValueDatatype="130" unbalanced="0">
      <fieldsUsage count="2">
        <fieldUsage x="-1"/>
        <fieldUsage x="2"/>
      </fieldsUsage>
    </cacheHierarchy>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2" memberValueDatatype="130" unbalanced="0">
      <fieldsUsage count="2">
        <fieldUsage x="-1"/>
        <fieldUsage x="0"/>
      </fieldsUsage>
    </cacheHierarchy>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oneField="1" hidden="1">
      <fieldsUsage count="1">
        <fieldUsage x="1"/>
      </fieldsUsage>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34837965" backgroundQuery="1" createdVersion="6" refreshedVersion="6" minRefreshableVersion="3" recordCount="0" supportSubquery="1" supportAdvancedDrill="1" xr:uid="{DFE165CF-F69A-48B6-BF44-13FFA821EFE0}">
  <cacheSource type="external" connectionId="1"/>
  <cacheFields count="4">
    <cacheField name="[Table1].[Venue].[Venue]" caption="Venue" numFmtId="0" hierarchy="24" level="1">
      <sharedItems count="44">
        <s v="ACA-VDCA Stadium"/>
        <s v="Barabati Stadium"/>
        <s v="Brabourne Stadium"/>
        <s v="Buffalo Park"/>
        <s v="De Beers Diamond Oval"/>
        <s v="Dr DY Patil Sports Academy"/>
        <s v="Dr. Y.S. Rajasekhara Reddy ACA-VDCA Cricket Stadium"/>
        <s v="Dubai International Cricket Stadium"/>
        <s v="Eden Gardens"/>
        <s v="Feroz Shah Kotla"/>
        <s v="Feroz Shah Kotla Ground"/>
        <s v="Green Park"/>
        <s v="Himachal Pradesh Cricket Association Stadium"/>
        <s v="Holkar Cricket Stadium"/>
        <s v="IS Bindra Stadium"/>
        <s v="JSCA International Stadium Complex"/>
        <s v="Kingsmead"/>
        <s v="M Chinnaswamy Stadium"/>
        <s v="M. A. Chidambaram Stadium"/>
        <s v="M. Chinnaswamy Stadium"/>
        <s v="MA Chidambaram Stadium, Chepauk"/>
        <s v="MA Chidambaram Stadium, Chepauk, Chennai"/>
        <s v="Maharashtra Cricket Association Stadium"/>
        <s v="Narendra Modi Stadium, Ahmedabad"/>
        <s v="Nehru Stadium"/>
        <s v="New Wanderers Stadium"/>
        <s v="Newlands"/>
        <s v="OUTsurance Oval"/>
        <s v="Punjab Cricket Association IS Bindra Stadium, Mohali"/>
        <s v="Punjab Cricket Association Stadium, Mohali"/>
        <s v="Rajiv Gandhi International Stadium, Uppal"/>
        <s v="Rajiv Gandhi Intl. Cricket Stadium"/>
        <s v="Sardar Patel Stadium, Motera"/>
        <s v="Saurashtra Cricket Association Stadium"/>
        <s v="Sawai Mansingh Stadium"/>
        <s v="Shaheed Veer Narayan Singh International Stadium"/>
        <s v="Sharjah Cricket Stadium"/>
        <s v="Sheikh Zayed Stadium"/>
        <s v="St George's Park"/>
        <s v="Subrata Roy Sahara Stadium"/>
        <s v="SuperSport Park"/>
        <s v="Vidarbha Cricket Association Stadium, Jamtha"/>
        <s v="Wankhede Stadium"/>
        <s v="Wankhede Stadium, Mumbai"/>
      </sharedItems>
    </cacheField>
    <cacheField name="[Measures].[Count of Venue]" caption="Count of Venue" numFmtId="0" hierarchy="76" level="32767"/>
    <cacheField name="[Table1].[Winner].[Winner]" caption="Winner" numFmtId="0" hierarchy="20" level="1">
      <sharedItems containsSemiMixedTypes="0" containsNonDate="0" containsString="0"/>
    </cacheField>
    <cacheField name="[Table1].[Season].[Season]" caption="Season" numFmtId="0" hierarchy="11"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2" memberValueDatatype="130" unbalanced="0">
      <fieldsUsage count="2">
        <fieldUsage x="-1"/>
        <fieldUsage x="3"/>
      </fieldsUsage>
    </cacheHierarchy>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2" memberValueDatatype="130" unbalanced="0">
      <fieldsUsage count="2">
        <fieldUsage x="-1"/>
        <fieldUsage x="2"/>
      </fieldsUsage>
    </cacheHierarchy>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2" memberValueDatatype="130" unbalanced="0">
      <fieldsUsage count="2">
        <fieldUsage x="-1"/>
        <fieldUsage x="0"/>
      </fieldsUsage>
    </cacheHierarchy>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oneField="1" hidden="1">
      <fieldsUsage count="1">
        <fieldUsage x="1"/>
      </fieldsUsage>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35185189" backgroundQuery="1" createdVersion="6" refreshedVersion="6" minRefreshableVersion="3" recordCount="0" supportSubquery="1" supportAdvancedDrill="1" xr:uid="{F94DA515-B965-4DBA-BABE-908583C24F80}">
  <cacheSource type="external" connectionId="1"/>
  <cacheFields count="5">
    <cacheField name="[Table1].[Toss_Decision].[Toss_Decision]" caption="Toss_Decision" numFmtId="0" hierarchy="17" level="1">
      <sharedItems count="2">
        <s v="bat"/>
        <s v="field"/>
      </sharedItems>
    </cacheField>
    <cacheField name="[Measures].[Count of Winner]" caption="Count of Winner" numFmtId="0" hierarchy="78" level="32767"/>
    <cacheField name="[Table1].[Winner].[Winner]" caption="Winner" numFmtId="0" hierarchy="20" level="1">
      <sharedItems containsSemiMixedTypes="0" containsNonDate="0" containsString="0"/>
    </cacheField>
    <cacheField name="[Table1].[Season].[Season]" caption="Season" numFmtId="0" hierarchy="11" level="1">
      <sharedItems containsSemiMixedTypes="0" containsNonDate="0" containsString="0"/>
    </cacheField>
    <cacheField name="[totalplayed].[Teams].[Teams]" caption="Teams" numFmtId="0" hierarchy="49"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2" memberValueDatatype="130" unbalanced="0">
      <fieldsUsage count="2">
        <fieldUsage x="-1"/>
        <fieldUsage x="3"/>
      </fieldsUsage>
    </cacheHierarchy>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2" memberValueDatatype="130" unbalanced="0">
      <fieldsUsage count="2">
        <fieldUsage x="-1"/>
        <fieldUsage x="0"/>
      </fieldsUsage>
    </cacheHierarchy>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2" memberValueDatatype="130" unbalanced="0">
      <fieldsUsage count="2">
        <fieldUsage x="-1"/>
        <fieldUsage x="2"/>
      </fieldsUsage>
    </cacheHierarchy>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2" memberValueDatatype="130" unbalanced="0">
      <fieldsUsage count="2">
        <fieldUsage x="-1"/>
        <fieldUsage x="4"/>
      </fieldsUsage>
    </cacheHierarchy>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35532405" backgroundQuery="1" createdVersion="6" refreshedVersion="6" minRefreshableVersion="3" recordCount="0" supportSubquery="1" supportAdvancedDrill="1" xr:uid="{B206BDD5-E386-40EA-A25E-B8FC5D6AE851}">
  <cacheSource type="external" connectionId="1"/>
  <cacheFields count="5">
    <cacheField name="[Table1].[toss win = win].[toss win = win]" caption="toss win = win" numFmtId="0" hierarchy="31" level="1">
      <sharedItems count="2">
        <b v="0"/>
        <b v="1"/>
      </sharedItems>
    </cacheField>
    <cacheField name="[Measures].[Count of toss win = win]" caption="Count of toss win = win" numFmtId="0" hierarchy="81" level="32767"/>
    <cacheField name="[Table1].[Winner].[Winner]" caption="Winner" numFmtId="0" hierarchy="20" level="1">
      <sharedItems containsSemiMixedTypes="0" containsNonDate="0" containsString="0"/>
    </cacheField>
    <cacheField name="[totalplayed].[Teams].[Teams]" caption="Teams" numFmtId="0" hierarchy="49" level="1">
      <sharedItems containsSemiMixedTypes="0" containsNonDate="0" containsString="0"/>
    </cacheField>
    <cacheField name="[Table1].[Season].[Season]" caption="Season" numFmtId="0" hierarchy="11"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2" memberValueDatatype="130" unbalanced="0">
      <fieldsUsage count="2">
        <fieldUsage x="-1"/>
        <fieldUsage x="4"/>
      </fieldsUsage>
    </cacheHierarchy>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2" memberValueDatatype="130" unbalanced="0">
      <fieldsUsage count="2">
        <fieldUsage x="-1"/>
        <fieldUsage x="2"/>
      </fieldsUsage>
    </cacheHierarchy>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2" memberValueDatatype="11" unbalanced="0">
      <fieldsUsage count="2">
        <fieldUsage x="-1"/>
        <fieldUsage x="0"/>
      </fieldsUsage>
    </cacheHierarchy>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2" memberValueDatatype="130" unbalanced="0">
      <fieldsUsage count="2">
        <fieldUsage x="-1"/>
        <fieldUsage x="3"/>
      </fieldsUsage>
    </cacheHierarchy>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oneField="1" hidden="1">
      <fieldsUsage count="1">
        <fieldUsage x="1"/>
      </fieldsUsage>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35995374" backgroundQuery="1" createdVersion="6" refreshedVersion="6" minRefreshableVersion="3" recordCount="0" supportSubquery="1" supportAdvancedDrill="1" xr:uid="{1D21C2FE-E640-43A8-8EB1-E3C8E14AB157}">
  <cacheSource type="external" connectionId="1"/>
  <cacheFields count="3">
    <cacheField name="[Table13].[Player_of_Match].[Player_of_Match]" caption="Player_of_Match" numFmtId="0" hierarchy="36" level="1">
      <sharedItems count="15">
        <s v="A Mishra"/>
        <s v="AB de Villiers"/>
        <s v="AD Russell"/>
        <s v="AM Rahane"/>
        <s v="CH Gayle"/>
        <s v="DA Warner"/>
        <s v="G Gambhir"/>
        <s v="MEK Hussey"/>
        <s v="MS Dhoni"/>
        <s v="RG Sharma"/>
        <s v="SK Raina"/>
        <s v="SR Watson"/>
        <s v="V Kohli"/>
        <s v="V Sehwag"/>
        <s v="YK Pathan"/>
      </sharedItems>
    </cacheField>
    <cacheField name="[Measures].[Sum of Count of Player_of_Match]" caption="Sum of Count of Player_of_Match" numFmtId="0" hierarchy="98" level="32767"/>
    <cacheField name="[Table1].[Season].[Season]" caption="Season" numFmtId="0" hierarchy="11"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2" memberValueDatatype="130" unbalanced="0">
      <fieldsUsage count="2">
        <fieldUsage x="-1"/>
        <fieldUsage x="2"/>
      </fieldsUsage>
    </cacheHierarchy>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2" memberValueDatatype="130" unbalanced="0">
      <fieldsUsage count="2">
        <fieldUsage x="-1"/>
        <fieldUsage x="0"/>
      </fieldsUsage>
    </cacheHierarchy>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60879629" backgroundQuery="1" createdVersion="6" refreshedVersion="6" minRefreshableVersion="3" recordCount="0" supportSubquery="1" supportAdvancedDrill="1" xr:uid="{9029C479-460E-4467-A774-C00BFCB5E9A2}">
  <cacheSource type="external" connectionId="1"/>
  <cacheFields count="3">
    <cacheField name="[totalplayed].[Teams].[Teams]" caption="Teams" numFmtId="0" hierarchy="49" level="1">
      <sharedItems count="16">
        <s v="Chennai Super Kings"/>
        <s v="Deccan Chargers"/>
        <s v="Delhi Capitals"/>
        <s v="Delhi Daredevils"/>
        <s v="Gujarat Lions"/>
        <s v="Kings XI Punjab"/>
        <s v="Kochi Tuskers Kerala"/>
        <s v="Kolkata Knight Riders"/>
        <s v="Mumbai Indians"/>
        <s v="Pune Warriors"/>
        <s v="Punjab Kings"/>
        <s v="Rajasthan Royals"/>
        <s v="Rising Pune Supergiant"/>
        <s v="Rising Pune Supergiants"/>
        <s v="Royal Challengers Bangalore"/>
        <s v="Sunrisers Hyderabad"/>
      </sharedItems>
    </cacheField>
    <cacheField name="[Measures].[Sum of Totals Wins in IPL]" caption="Sum of Totals Wins in IPL" numFmtId="0" hierarchy="91" level="32767"/>
    <cacheField name="[Measures].[Sum of Total matches played in IPL]" caption="Sum of Total matches played in IPL" numFmtId="0" hierarchy="93" level="32767"/>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2" memberValueDatatype="130" unbalanced="0">
      <fieldsUsage count="2">
        <fieldUsage x="-1"/>
        <fieldUsage x="0"/>
      </fieldsUsage>
    </cacheHierarchy>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oneField="1" hidden="1">
      <fieldsUsage count="1">
        <fieldUsage x="1"/>
      </fieldsUsage>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oneField="1" hidden="1">
      <fieldsUsage count="1">
        <fieldUsage x="2"/>
      </fieldsUsage>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61342591" backgroundQuery="1" createdVersion="6" refreshedVersion="6" minRefreshableVersion="3" recordCount="0" supportSubquery="1" supportAdvancedDrill="1" xr:uid="{002B702D-FB15-4A89-9BA4-65FBA75E1084}">
  <cacheSource type="external" connectionId="1"/>
  <cacheFields count="4">
    <cacheField name="[Table1].[Team1].[Team1]" caption="Team1" numFmtId="0" hierarchy="14" level="1">
      <sharedItems count="16">
        <s v="Chennai Super Kings"/>
        <s v="Deccan Chargers"/>
        <s v="Delhi Capitals"/>
        <s v="Delhi Daredevils"/>
        <s v="Gujarat Lions"/>
        <s v="Kings XI Punjab"/>
        <s v="Kochi Tuskers Kerala"/>
        <s v="Kolkata Knight Riders"/>
        <s v="Mumbai Indians"/>
        <s v="Pune Warriors"/>
        <s v="Punjab Kings"/>
        <s v="Rajasthan Royals"/>
        <s v="Rising Pune Supergiant"/>
        <s v="Rising Pune Supergiants"/>
        <s v="Royal Challengers Bangalore"/>
        <s v="Sunrisers Hyderabad"/>
      </sharedItems>
    </cacheField>
    <cacheField name="[Table1].[Season].[Season]" caption="Season" numFmtId="0" hierarchy="11" level="1">
      <sharedItems count="13">
        <s v="IPL-2008"/>
        <s v="IPL-2009"/>
        <s v="IPL-2010"/>
        <s v="IPL-2011"/>
        <s v="IPL-2012"/>
        <s v="IPL-2013"/>
        <s v="IPL-2014"/>
        <s v="IPL-2015"/>
        <s v="IPL-2016"/>
        <s v="IPL-2017"/>
        <s v="IPL-2018"/>
        <s v="IPL-2019"/>
        <s v="IPL-2021"/>
      </sharedItems>
    </cacheField>
    <cacheField name="[Measures].[Count of Team2]" caption="Count of Team2" numFmtId="0" hierarchy="82" level="32767"/>
    <cacheField name="[totalplayed].[Teams].[Teams]" caption="Teams" numFmtId="0" hierarchy="49"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2" memberValueDatatype="130" unbalanced="0">
      <fieldsUsage count="2">
        <fieldUsage x="-1"/>
        <fieldUsage x="1"/>
      </fieldsUsage>
    </cacheHierarchy>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2" memberValueDatatype="130" unbalanced="0">
      <fieldsUsage count="2">
        <fieldUsage x="-1"/>
        <fieldUsage x="0"/>
      </fieldsUsage>
    </cacheHierarchy>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2" memberValueDatatype="130" unbalanced="0">
      <fieldsUsage count="2">
        <fieldUsage x="-1"/>
        <fieldUsage x="3"/>
      </fieldsUsage>
    </cacheHierarchy>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62037037" backgroundQuery="1" createdVersion="6" refreshedVersion="6" minRefreshableVersion="3" recordCount="0" supportSubquery="1" supportAdvancedDrill="1" xr:uid="{5A46127E-4DB5-459F-A4D7-5AA5A1887427}">
  <cacheSource type="external" connectionId="1"/>
  <cacheFields count="3">
    <cacheField name="[Table1].[Winner].[Winner]" caption="Winner" numFmtId="0" hierarchy="20" level="1">
      <sharedItems count="16">
        <s v="Chennai Super Kings"/>
        <s v="Deccan Chargers"/>
        <s v="Delhi Capitals"/>
        <s v="Delhi Daredevils"/>
        <s v="Gujarat Lions"/>
        <s v="Kings XI Punjab"/>
        <s v="Kochi Tuskers Kerala"/>
        <s v="Kolkata Knight Riders"/>
        <s v="Mumbai Indians"/>
        <s v="Pune Warriors"/>
        <s v="Punjab Kings"/>
        <s v="Rajasthan Royals"/>
        <s v="Rising Pune Supergiant"/>
        <s v="Rising Pune Supergiants"/>
        <s v="Royal Challengers Bangalore"/>
        <s v="Sunrisers Hyderabad"/>
      </sharedItems>
    </cacheField>
    <cacheField name="[Measures].[Count of Winner]" caption="Count of Winner" numFmtId="0" hierarchy="78" level="32767"/>
    <cacheField name="[totalplayed].[Teams].[Teams]" caption="Teams" numFmtId="0" hierarchy="49"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2" memberValueDatatype="130" unbalanced="0">
      <fieldsUsage count="2">
        <fieldUsage x="-1"/>
        <fieldUsage x="0"/>
      </fieldsUsage>
    </cacheHierarchy>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2" memberValueDatatype="130" unbalanced="0">
      <fieldsUsage count="2">
        <fieldUsage x="-1"/>
        <fieldUsage x="2"/>
      </fieldsUsage>
    </cacheHierarchy>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6.609362731484" backgroundQuery="1" createdVersion="6" refreshedVersion="6" minRefreshableVersion="3" recordCount="0" supportSubquery="1" supportAdvancedDrill="1" xr:uid="{39C7DC0C-D0F3-4ABC-893C-5889C4EE263D}">
  <cacheSource type="external" connectionId="1"/>
  <cacheFields count="2">
    <cacheField name="[totalplayed].[Teams].[Teams]" caption="Teams" numFmtId="0" hierarchy="49" level="1">
      <sharedItems count="16">
        <s v="Chennai Super Kings"/>
        <s v="Deccan Chargers"/>
        <s v="Delhi Capitals"/>
        <s v="Delhi Daredevils"/>
        <s v="Gujarat Lions"/>
        <s v="Kings XI Punjab"/>
        <s v="Kochi Tuskers Kerala"/>
        <s v="Kolkata Knight Riders"/>
        <s v="Mumbai Indians"/>
        <s v="Pune Warriors"/>
        <s v="Punjab Kings"/>
        <s v="Rajasthan Royals"/>
        <s v="Rising Pune Supergiant"/>
        <s v="Rising Pune Supergiants"/>
        <s v="Royal Challengers Bangalore"/>
        <s v="Sunrisers Hyderabad"/>
      </sharedItems>
    </cacheField>
    <cacheField name="[Measures].[Sum of Total matches played in IPL]" caption="Sum of Total matches played in IPL" numFmtId="0" hierarchy="93" level="32767"/>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2" memberValueDatatype="130" unbalanced="0">
      <fieldsUsage count="2">
        <fieldUsage x="-1"/>
        <fieldUsage x="0"/>
      </fieldsUsage>
    </cacheHierarchy>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oneField="1" hidden="1">
      <fieldsUsage count="1">
        <fieldUsage x="1"/>
      </fieldsUsage>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7.433986921293" backgroundQuery="1" createdVersion="6" refreshedVersion="6" minRefreshableVersion="3" recordCount="0" supportSubquery="1" supportAdvancedDrill="1" xr:uid="{37A2A2BF-0FB4-4073-9C5E-060B4FDE124F}">
  <cacheSource type="external" connectionId="1"/>
  <cacheFields count="3">
    <cacheField name="[awaywinpercent].[Team].[Team]" caption="Team" numFmtId="0" level="1">
      <sharedItems count="14">
        <s v="Chennai Super Kings"/>
        <s v="Deccan Chargers"/>
        <s v="Delhi Capitals"/>
        <s v="Delhi Daredevils"/>
        <s v="Gujarat Lions"/>
        <s v="Kings XI Punjab"/>
        <s v="Kochi Tuskers Kerala"/>
        <s v="Kolkata Knight Riders"/>
        <s v="Mumbai Indians"/>
        <s v="Pune Warriors"/>
        <s v="Rajasthan Royals"/>
        <s v="Rising Pune Supergiant"/>
        <s v="Royal Challengers Bangalore"/>
        <s v="Sunrisers Hyderabad"/>
      </sharedItems>
    </cacheField>
    <cacheField name="[Measures].[Sum of Away win Percentage]" caption="Sum of Away win Percentage" numFmtId="0" hierarchy="68" level="32767"/>
    <cacheField name="[homematch].[Team].[Team]" caption="Team" numFmtId="0" hierarchy="6"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2" memberValueDatatype="130" unbalanced="0">
      <fieldsUsage count="2">
        <fieldUsage x="-1"/>
        <fieldUsage x="0"/>
      </fieldsUsage>
    </cacheHierarchy>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2" memberValueDatatype="130" unbalanced="0">
      <fieldsUsage count="2">
        <fieldUsage x="-1"/>
        <fieldUsage x="2"/>
      </fieldsUsage>
    </cacheHierarchy>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7.433987384262" backgroundQuery="1" createdVersion="6" refreshedVersion="6" minRefreshableVersion="3" recordCount="0" supportSubquery="1" supportAdvancedDrill="1" xr:uid="{10F3DBC6-7330-45B4-98B1-0A2AC537EC0B}">
  <cacheSource type="external" connectionId="1"/>
  <cacheFields count="6">
    <cacheField name="[homematch].[Team].[Team]" caption="Team" numFmtId="0" hierarchy="6" level="1">
      <sharedItems count="14">
        <s v="Chennai Super Kings"/>
        <s v="Deccan Chargers"/>
        <s v="Delhi Capitals"/>
        <s v="Delhi Daredevils"/>
        <s v="Gujarat Lions"/>
        <s v="Kings XI Punjab"/>
        <s v="Kochi Tuskers Kerala"/>
        <s v="Kolkata Knight Riders"/>
        <s v="Mumbai Indians"/>
        <s v="Pune Warriors"/>
        <s v="Rajasthan Royals"/>
        <s v="Rising Pune Supergiant"/>
        <s v="Royal Challengers Bangalore"/>
        <s v="Sunrisers Hyderabad"/>
      </sharedItems>
    </cacheField>
    <cacheField name="[Measures].[Sum of Home _wins]" caption="Sum of Home _wins" numFmtId="0" hierarchy="70" level="32767"/>
    <cacheField name="[Measures].[Sum of Total Home Matches]" caption="Sum of Total Home Matches" numFmtId="0" hierarchy="69" level="32767"/>
    <cacheField name="[Measures].[Sum of Away_wins]" caption="Sum of Away_wins" numFmtId="0" hierarchy="71" level="32767"/>
    <cacheField name="[Measures].[Sum of Total Away_matches]" caption="Sum of Total Away_matches" numFmtId="0" hierarchy="72" level="32767"/>
    <cacheField name="[awaywinpercent].[Team].[Team]" caption="Team" numFmtId="0"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2" memberValueDatatype="130" unbalanced="0">
      <fieldsUsage count="2">
        <fieldUsage x="-1"/>
        <fieldUsage x="5"/>
      </fieldsUsage>
    </cacheHierarchy>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2" memberValueDatatype="130" unbalanced="0">
      <fieldsUsage count="2">
        <fieldUsage x="-1"/>
        <fieldUsage x="0"/>
      </fieldsUsage>
    </cacheHierarchy>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oneField="1" hidden="1">
      <fieldsUsage count="1">
        <fieldUsage x="3"/>
      </fieldsUsage>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oneField="1" hidden="1">
      <fieldsUsage count="1">
        <fieldUsage x="4"/>
      </fieldsUsage>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7.433988425924" backgroundQuery="1" createdVersion="6" refreshedVersion="6" minRefreshableVersion="3" recordCount="0" supportSubquery="1" supportAdvancedDrill="1" xr:uid="{ACAB0D18-CA7C-4BB8-8E4F-4A2EA0927BBC}">
  <cacheSource type="external" connectionId="1"/>
  <cacheFields count="3">
    <cacheField name="[h].[Team].[Team]" caption="Team" numFmtId="0" hierarchy="4" level="1">
      <sharedItems count="14">
        <s v="Chennai Super Kings"/>
        <s v="Deccan Chargers"/>
        <s v="Delhi Capitals"/>
        <s v="Delhi Daredevils"/>
        <s v="Gujarat Lions"/>
        <s v="Kings XI Punjab"/>
        <s v="Kochi Tuskers Kerala"/>
        <s v="Kolkata Knight Riders"/>
        <s v="Mumbai Indians"/>
        <s v="Pune Warriors"/>
        <s v="Rajasthan Royals"/>
        <s v="Rising Pune Supergiant"/>
        <s v="Royal Challengers Bangalore"/>
        <s v="Sunrisers Hyderabad"/>
      </sharedItems>
    </cacheField>
    <cacheField name="[Measures].[Sum of Home win Percentage 3]" caption="Sum of Home win Percentage 3" numFmtId="0" hierarchy="97" level="32767"/>
    <cacheField name="[homematch].[Team].[Team]" caption="Team" numFmtId="0" hierarchy="6"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2" memberValueDatatype="130" unbalanced="0">
      <fieldsUsage count="2">
        <fieldUsage x="-1"/>
        <fieldUsage x="0"/>
      </fieldsUsage>
    </cacheHierarchy>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2" memberValueDatatype="130" unbalanced="0">
      <fieldsUsage count="2">
        <fieldUsage x="-1"/>
        <fieldUsage x="2"/>
      </fieldsUsage>
    </cacheHierarchy>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7.433989120371" backgroundQuery="1" createdVersion="6" refreshedVersion="6" minRefreshableVersion="3" recordCount="0" supportSubquery="1" supportAdvancedDrill="1" xr:uid="{733B7544-A2B7-403E-834C-DD6F2483BC31}">
  <cacheSource type="external" connectionId="1"/>
  <cacheFields count="3">
    <cacheField name="[Table18].[Team].[Team]" caption="Team" numFmtId="0" hierarchy="38" level="1">
      <sharedItems count="14">
        <s v="Chennai Super Kings"/>
        <s v="Deccan Chargers"/>
        <s v="Delhi Capitals"/>
        <s v="Delhi Daredevils"/>
        <s v="Gujarat Lions"/>
        <s v="Kings XI Punjab"/>
        <s v="Kochi Tuskers Kerala"/>
        <s v="Kolkata Knight Riders"/>
        <s v="Mumbai Indians"/>
        <s v="Pune Warriors"/>
        <s v="Rajasthan Royals"/>
        <s v="Rising Pune Supergiant"/>
        <s v="Royal Challengers Bangalore"/>
        <s v="Sunrisers Hyderabad"/>
      </sharedItems>
    </cacheField>
    <cacheField name="[Measures].[Sum of Total win Percentage]" caption="Sum of Total win Percentage" numFmtId="0" hierarchy="67" level="32767"/>
    <cacheField name="[homematch].[Team].[Team]" caption="Team" numFmtId="0" hierarchy="6" level="1">
      <sharedItems containsSemiMixedTypes="0" containsNonDate="0" containsString="0"/>
    </cacheField>
  </cacheFields>
  <cacheHierarchies count="103">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2" memberValueDatatype="130" unbalanced="0">
      <fieldsUsage count="2">
        <fieldUsage x="-1"/>
        <fieldUsage x="2"/>
      </fieldsUsage>
    </cacheHierarchy>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2" memberValueDatatype="130" unbalanced="0">
      <fieldsUsage count="2">
        <fieldUsage x="-1"/>
        <fieldUsage x="0"/>
      </fieldsUsage>
    </cacheHierarchy>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y uniqueName="[Measures].[Sum of Total_runs]" caption="Sum of Total_runs" measure="1" displayFolder="" measureGroup="Table5" count="0" hidden="1">
      <extLst>
        <ext xmlns:x15="http://schemas.microsoft.com/office/spreadsheetml/2010/11/main" uri="{B97F6D7D-B522-45F9-BDA1-12C45D357490}">
          <x15:cacheHierarchy aggregatedColumn="44"/>
        </ext>
      </extLst>
    </cacheHierarchy>
    <cacheHierarchy uniqueName="[Measures].[Sum of Out]" caption="Sum of Out" measure="1" displayFolder="" measureGroup="Table5" count="0" hidden="1">
      <extLst>
        <ext xmlns:x15="http://schemas.microsoft.com/office/spreadsheetml/2010/11/main" uri="{B97F6D7D-B522-45F9-BDA1-12C45D357490}">
          <x15:cacheHierarchy aggregatedColumn="45"/>
        </ext>
      </extLst>
    </cacheHierarchy>
    <cacheHierarchy uniqueName="[Measures].[Sum of Number of balls]" caption="Sum of Number of balls" measure="1" displayFolder="" measureGroup="Table5" count="0" hidden="1">
      <extLst>
        <ext xmlns:x15="http://schemas.microsoft.com/office/spreadsheetml/2010/11/main" uri="{B97F6D7D-B522-45F9-BDA1-12C45D357490}">
          <x15:cacheHierarchy aggregatedColumn="46"/>
        </ext>
      </extLst>
    </cacheHierarchy>
    <cacheHierarchy uniqueName="[Measures].[Count of Total win Percentage]" caption="Count of Total win Percentage" measure="1" displayFolder="" measureGroup="Table18" count="0" hidden="1">
      <extLst>
        <ext xmlns:x15="http://schemas.microsoft.com/office/spreadsheetml/2010/11/main" uri="{B97F6D7D-B522-45F9-BDA1-12C45D357490}">
          <x15:cacheHierarchy aggregatedColumn="39"/>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4.473258449078" backgroundQuery="1" createdVersion="3" refreshedVersion="6" minRefreshableVersion="3" recordCount="0" supportSubquery="1" supportAdvancedDrill="1" xr:uid="{0A8BA4F5-5C48-480F-AC4E-66B38294BC9E}">
  <cacheSource type="external" connectionId="1">
    <extLst>
      <ext xmlns:x14="http://schemas.microsoft.com/office/spreadsheetml/2009/9/main" uri="{F057638F-6D5F-4e77-A914-E7F072B9BCA8}">
        <x14:sourceConnection name="ThisWorkbookDataModel"/>
      </ext>
    </extLst>
  </cacheSource>
  <cacheFields count="0"/>
  <cacheHierarchies count="99">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licerData="1" pivotCacheId="67999688"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4.507393402775" backgroundQuery="1" createdVersion="3" refreshedVersion="6" minRefreshableVersion="3" recordCount="0" supportSubquery="1" supportAdvancedDrill="1" xr:uid="{C9258E90-48A7-4684-B8D0-3FC726B22465}">
  <cacheSource type="external" connectionId="1">
    <extLst>
      <ext xmlns:x14="http://schemas.microsoft.com/office/spreadsheetml/2009/9/main" uri="{F057638F-6D5F-4e77-A914-E7F072B9BCA8}">
        <x14:sourceConnection name="ThisWorkbookDataModel"/>
      </ext>
    </extLst>
  </cacheSource>
  <cacheFields count="0"/>
  <cacheHierarchies count="99">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licerData="1" pivotCacheId="1098723637"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vAn" refreshedDate="44494.507401504627" backgroundQuery="1" createdVersion="3" refreshedVersion="6" minRefreshableVersion="3" recordCount="0" supportSubquery="1" supportAdvancedDrill="1" xr:uid="{4EE410D0-F195-49D4-BD2C-E27FB67C9930}">
  <cacheSource type="external" connectionId="1">
    <extLst>
      <ext xmlns:x14="http://schemas.microsoft.com/office/spreadsheetml/2009/9/main" uri="{F057638F-6D5F-4e77-A914-E7F072B9BCA8}">
        <x14:sourceConnection name="ThisWorkbookDataModel"/>
      </ext>
    </extLst>
  </cacheSource>
  <cacheFields count="0"/>
  <cacheHierarchies count="99">
    <cacheHierarchy uniqueName="[awaywinpercent].[Team]" caption="Team" attribute="1" defaultMemberUniqueName="[awaywinpercent].[Team].[All]" allUniqueName="[awaywinpercent].[Team].[All]" dimensionUniqueName="[awaywinpercent]" displayFolder="" count="0" memberValueDatatype="130" unbalanced="0"/>
    <cacheHierarchy uniqueName="[awaywinpercent].[Away_wins]" caption="Away_wins" attribute="1" defaultMemberUniqueName="[awaywinpercent].[Away_wins].[All]" allUniqueName="[awaywinpercent].[Away_wins].[All]" dimensionUniqueName="[awaywinpercent]" displayFolder="" count="0" memberValueDatatype="20" unbalanced="0"/>
    <cacheHierarchy uniqueName="[awaywinpercent].[Total Away_matches]" caption="Total Away_matches" attribute="1" defaultMemberUniqueName="[awaywinpercent].[Total Away_matches].[All]" allUniqueName="[awaywinpercent].[Total Away_matches].[All]" dimensionUniqueName="[awaywinpercent]" displayFolder="" count="0" memberValueDatatype="20" unbalanced="0"/>
    <cacheHierarchy uniqueName="[awaywinpercent].[Away win Percentage]" caption="Away win Percentage" attribute="1" defaultMemberUniqueName="[awaywinpercent].[Away win Percentage].[All]" allUniqueName="[awaywinpercent].[Away win Percentage].[All]" dimensionUniqueName="[awaywinpercent]" displayFolder="" count="0" memberValueDatatype="5" unbalanced="0"/>
    <cacheHierarchy uniqueName="[h].[Team]" caption="Team" attribute="1" defaultMemberUniqueName="[h].[Team].[All]" allUniqueName="[h].[Team].[All]" dimensionUniqueName="[h]" displayFolder="" count="0" memberValueDatatype="130" unbalanced="0"/>
    <cacheHierarchy uniqueName="[h].[Home win Percentage]" caption="Home win Percentage" attribute="1" defaultMemberUniqueName="[h].[Home win Percentage].[All]" allUniqueName="[h].[Home win Percentage].[All]" dimensionUniqueName="[h]" displayFolder="" count="0" memberValueDatatype="20" unbalanced="0"/>
    <cacheHierarchy uniqueName="[homematch].[Team]" caption="Team" attribute="1" defaultMemberUniqueName="[homematch].[Team].[All]" allUniqueName="[homematch].[Team].[All]" dimensionUniqueName="[homematch]" displayFolder="" count="0" memberValueDatatype="130" unbalanced="0"/>
    <cacheHierarchy uniqueName="[homematch].[Home _wins]" caption="Home _wins" attribute="1" defaultMemberUniqueName="[homematch].[Home _wins].[All]" allUniqueName="[homematch].[Home _wins].[All]" dimensionUniqueName="[homematch]" displayFolder="" count="0" memberValueDatatype="20" unbalanced="0"/>
    <cacheHierarchy uniqueName="[homematch].[Total Home Matches]" caption="Total Home Matches" attribute="1" defaultMemberUniqueName="[homematch].[Total Home Matches].[All]" allUniqueName="[homematch].[Total Home Matches].[All]" dimensionUniqueName="[homematch]" displayFolder="" count="0" memberValueDatatype="20" unbalanced="0"/>
    <cacheHierarchy uniqueName="[homematch].[Home win Percentage]" caption="Home win Percentage" attribute="1" defaultMemberUniqueName="[homematch].[Home win Percentage].[All]" allUniqueName="[homematch].[Home win Percentage].[All]" dimensionUniqueName="[homematch]" displayFolder="" count="0" memberValueDatatype="5" unbalanced="0"/>
    <cacheHierarchy uniqueName="[Table1].[Id]" caption="Id" attribute="1" defaultMemberUniqueName="[Table1].[Id].[All]" allUniqueName="[Table1].[Id].[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Date]" caption="Date" attribute="1" time="1" defaultMemberUniqueName="[Table1].[Date].[All]" allUniqueName="[Table1].[Date].[All]" dimensionUniqueName="[Table1]" displayFolder="" count="0" memberValueDatatype="7"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DL_applied]" caption="DL_applied" attribute="1" defaultMemberUniqueName="[Table1].[DL_applied].[All]" allUniqueName="[Table1].[DL_applied].[All]" dimensionUniqueName="[Table1]" displayFolder="" count="0" memberValueDatatype="2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Table1].[Umpire3]" caption="Umpire3" attribute="1" defaultMemberUniqueName="[Table1].[Umpire3].[All]" allUniqueName="[Table1].[Umpire3].[All]" dimensionUniqueName="[Table1]" displayFolder="" count="0" memberValueDatatype="130" unbalanced="0"/>
    <cacheHierarchy uniqueName="[Table1].[Date (Year)]" caption="Date (Year)" attribute="1" defaultMemberUniqueName="[Table1].[Date (Year)].[All]" allUniqueName="[Table1].[Date (Year)].[All]" dimensionUniqueName="[Table1]" displayFolder="" count="0" memberValueDatatype="130" unbalanced="0"/>
    <cacheHierarchy uniqueName="[Table1].[Date (Quarter)]" caption="Date (Quarter)" attribute="1" defaultMemberUniqueName="[Table1].[Date (Quarter)].[All]" allUniqueName="[Table1].[Date (Quarter)].[All]" dimensionUniqueName="[Table1]" displayFolder="" count="0" memberValueDatatype="130" unbalanced="0"/>
    <cacheHierarchy uniqueName="[Table1].[Date (Month)]" caption="Date (Month)" attribute="1" defaultMemberUniqueName="[Table1].[Date (Month)].[All]" allUniqueName="[Table1].[Date (Month)].[All]" dimensionUniqueName="[Table1]" displayFolder="" count="0" memberValueDatatype="130" unbalanced="0"/>
    <cacheHierarchy uniqueName="[Table1].[toss win = win]" caption="toss win = win" attribute="1" defaultMemberUniqueName="[Table1].[toss win = win].[All]" allUniqueName="[Table1].[toss win = win].[All]" dimensionUniqueName="[Table1]" displayFolder="" count="0" memberValueDatatype="11" unbalanced="0"/>
    <cacheHierarchy uniqueName="[Table12].[Team]" caption="Team" attribute="1" defaultMemberUniqueName="[Table12].[Team].[All]" allUniqueName="[Table12].[Team].[All]" dimensionUniqueName="[Table12]" displayFolder="" count="0" memberValueDatatype="130" unbalanced="0"/>
    <cacheHierarchy uniqueName="[Table12].[Home_wins]" caption="Home_wins" attribute="1" defaultMemberUniqueName="[Table12].[Home_wins].[All]" allUniqueName="[Table12].[Home_wins].[All]" dimensionUniqueName="[Table12]" displayFolder="" count="0" memberValueDatatype="20" unbalanced="0"/>
    <cacheHierarchy uniqueName="[Table12].[Away_wins]" caption="Away_wins" attribute="1" defaultMemberUniqueName="[Table12].[Away_wins].[All]" allUniqueName="[Table12].[Away_wins].[All]" dimensionUniqueName="[Table12]" displayFolder="" count="0" memberValueDatatype="20" unbalanced="0"/>
    <cacheHierarchy uniqueName="[Table12].[Total Win]" caption="Total Win" attribute="1" defaultMemberUniqueName="[Table12].[Total Win].[All]" allUniqueName="[Table12].[Total Win].[All]" dimensionUniqueName="[Table12]" displayFolder="" count="0" memberValueDatatype="20" unbalanced="0"/>
    <cacheHierarchy uniqueName="[Table13].[Player_of_Match]" caption="Player_of_Match" attribute="1" defaultMemberUniqueName="[Table13].[Player_of_Match].[All]" allUniqueName="[Table13].[Player_of_Match].[All]" dimensionUniqueName="[Table13]" displayFolder="" count="0" memberValueDatatype="130" unbalanced="0"/>
    <cacheHierarchy uniqueName="[Table13].[Count of Player_of_Match]" caption="Count of Player_of_Match" attribute="1" defaultMemberUniqueName="[Table13].[Count of Player_of_Match].[All]" allUniqueName="[Table13].[Count of Player_of_Match].[All]" dimensionUniqueName="[Table13]" displayFolder="" count="0" memberValueDatatype="20" unbalanced="0"/>
    <cacheHierarchy uniqueName="[Table18].[Team]" caption="Team" attribute="1" defaultMemberUniqueName="[Table18].[Team].[All]" allUniqueName="[Table18].[Team].[All]" dimensionUniqueName="[Table18]" displayFolder="" count="0" memberValueDatatype="130" unbalanced="0"/>
    <cacheHierarchy uniqueName="[Table18].[Total win Percentage]" caption="Total win Percentage" attribute="1" defaultMemberUniqueName="[Table18].[Total win Percentage].[All]" allUniqueName="[Table18].[Total win Percentage].[All]" dimensionUniqueName="[Table18]" displayFolder="" count="0" memberValueDatatype="5" unbalanced="0"/>
    <cacheHierarchy uniqueName="[Table21].[Team]" caption="Team" attribute="1" defaultMemberUniqueName="[Table21].[Team].[All]" allUniqueName="[Table21].[Team].[All]" dimensionUniqueName="[Table21]" displayFolder="" count="0" memberValueDatatype="130" unbalanced="0"/>
    <cacheHierarchy uniqueName="[Table21].[Home win Percentage]" caption="Home win Percentage" attribute="1" defaultMemberUniqueName="[Table21].[Home win Percentage].[All]" allUniqueName="[Table21].[Home win Percentage].[All]" dimensionUniqueName="[Table21]" displayFolder="" count="0" memberValueDatatype="5" unbalanced="0"/>
    <cacheHierarchy uniqueName="[Table5].[Sr]" caption="Sr" attribute="1" defaultMemberUniqueName="[Table5].[Sr].[All]" allUniqueName="[Table5].[Sr].[All]" dimensionUniqueName="[Table5]" displayFolder="" count="0" memberValueDatatype="20" unbalanced="0"/>
    <cacheHierarchy uniqueName="[Table5].[Batsman]" caption="Batsman" attribute="1" defaultMemberUniqueName="[Table5].[Batsman].[All]" allUniqueName="[Table5].[Batsman].[All]" dimensionUniqueName="[Table5]" displayFolder="" count="0" memberValueDatatype="130" unbalanced="0"/>
    <cacheHierarchy uniqueName="[Table5].[Total_runs]" caption="Total_runs" attribute="1" defaultMemberUniqueName="[Table5].[Total_runs].[All]" allUniqueName="[Table5].[Total_runs].[All]" dimensionUniqueName="[Table5]" displayFolder="" count="0" memberValueDatatype="20" unbalanced="0"/>
    <cacheHierarchy uniqueName="[Table5].[Out]" caption="Out" attribute="1" defaultMemberUniqueName="[Table5].[Out].[All]" allUniqueName="[Table5].[Out].[All]" dimensionUniqueName="[Table5]" displayFolder="" count="0" memberValueDatatype="20" unbalanced="0"/>
    <cacheHierarchy uniqueName="[Table5].[Number of balls]" caption="Number of balls" attribute="1" defaultMemberUniqueName="[Table5].[Number of balls].[All]" allUniqueName="[Table5].[Number of balls].[All]" dimensionUniqueName="[Table5]" displayFolder="" count="0" memberValueDatatype="20" unbalanced="0"/>
    <cacheHierarchy uniqueName="[Table5].[Average]" caption="Average" attribute="1" defaultMemberUniqueName="[Table5].[Average].[All]" allUniqueName="[Table5].[Average].[All]" dimensionUniqueName="[Table5]" displayFolder="" count="0" memberValueDatatype="5" unbalanced="0"/>
    <cacheHierarchy uniqueName="[Table5].[Strike rate]" caption="Strike rate" attribute="1" defaultMemberUniqueName="[Table5].[Strike rate].[All]" allUniqueName="[Table5].[Strike rate].[All]" dimensionUniqueName="[Table5]" displayFolder="" count="0" memberValueDatatype="130" unbalanced="0"/>
    <cacheHierarchy uniqueName="[totalplayed].[Teams]" caption="Teams" attribute="1" defaultMemberUniqueName="[totalplayed].[Teams].[All]" allUniqueName="[totalplayed].[Teams].[All]" dimensionUniqueName="[totalplayed]" displayFolder="" count="0" memberValueDatatype="130" unbalanced="0"/>
    <cacheHierarchy uniqueName="[totalplayed].[Team 1 &quot;position&quot;]" caption="Team 1 &quot;position&quot;" attribute="1" defaultMemberUniqueName="[totalplayed].[Team 1 &quot;position&quot;].[All]" allUniqueName="[totalplayed].[Team 1 &quot;position&quot;].[All]" dimensionUniqueName="[totalplayed]" displayFolder="" count="0" memberValueDatatype="20" unbalanced="0"/>
    <cacheHierarchy uniqueName="[totalplayed].[Team 2 &quot;position&quot;]" caption="Team 2 &quot;position&quot;" attribute="1" defaultMemberUniqueName="[totalplayed].[Team 2 &quot;position&quot;].[All]" allUniqueName="[totalplayed].[Team 2 &quot;position&quot;].[All]" dimensionUniqueName="[totalplayed]" displayFolder="" count="0" memberValueDatatype="20" unbalanced="0"/>
    <cacheHierarchy uniqueName="[totalplayed].[Total matches played in IPL]" caption="Total matches played in IPL" attribute="1" defaultMemberUniqueName="[totalplayed].[Total matches played in IPL].[All]" allUniqueName="[totalplayed].[Total matches played in IPL].[All]" dimensionUniqueName="[totalplayed]" displayFolder="" count="0" memberValueDatatype="20" unbalanced="0"/>
    <cacheHierarchy uniqueName="[totalplayed].[Totals Wins in IPL]" caption="Totals Wins in IPL" attribute="1" defaultMemberUniqueName="[totalplayed].[Totals Wins in IPL].[All]" allUniqueName="[totalplayed].[Totals Wins in IPL].[All]" dimensionUniqueName="[totalplayed]" displayFolder="" count="0" memberValueDatatype="20" unbalanced="0"/>
    <cacheHierarchy uniqueName="[Table1].[Date (Month Index)]" caption="Date (Month Index)" attribute="1" defaultMemberUniqueName="[Table1].[Date (Month Index)].[All]" allUniqueName="[Table1].[Date (Month Index)].[All]" dimensionUniqueName="[Table1]" displayFolder="" count="0" memberValueDatatype="20" unbalanced="0" hidden="1"/>
    <cacheHierarchy uniqueName="[Measures].[__XL_Count homematch]" caption="__XL_Count homematch" measure="1" displayFolder="" measureGroup="homematch" count="0" hidden="1"/>
    <cacheHierarchy uniqueName="[Measures].[__XL_Count Table18]" caption="__XL_Count Table18" measure="1" displayFolder="" measureGroup="Table18" count="0" hidden="1"/>
    <cacheHierarchy uniqueName="[Measures].[__XL_Count awaywinpercent]" caption="__XL_Count awaywinpercent" measure="1" displayFolder="" measureGroup="awaywinpercent" count="0" hidden="1"/>
    <cacheHierarchy uniqueName="[Measures].[__XL_Count Table12]" caption="__XL_Count Table12" measure="1" displayFolder="" measureGroup="Table12" count="0" hidden="1"/>
    <cacheHierarchy uniqueName="[Measures].[__XL_Count Table1]" caption="__XL_Count Table1" measure="1" displayFolder="" measureGroup="Table1" count="0" hidden="1"/>
    <cacheHierarchy uniqueName="[Measures].[__XL_Count totalplayed]" caption="__XL_Count totalplayed" measure="1" displayFolder="" measureGroup="totalplayed" count="0" hidden="1"/>
    <cacheHierarchy uniqueName="[Measures].[__XL_Count Table21]" caption="__XL_Count Table21" measure="1" displayFolder="" measureGroup="Table21" count="0" hidden="1"/>
    <cacheHierarchy uniqueName="[Measures].[__XL_Count h]" caption="__XL_Count h" measure="1" displayFolder="" measureGroup="h" count="0" hidden="1"/>
    <cacheHierarchy uniqueName="[Measures].[__XL_Count Table13]" caption="__XL_Count Table13" measure="1" displayFolder="" measureGroup="Table13" count="0" hidden="1"/>
    <cacheHierarchy uniqueName="[Measures].[__XL_Count Table5]" caption="__XL_Count Table5" measure="1" displayFolder="" measureGroup="Table5" count="0" hidden="1"/>
    <cacheHierarchy uniqueName="[Measures].[__No measures defined]" caption="__No measures defined" measure="1" displayFolder="" count="0" hidden="1"/>
    <cacheHierarchy uniqueName="[Measures].[Sum of Home win Percentage]" caption="Sum of Home win Percentage" measure="1" displayFolder="" measureGroup="homematch" count="0" hidden="1">
      <extLst>
        <ext xmlns:x15="http://schemas.microsoft.com/office/spreadsheetml/2010/11/main" uri="{B97F6D7D-B522-45F9-BDA1-12C45D357490}">
          <x15:cacheHierarchy aggregatedColumn="9"/>
        </ext>
      </extLst>
    </cacheHierarchy>
    <cacheHierarchy uniqueName="[Measures].[Sum of Total win Percentage]" caption="Sum of Total win Percentage" measure="1" displayFolder="" measureGroup="Table18" count="0" hidden="1">
      <extLst>
        <ext xmlns:x15="http://schemas.microsoft.com/office/spreadsheetml/2010/11/main" uri="{B97F6D7D-B522-45F9-BDA1-12C45D357490}">
          <x15:cacheHierarchy aggregatedColumn="39"/>
        </ext>
      </extLst>
    </cacheHierarchy>
    <cacheHierarchy uniqueName="[Measures].[Sum of Away win Percentage]" caption="Sum of Away win Percentage" measure="1" displayFolder="" measureGroup="awaywinpercent" count="0" hidden="1">
      <extLst>
        <ext xmlns:x15="http://schemas.microsoft.com/office/spreadsheetml/2010/11/main" uri="{B97F6D7D-B522-45F9-BDA1-12C45D357490}">
          <x15:cacheHierarchy aggregatedColumn="3"/>
        </ext>
      </extLst>
    </cacheHierarchy>
    <cacheHierarchy uniqueName="[Measures].[Sum of Total Home Matches]" caption="Sum of Total Home Matches" measure="1" displayFolder="" measureGroup="homematch" count="0" hidden="1">
      <extLst>
        <ext xmlns:x15="http://schemas.microsoft.com/office/spreadsheetml/2010/11/main" uri="{B97F6D7D-B522-45F9-BDA1-12C45D357490}">
          <x15:cacheHierarchy aggregatedColumn="8"/>
        </ext>
      </extLst>
    </cacheHierarchy>
    <cacheHierarchy uniqueName="[Measures].[Sum of Home _wins]" caption="Sum of Home _wins" measure="1" displayFolder="" measureGroup="homematch" count="0" hidden="1">
      <extLst>
        <ext xmlns:x15="http://schemas.microsoft.com/office/spreadsheetml/2010/11/main" uri="{B97F6D7D-B522-45F9-BDA1-12C45D357490}">
          <x15:cacheHierarchy aggregatedColumn="7"/>
        </ext>
      </extLst>
    </cacheHierarchy>
    <cacheHierarchy uniqueName="[Measures].[Sum of Away_wins]" caption="Sum of Away_wins" measure="1" displayFolder="" measureGroup="awaywinpercent" count="0" hidden="1">
      <extLst>
        <ext xmlns:x15="http://schemas.microsoft.com/office/spreadsheetml/2010/11/main" uri="{B97F6D7D-B522-45F9-BDA1-12C45D357490}">
          <x15:cacheHierarchy aggregatedColumn="1"/>
        </ext>
      </extLst>
    </cacheHierarchy>
    <cacheHierarchy uniqueName="[Measures].[Sum of Total Away_matches]" caption="Sum of Total Away_matches" measure="1" displayFolder="" measureGroup="awaywinpercent" count="0" hidden="1">
      <extLst>
        <ext xmlns:x15="http://schemas.microsoft.com/office/spreadsheetml/2010/11/main" uri="{B97F6D7D-B522-45F9-BDA1-12C45D357490}">
          <x15:cacheHierarchy aggregatedColumn="2"/>
        </ext>
      </extLst>
    </cacheHierarchy>
    <cacheHierarchy uniqueName="[Measures].[Count of City]" caption="Count of City"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23"/>
        </ext>
      </extLst>
    </cacheHierarchy>
    <cacheHierarchy uniqueName="[Measures].[Count of Season]" caption="Count of Season" measure="1" displayFolder="" measureGroup="Table1" count="0" hidden="1">
      <extLst>
        <ext xmlns:x15="http://schemas.microsoft.com/office/spreadsheetml/2010/11/main" uri="{B97F6D7D-B522-45F9-BDA1-12C45D357490}">
          <x15:cacheHierarchy aggregatedColumn="11"/>
        </ext>
      </extLst>
    </cacheHierarchy>
    <cacheHierarchy uniqueName="[Measures].[Count of Venue]" caption="Count of Venue" measure="1" displayFolder="" measureGroup="Table1" count="0" hidden="1">
      <extLst>
        <ext xmlns:x15="http://schemas.microsoft.com/office/spreadsheetml/2010/11/main" uri="{B97F6D7D-B522-45F9-BDA1-12C45D357490}">
          <x15:cacheHierarchy aggregatedColumn="24"/>
        </ext>
      </extLst>
    </cacheHierarchy>
    <cacheHierarchy uniqueName="[Measures].[Count of Umpire3]" caption="Count of Umpire3" measure="1" displayFolder="" measureGroup="Table1" count="0" hidden="1">
      <extLst>
        <ext xmlns:x15="http://schemas.microsoft.com/office/spreadsheetml/2010/11/main" uri="{B97F6D7D-B522-45F9-BDA1-12C45D357490}">
          <x15:cacheHierarchy aggregatedColumn="27"/>
        </ext>
      </extLst>
    </cacheHierarchy>
    <cacheHierarchy uniqueName="[Measures].[Count of Winner]" caption="Count of Winner" measure="1" displayFolder="" measureGroup="Table1" count="0" hidden="1">
      <extLst>
        <ext xmlns:x15="http://schemas.microsoft.com/office/spreadsheetml/2010/11/main" uri="{B97F6D7D-B522-45F9-BDA1-12C45D357490}">
          <x15:cacheHierarchy aggregatedColumn="20"/>
        </ext>
      </extLst>
    </cacheHierarchy>
    <cacheHierarchy uniqueName="[Measures].[Count of Result]" caption="Count of Result" measure="1" displayFolder="" measureGroup="Table1" count="0" hidden="1">
      <extLst>
        <ext xmlns:x15="http://schemas.microsoft.com/office/spreadsheetml/2010/11/main" uri="{B97F6D7D-B522-45F9-BDA1-12C45D357490}">
          <x15:cacheHierarchy aggregatedColumn="18"/>
        </ext>
      </extLst>
    </cacheHierarchy>
    <cacheHierarchy uniqueName="[Measures].[Count of Team1]" caption="Count of Team1" measure="1" displayFolder="" measureGroup="Table1" count="0" hidden="1">
      <extLst>
        <ext xmlns:x15="http://schemas.microsoft.com/office/spreadsheetml/2010/11/main" uri="{B97F6D7D-B522-45F9-BDA1-12C45D357490}">
          <x15:cacheHierarchy aggregatedColumn="14"/>
        </ext>
      </extLst>
    </cacheHierarchy>
    <cacheHierarchy uniqueName="[Measures].[Count of toss win = win]" caption="Count of toss win = win" measure="1" displayFolder="" measureGroup="Table1" count="0" hidden="1">
      <extLst>
        <ext xmlns:x15="http://schemas.microsoft.com/office/spreadsheetml/2010/11/main" uri="{B97F6D7D-B522-45F9-BDA1-12C45D357490}">
          <x15:cacheHierarchy aggregatedColumn="31"/>
        </ext>
      </extLst>
    </cacheHierarchy>
    <cacheHierarchy uniqueName="[Measures].[Count of Team2]" caption="Count of Team2" measure="1" displayFolder="" measureGroup="Table1" count="0" hidden="1">
      <extLst>
        <ext xmlns:x15="http://schemas.microsoft.com/office/spreadsheetml/2010/11/main" uri="{B97F6D7D-B522-45F9-BDA1-12C45D357490}">
          <x15:cacheHierarchy aggregatedColumn="15"/>
        </ext>
      </extLst>
    </cacheHierarchy>
    <cacheHierarchy uniqueName="[Measures].[Sum of Win_by_Runs]" caption="Sum of Win_by_Runs" measure="1" displayFolder="" measureGroup="Table1" count="0" hidden="1">
      <extLst>
        <ext xmlns:x15="http://schemas.microsoft.com/office/spreadsheetml/2010/11/main" uri="{B97F6D7D-B522-45F9-BDA1-12C45D357490}">
          <x15:cacheHierarchy aggregatedColumn="21"/>
        </ext>
      </extLst>
    </cacheHierarchy>
    <cacheHierarchy uniqueName="[Measures].[Var of Win_by_Runs]" caption="Var of Win_by_Runs" measure="1" displayFolder="" measureGroup="Table1" count="0" hidden="1">
      <extLst>
        <ext xmlns:x15="http://schemas.microsoft.com/office/spreadsheetml/2010/11/main" uri="{B97F6D7D-B522-45F9-BDA1-12C45D357490}">
          <x15:cacheHierarchy aggregatedColumn="21"/>
        </ext>
      </extLst>
    </cacheHierarchy>
    <cacheHierarchy uniqueName="[Measures].[Count of Umpire2]" caption="Count of Umpire2" measure="1" displayFolder="" measureGroup="Table1" count="0" hidden="1">
      <extLst>
        <ext xmlns:x15="http://schemas.microsoft.com/office/spreadsheetml/2010/11/main" uri="{B97F6D7D-B522-45F9-BDA1-12C45D357490}">
          <x15:cacheHierarchy aggregatedColumn="26"/>
        </ext>
      </extLst>
    </cacheHierarchy>
    <cacheHierarchy uniqueName="[Measures].[Count of Umpire1]" caption="Count of Umpire1" measure="1" displayFolder="" measureGroup="Table1" count="0" hidden="1">
      <extLst>
        <ext xmlns:x15="http://schemas.microsoft.com/office/spreadsheetml/2010/11/main" uri="{B97F6D7D-B522-45F9-BDA1-12C45D357490}">
          <x15:cacheHierarchy aggregatedColumn="25"/>
        </ext>
      </extLst>
    </cacheHierarchy>
    <cacheHierarchy uniqueName="[Measures].[Count of Win_by_Runs]" caption="Count of Win_by_Runs" measure="1" displayFolder="" measureGroup="Table1" count="0" hidden="1">
      <extLst>
        <ext xmlns:x15="http://schemas.microsoft.com/office/spreadsheetml/2010/11/main" uri="{B97F6D7D-B522-45F9-BDA1-12C45D357490}">
          <x15:cacheHierarchy aggregatedColumn="21"/>
        </ext>
      </extLst>
    </cacheHierarchy>
    <cacheHierarchy uniqueName="[Measures].[Sum of Win_by_Wickets]" caption="Sum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Win_by_Wickets]" caption="Count of Win_by_Wickets" measure="1" displayFolder="" measureGroup="Table1" count="0" hidden="1">
      <extLst>
        <ext xmlns:x15="http://schemas.microsoft.com/office/spreadsheetml/2010/11/main" uri="{B97F6D7D-B522-45F9-BDA1-12C45D357490}">
          <x15:cacheHierarchy aggregatedColumn="22"/>
        </ext>
      </extLst>
    </cacheHierarchy>
    <cacheHierarchy uniqueName="[Measures].[Count of Toss_Decision]" caption="Count of Toss_Decision" measure="1" displayFolder="" measureGroup="Table1" count="0" hidden="1">
      <extLst>
        <ext xmlns:x15="http://schemas.microsoft.com/office/spreadsheetml/2010/11/main" uri="{B97F6D7D-B522-45F9-BDA1-12C45D357490}">
          <x15:cacheHierarchy aggregatedColumn="17"/>
        </ext>
      </extLst>
    </cacheHierarchy>
    <cacheHierarchy uniqueName="[Measures].[Sum of Totals Wins in IPL]" caption="Sum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Count of Totals Wins in IPL]" caption="Count of Totals Wins in IPL" measure="1" displayFolder="" measureGroup="totalplayed" count="0" hidden="1">
      <extLst>
        <ext xmlns:x15="http://schemas.microsoft.com/office/spreadsheetml/2010/11/main" uri="{B97F6D7D-B522-45F9-BDA1-12C45D357490}">
          <x15:cacheHierarchy aggregatedColumn="53"/>
        </ext>
      </extLst>
    </cacheHierarchy>
    <cacheHierarchy uniqueName="[Measures].[Sum of Total matches played in IPL]" caption="Sum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Count of Total matches played in IPL]" caption="Count of Total matches played in IPL" measure="1" displayFolder="" measureGroup="totalplayed" count="0" hidden="1">
      <extLst>
        <ext xmlns:x15="http://schemas.microsoft.com/office/spreadsheetml/2010/11/main" uri="{B97F6D7D-B522-45F9-BDA1-12C45D357490}">
          <x15:cacheHierarchy aggregatedColumn="52"/>
        </ext>
      </extLst>
    </cacheHierarchy>
    <cacheHierarchy uniqueName="[Measures].[Sum of Home win Percentage 2]" caption="Sum of Home win Percentage 2" measure="1" displayFolder="" measureGroup="Table21" count="0" hidden="1">
      <extLst>
        <ext xmlns:x15="http://schemas.microsoft.com/office/spreadsheetml/2010/11/main" uri="{B97F6D7D-B522-45F9-BDA1-12C45D357490}">
          <x15:cacheHierarchy aggregatedColumn="41"/>
        </ext>
      </extLst>
    </cacheHierarchy>
    <cacheHierarchy uniqueName="[Measures].[Count of Home win Percentage]" caption="Count of Home win Percentage" measure="1" displayFolder="" measureGroup="Table21" count="0" hidden="1">
      <extLst>
        <ext xmlns:x15="http://schemas.microsoft.com/office/spreadsheetml/2010/11/main" uri="{B97F6D7D-B522-45F9-BDA1-12C45D357490}">
          <x15:cacheHierarchy aggregatedColumn="41"/>
        </ext>
      </extLst>
    </cacheHierarchy>
    <cacheHierarchy uniqueName="[Measures].[Sum of Home win Percentage 3]" caption="Sum of Home win Percentage 3" measure="1" displayFolder="" measureGroup="h" count="0" hidden="1">
      <extLst>
        <ext xmlns:x15="http://schemas.microsoft.com/office/spreadsheetml/2010/11/main" uri="{B97F6D7D-B522-45F9-BDA1-12C45D357490}">
          <x15:cacheHierarchy aggregatedColumn="5"/>
        </ext>
      </extLst>
    </cacheHierarchy>
    <cacheHierarchy uniqueName="[Measures].[Sum of Count of Player_of_Match]" caption="Sum of Count of Player_of_Match" measure="1" displayFolder="" measureGroup="Table13" count="0" hidden="1">
      <extLst>
        <ext xmlns:x15="http://schemas.microsoft.com/office/spreadsheetml/2010/11/main" uri="{B97F6D7D-B522-45F9-BDA1-12C45D357490}">
          <x15:cacheHierarchy aggregatedColumn="37"/>
        </ext>
      </extLst>
    </cacheHierarchy>
  </cacheHierarchies>
  <kpis count="0"/>
  <dimensions count="11">
    <dimension name="awaywinpercent" uniqueName="[awaywinpercent]" caption="awaywinpercent"/>
    <dimension name="h" uniqueName="[h]" caption="h"/>
    <dimension name="homematch" uniqueName="[homematch]" caption="homematch"/>
    <dimension measure="1" name="Measures" uniqueName="[Measures]" caption="Measures"/>
    <dimension name="Table1" uniqueName="[Table1]" caption="Table1"/>
    <dimension name="Table12" uniqueName="[Table12]" caption="Table12"/>
    <dimension name="Table13" uniqueName="[Table13]" caption="Table13"/>
    <dimension name="Table18" uniqueName="[Table18]" caption="Table18"/>
    <dimension name="Table21" uniqueName="[Table21]" caption="Table21"/>
    <dimension name="Table5" uniqueName="[Table5]" caption="Table5"/>
    <dimension name="totalplayed" uniqueName="[totalplayed]" caption="totalplayed"/>
  </dimensions>
  <measureGroups count="10">
    <measureGroup name="awaywinpercent" caption="awaywinpercent"/>
    <measureGroup name="h" caption="h"/>
    <measureGroup name="homematch" caption="homematch"/>
    <measureGroup name="Table1" caption="Table1"/>
    <measureGroup name="Table12" caption="Table12"/>
    <measureGroup name="Table13" caption="Table13"/>
    <measureGroup name="Table18" caption="Table18"/>
    <measureGroup name="Table21" caption="Table21"/>
    <measureGroup name="Table5" caption="Table5"/>
    <measureGroup name="totalplayed" caption="totalplayed"/>
  </measureGroups>
  <maps count="22">
    <map measureGroup="0" dimension="0"/>
    <map measureGroup="0" dimension="2"/>
    <map measureGroup="0" dimension="5"/>
    <map measureGroup="1" dimension="0"/>
    <map measureGroup="1" dimension="1"/>
    <map measureGroup="1" dimension="2"/>
    <map measureGroup="1" dimension="5"/>
    <map measureGroup="2" dimension="2"/>
    <map measureGroup="2" dimension="5"/>
    <map measureGroup="3" dimension="2"/>
    <map measureGroup="3" dimension="4"/>
    <map measureGroup="3" dimension="5"/>
    <map measureGroup="3" dimension="7"/>
    <map measureGroup="3" dimension="10"/>
    <map measureGroup="4" dimension="5"/>
    <map measureGroup="5" dimension="6"/>
    <map measureGroup="6" dimension="2"/>
    <map measureGroup="6" dimension="5"/>
    <map measureGroup="6" dimension="7"/>
    <map measureGroup="7" dimension="8"/>
    <map measureGroup="8" dimension="9"/>
    <map measureGroup="9" dimension="10"/>
  </maps>
  <extLst>
    <ext xmlns:x14="http://schemas.microsoft.com/office/spreadsheetml/2009/9/main" uri="{725AE2AE-9491-48be-B2B4-4EB974FC3084}">
      <x14:pivotCacheDefinition slicerData="1" pivotCacheId="79656860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28F3C9-ADDC-48CD-8E87-871F3D5130C9}" name="City" cacheId="1"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4" rowHeaderCaption="City">
  <location ref="B8:C40" firstHeaderRow="1" firstDataRow="1" firstDataCol="1"/>
  <pivotFields count="4">
    <pivotField axis="axisRow" allDrilled="1"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2">
    <i>
      <x v="23"/>
    </i>
    <i>
      <x v="21"/>
    </i>
    <i>
      <x v="10"/>
    </i>
    <i>
      <x v="2"/>
    </i>
    <i>
      <x v="8"/>
    </i>
    <i>
      <x v="14"/>
    </i>
    <i>
      <x v="16"/>
    </i>
    <i>
      <x v="7"/>
    </i>
    <i>
      <x v="26"/>
    </i>
    <i>
      <x v="12"/>
    </i>
    <i>
      <x v="3"/>
    </i>
    <i>
      <x v="31"/>
    </i>
    <i>
      <x v="1"/>
    </i>
    <i>
      <x v="6"/>
    </i>
    <i>
      <x v="28"/>
    </i>
    <i>
      <x v="22"/>
    </i>
    <i>
      <x v="15"/>
    </i>
    <i>
      <x v="11"/>
    </i>
    <i>
      <x v="17"/>
    </i>
    <i>
      <x v="29"/>
    </i>
    <i>
      <x v="9"/>
    </i>
    <i>
      <x v="5"/>
    </i>
    <i>
      <x v="25"/>
    </i>
    <i>
      <x v="27"/>
    </i>
    <i>
      <x/>
    </i>
    <i>
      <x v="20"/>
    </i>
    <i>
      <x v="18"/>
    </i>
    <i>
      <x v="19"/>
    </i>
    <i>
      <x v="30"/>
    </i>
    <i>
      <x v="13"/>
    </i>
    <i>
      <x v="24"/>
    </i>
    <i>
      <x v="4"/>
    </i>
  </rowItems>
  <colItems count="1">
    <i/>
  </colItems>
  <dataFields count="1">
    <dataField name="Matches Played" fld="1" subtotal="count" baseField="0" baseItem="0"/>
  </dataFields>
  <formats count="1">
    <format dxfId="57">
      <pivotArea collapsedLevelsAreSubtotals="1" fieldPosition="0">
        <references count="1">
          <reference field="0" count="1">
            <x v="17"/>
          </reference>
        </references>
      </pivotArea>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1].[Winner].&amp;[Mumbai Indian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Matches Play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9"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knd ipl proj 1.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A0855A-D10C-4241-80FD-3E940594ED3F}" name="Player of the Match" cacheId="2"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1" rowHeaderCaption="Player_of_Match">
  <location ref="B53:C284" firstHeaderRow="1" firstDataRow="1" firstDataCol="1"/>
  <pivotFields count="4">
    <pivotField axis="axisRow" allDrilled="1" subtotalTop="0" showAll="0" sortType="descending" defaultSubtotal="0" defaultAttributeDrillState="1">
      <items count="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31">
    <i>
      <x v="35"/>
    </i>
    <i>
      <x v="9"/>
    </i>
    <i>
      <x v="143"/>
    </i>
    <i>
      <x v="173"/>
    </i>
    <i>
      <x v="43"/>
    </i>
    <i>
      <x v="227"/>
    </i>
    <i>
      <x v="210"/>
    </i>
    <i>
      <x v="199"/>
    </i>
    <i>
      <x v="57"/>
    </i>
    <i>
      <x v="18"/>
    </i>
    <i>
      <x v="126"/>
    </i>
    <i>
      <x v="3"/>
    </i>
    <i>
      <x v="221"/>
    </i>
    <i>
      <x v="15"/>
    </i>
    <i>
      <x v="222"/>
    </i>
    <i>
      <x v="53"/>
    </i>
    <i>
      <x v="94"/>
    </i>
    <i>
      <x v="85"/>
    </i>
    <i>
      <x v="196"/>
    </i>
    <i>
      <x v="207"/>
    </i>
    <i>
      <x v="23"/>
    </i>
    <i>
      <x v="168"/>
    </i>
    <i>
      <x v="64"/>
    </i>
    <i>
      <x v="209"/>
    </i>
    <i>
      <x v="183"/>
    </i>
    <i>
      <x v="220"/>
    </i>
    <i>
      <x v="11"/>
    </i>
    <i>
      <x v="178"/>
    </i>
    <i>
      <x v="170"/>
    </i>
    <i>
      <x v="82"/>
    </i>
    <i>
      <x v="67"/>
    </i>
    <i>
      <x v="176"/>
    </i>
    <i>
      <x v="4"/>
    </i>
    <i>
      <x v="202"/>
    </i>
    <i>
      <x v="119"/>
    </i>
    <i>
      <x v="32"/>
    </i>
    <i>
      <x v="213"/>
    </i>
    <i>
      <x v="62"/>
    </i>
    <i>
      <x v="25"/>
    </i>
    <i>
      <x v="147"/>
    </i>
    <i>
      <x v="80"/>
    </i>
    <i>
      <x v="229"/>
    </i>
    <i>
      <x v="154"/>
    </i>
    <i>
      <x v="52"/>
    </i>
    <i>
      <x v="54"/>
    </i>
    <i>
      <x v="100"/>
    </i>
    <i>
      <x v="56"/>
    </i>
    <i>
      <x v="16"/>
    </i>
    <i>
      <x v="208"/>
    </i>
    <i>
      <x v="30"/>
    </i>
    <i>
      <x v="86"/>
    </i>
    <i>
      <x v="192"/>
    </i>
    <i>
      <x v="195"/>
    </i>
    <i>
      <x v="90"/>
    </i>
    <i>
      <x v="95"/>
    </i>
    <i>
      <x v="133"/>
    </i>
    <i>
      <x v="131"/>
    </i>
    <i>
      <x v="201"/>
    </i>
    <i>
      <x v="34"/>
    </i>
    <i>
      <x v="211"/>
    </i>
    <i>
      <x v="148"/>
    </i>
    <i>
      <x v="20"/>
    </i>
    <i>
      <x v="89"/>
    </i>
    <i>
      <x v="167"/>
    </i>
    <i>
      <x v="96"/>
    </i>
    <i>
      <x v="97"/>
    </i>
    <i>
      <x v="104"/>
    </i>
    <i>
      <x v="36"/>
    </i>
    <i>
      <x v="146"/>
    </i>
    <i>
      <x v="6"/>
    </i>
    <i>
      <x v="157"/>
    </i>
    <i>
      <x v="120"/>
    </i>
    <i>
      <x v="111"/>
    </i>
    <i>
      <x v="123"/>
    </i>
    <i>
      <x v="225"/>
    </i>
    <i>
      <x v="45"/>
    </i>
    <i>
      <x v="37"/>
    </i>
    <i>
      <x v="29"/>
    </i>
    <i>
      <x v="42"/>
    </i>
    <i>
      <x v="132"/>
    </i>
    <i>
      <x v="107"/>
    </i>
    <i>
      <x v="69"/>
    </i>
    <i>
      <x v="113"/>
    </i>
    <i>
      <x v="2"/>
    </i>
    <i>
      <x v="99"/>
    </i>
    <i>
      <x v="103"/>
    </i>
    <i>
      <x v="205"/>
    </i>
    <i>
      <x v="116"/>
    </i>
    <i>
      <x v="17"/>
    </i>
    <i>
      <x v="21"/>
    </i>
    <i>
      <x v="200"/>
    </i>
    <i>
      <x v="22"/>
    </i>
    <i>
      <x v="128"/>
    </i>
    <i>
      <x v="58"/>
    </i>
    <i>
      <x v="136"/>
    </i>
    <i>
      <x v="150"/>
    </i>
    <i>
      <x v="197"/>
    </i>
    <i>
      <x v="151"/>
    </i>
    <i>
      <x v="121"/>
    </i>
    <i>
      <x v="60"/>
    </i>
    <i>
      <x v="124"/>
    </i>
    <i>
      <x v="155"/>
    </i>
    <i>
      <x v="212"/>
    </i>
    <i>
      <x v="10"/>
    </i>
    <i>
      <x v="135"/>
    </i>
    <i>
      <x v="160"/>
    </i>
    <i>
      <x v="55"/>
    </i>
    <i>
      <x v="162"/>
    </i>
    <i>
      <x v="117"/>
    </i>
    <i>
      <x v="164"/>
    </i>
    <i>
      <x v="73"/>
    </i>
    <i>
      <x v="166"/>
    </i>
    <i>
      <x v="76"/>
    </i>
    <i>
      <x v="44"/>
    </i>
    <i>
      <x v="204"/>
    </i>
    <i>
      <x v="65"/>
    </i>
    <i>
      <x v="79"/>
    </i>
    <i>
      <x v="101"/>
    </i>
    <i>
      <x v="49"/>
    </i>
    <i>
      <x v="33"/>
    </i>
    <i>
      <x v="130"/>
    </i>
    <i>
      <x v="68"/>
    </i>
    <i>
      <x v="24"/>
    </i>
    <i>
      <x v="47"/>
    </i>
    <i>
      <x v="26"/>
    </i>
    <i>
      <x v="70"/>
    </i>
    <i>
      <x v="223"/>
    </i>
    <i>
      <x v="185"/>
    </i>
    <i>
      <x v="140"/>
    </i>
    <i>
      <x v="190"/>
    </i>
    <i>
      <x v="71"/>
    </i>
    <i>
      <x v="115"/>
    </i>
    <i>
      <x v="109"/>
    </i>
    <i>
      <x v="51"/>
    </i>
    <i>
      <x v="122"/>
    </i>
    <i>
      <x v="8"/>
    </i>
    <i>
      <x v="187"/>
    </i>
    <i>
      <x v="134"/>
    </i>
    <i>
      <x v="203"/>
    </i>
    <i>
      <x v="83"/>
    </i>
    <i>
      <x v="219"/>
    </i>
    <i>
      <x v="84"/>
    </i>
    <i>
      <x v="105"/>
    </i>
    <i>
      <x v="137"/>
    </i>
    <i>
      <x v="191"/>
    </i>
    <i>
      <x v="138"/>
    </i>
    <i>
      <x v="112"/>
    </i>
    <i>
      <x v="139"/>
    </i>
    <i>
      <x v="118"/>
    </i>
    <i>
      <x v="5"/>
    </i>
    <i>
      <x v="215"/>
    </i>
    <i>
      <x v="141"/>
    </i>
    <i>
      <x v="78"/>
    </i>
    <i>
      <x v="142"/>
    </i>
    <i>
      <x v="81"/>
    </i>
    <i>
      <x v="1"/>
    </i>
    <i>
      <x v="106"/>
    </i>
    <i>
      <x v="144"/>
    </i>
    <i>
      <x v="189"/>
    </i>
    <i>
      <x v="145"/>
    </i>
    <i>
      <x v="193"/>
    </i>
    <i>
      <x v="87"/>
    </i>
    <i>
      <x v="12"/>
    </i>
    <i>
      <x v="88"/>
    </i>
    <i>
      <x v="114"/>
    </i>
    <i>
      <x v="7"/>
    </i>
    <i>
      <x v="48"/>
    </i>
    <i>
      <x v="149"/>
    </i>
    <i>
      <x v="13"/>
    </i>
    <i>
      <x v="38"/>
    </i>
    <i>
      <x v="50"/>
    </i>
    <i>
      <x v="91"/>
    </i>
    <i>
      <x v="217"/>
    </i>
    <i>
      <x v="152"/>
    </i>
    <i>
      <x v="77"/>
    </i>
    <i>
      <x v="153"/>
    </i>
    <i>
      <x v="129"/>
    </i>
    <i>
      <x v="92"/>
    </i>
    <i>
      <x v="14"/>
    </i>
    <i>
      <x v="93"/>
    </i>
    <i>
      <x v="182"/>
    </i>
    <i>
      <x v="156"/>
    </i>
    <i>
      <x v="184"/>
    </i>
    <i>
      <x v="39"/>
    </i>
    <i>
      <x v="186"/>
    </i>
    <i>
      <x v="158"/>
    </i>
    <i>
      <x v="188"/>
    </i>
    <i>
      <x v="159"/>
    </i>
    <i>
      <x v="19"/>
    </i>
    <i>
      <x v="59"/>
    </i>
    <i>
      <x v="108"/>
    </i>
    <i>
      <x v="161"/>
    </i>
    <i>
      <x v="194"/>
    </i>
    <i>
      <x v="40"/>
    </i>
    <i>
      <x v="110"/>
    </i>
    <i>
      <x v="163"/>
    </i>
    <i>
      <x v="198"/>
    </i>
    <i>
      <x v="61"/>
    </i>
    <i>
      <x v="46"/>
    </i>
    <i>
      <x v="165"/>
    </i>
    <i>
      <x/>
    </i>
    <i>
      <x v="98"/>
    </i>
    <i>
      <x v="31"/>
    </i>
    <i>
      <x v="41"/>
    </i>
    <i>
      <x v="206"/>
    </i>
    <i>
      <x v="63"/>
    </i>
    <i>
      <x v="72"/>
    </i>
    <i>
      <x v="169"/>
    </i>
    <i>
      <x v="74"/>
    </i>
    <i>
      <x v="27"/>
    </i>
    <i>
      <x v="75"/>
    </i>
    <i>
      <x v="171"/>
    </i>
    <i>
      <x v="214"/>
    </i>
    <i>
      <x v="172"/>
    </i>
    <i>
      <x v="216"/>
    </i>
    <i>
      <x v="102"/>
    </i>
    <i>
      <x v="218"/>
    </i>
    <i>
      <x v="174"/>
    </i>
    <i>
      <x v="125"/>
    </i>
    <i>
      <x v="175"/>
    </i>
    <i>
      <x v="127"/>
    </i>
    <i>
      <x v="28"/>
    </i>
    <i>
      <x v="224"/>
    </i>
    <i>
      <x v="177"/>
    </i>
    <i>
      <x v="226"/>
    </i>
    <i>
      <x v="66"/>
    </i>
    <i>
      <x v="228"/>
    </i>
    <i>
      <x v="179"/>
    </i>
    <i>
      <x v="230"/>
    </i>
    <i>
      <x v="180"/>
    </i>
    <i>
      <x v="181"/>
    </i>
  </rowItems>
  <colItems count="1">
    <i/>
  </colItems>
  <dataFields count="1">
    <dataField name="Count of Player_of_Match" fld="1" subtotal="count" baseField="0" baseItem="0"/>
  </dataField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1].[Winner].&amp;[Mumbai Indian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8"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6C27C1-6CDD-4D48-AAF6-97FEF9E77C80}" name="man of match" cacheId="6"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39">
  <location ref="E55:F70" firstHeaderRow="1" firstDataRow="1" firstDataCol="1"/>
  <pivotFields count="3">
    <pivotField axis="axisRow" allDrilled="1" subtotalTop="0" showAll="0"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5">
    <i>
      <x v="4"/>
    </i>
    <i>
      <x v="1"/>
    </i>
    <i>
      <x v="8"/>
    </i>
    <i>
      <x v="9"/>
    </i>
    <i>
      <x v="5"/>
    </i>
    <i>
      <x v="11"/>
    </i>
    <i>
      <x v="14"/>
    </i>
    <i>
      <x v="10"/>
    </i>
    <i>
      <x v="6"/>
    </i>
    <i>
      <x v="3"/>
    </i>
    <i>
      <x v="12"/>
    </i>
    <i>
      <x/>
    </i>
    <i>
      <x v="7"/>
    </i>
    <i>
      <x v="2"/>
    </i>
    <i>
      <x v="13"/>
    </i>
  </rowItems>
  <colItems count="1">
    <i/>
  </colItems>
  <dataFields count="1">
    <dataField name="Sum of Count of Player_of_Match" fld="1" baseField="0" baseItem="0"/>
  </dataFields>
  <chartFormats count="2">
    <chartFormat chart="31" format="0" series="1">
      <pivotArea type="data" outline="0" fieldPosition="0">
        <references count="1">
          <reference field="4294967294" count="1" selected="0">
            <x v="0"/>
          </reference>
        </references>
      </pivotArea>
    </chartFormat>
    <chartFormat chart="35" format="4"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3]"/>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DA8C77-745D-4FF2-9E72-2E67EBC64D5A}" name="Venue" cacheId="3"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44" rowHeaderCaption="Venue">
  <location ref="R8:S52" firstHeaderRow="1" firstDataRow="1" firstDataCol="1"/>
  <pivotFields count="4">
    <pivotField axis="axisRow" allDrilled="1" subtotalTop="0" showAll="0" sortType="descending" defaultSubtotal="0" defaultAttributeDrillState="1">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4">
    <i>
      <x v="42"/>
    </i>
    <i>
      <x v="8"/>
    </i>
    <i>
      <x v="17"/>
    </i>
    <i>
      <x v="9"/>
    </i>
    <i>
      <x v="30"/>
    </i>
    <i>
      <x v="20"/>
    </i>
    <i>
      <x v="34"/>
    </i>
    <i>
      <x v="29"/>
    </i>
    <i>
      <x v="22"/>
    </i>
    <i>
      <x v="5"/>
    </i>
    <i>
      <x v="39"/>
    </i>
    <i>
      <x v="16"/>
    </i>
    <i>
      <x v="28"/>
    </i>
    <i>
      <x v="32"/>
    </i>
    <i>
      <x v="6"/>
    </i>
    <i>
      <x v="2"/>
    </i>
    <i>
      <x v="43"/>
    </i>
    <i>
      <x v="33"/>
    </i>
    <i>
      <x v="21"/>
    </i>
    <i>
      <x v="13"/>
    </i>
    <i>
      <x v="12"/>
    </i>
    <i>
      <x v="18"/>
    </i>
    <i>
      <x v="40"/>
    </i>
    <i>
      <x v="25"/>
    </i>
    <i>
      <x v="31"/>
    </i>
    <i>
      <x v="38"/>
    </i>
    <i>
      <x v="14"/>
    </i>
    <i>
      <x v="1"/>
    </i>
    <i>
      <x v="26"/>
    </i>
    <i>
      <x v="37"/>
    </i>
    <i>
      <x v="10"/>
    </i>
    <i>
      <x v="7"/>
    </i>
    <i>
      <x v="19"/>
    </i>
    <i>
      <x v="15"/>
    </i>
    <i>
      <x v="36"/>
    </i>
    <i>
      <x v="35"/>
    </i>
    <i>
      <x v="24"/>
    </i>
    <i>
      <x v="11"/>
    </i>
    <i>
      <x v="3"/>
    </i>
    <i>
      <x v="41"/>
    </i>
    <i>
      <x v="4"/>
    </i>
    <i>
      <x/>
    </i>
    <i>
      <x v="27"/>
    </i>
    <i>
      <x v="23"/>
    </i>
  </rowItems>
  <colItems count="1">
    <i/>
  </colItems>
  <dataFields count="1">
    <dataField name="Count of Venue" fld="1" subtotal="count" baseField="0" baseItem="0"/>
  </dataFields>
  <chartFormats count="2">
    <chartFormat chart="39" format="0"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1].[Winner].&amp;[Mumbai Indian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ED730EA-770F-4DB5-BAB7-2432C778E959}" name="PivotTable8" cacheId="7"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4" rowHeaderCaption="Teams">
  <location ref="Y76:AA92" firstHeaderRow="0" firstDataRow="1" firstDataCol="1"/>
  <pivotFields count="3">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s>
  <rowFields count="1">
    <field x="0"/>
  </rowFields>
  <rowItems count="16">
    <i>
      <x v="8"/>
    </i>
    <i>
      <x/>
    </i>
    <i>
      <x v="7"/>
    </i>
    <i>
      <x v="14"/>
    </i>
    <i>
      <x v="5"/>
    </i>
    <i>
      <x v="11"/>
    </i>
    <i>
      <x v="3"/>
    </i>
    <i>
      <x v="15"/>
    </i>
    <i>
      <x v="1"/>
    </i>
    <i>
      <x v="2"/>
    </i>
    <i>
      <x v="4"/>
    </i>
    <i>
      <x v="9"/>
    </i>
    <i>
      <x v="12"/>
    </i>
    <i>
      <x v="6"/>
    </i>
    <i>
      <x v="13"/>
    </i>
    <i>
      <x v="10"/>
    </i>
  </rowItems>
  <colFields count="1">
    <field x="-2"/>
  </colFields>
  <colItems count="2">
    <i>
      <x/>
    </i>
    <i i="1">
      <x v="1"/>
    </i>
  </colItems>
  <dataFields count="2">
    <dataField name="Totals Wins in IPL" fld="1" baseField="0" baseItem="8"/>
    <dataField name=" Total matches played in IPL" fld="2" baseField="0" baseItem="8"/>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s Wins in IPL"/>
    <pivotHierarchy dragToData="1"/>
    <pivotHierarchy dragToData="1" caption=" Total matches played in IPL"/>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7" showRowHeaders="1" showColHeaders="1" showRowStripes="0" showColStripes="0" showLastColumn="1"/>
  <rowHierarchiesUsage count="1">
    <rowHierarchyUsage hierarchyUsage="4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talplay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17A593-6A91-4692-8BE5-59990B0170DF}" name="Season" cacheId="0"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31" rowHeaderCaption="Season">
  <location ref="J8:K21" firstHeaderRow="1" firstDataRow="1" firstDataCol="1"/>
  <pivotFields count="4">
    <pivotField axis="axisRow"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x v="12"/>
    </i>
  </rowItems>
  <colItems count="1">
    <i/>
  </colItems>
  <dataFields count="1">
    <dataField name="Total Matches Played" fld="1" subtotal="count" baseField="0" baseItem="0"/>
  </dataFields>
  <chartFormats count="2">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1].[Winner].&amp;[Mumbai Indian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otalplayed].[Teams].&amp;[Punjab Kings]"/>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Matches Play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5"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2C98803-02AB-4E67-BC44-6742784FE799}" name="PivotTable1" cacheId="8" applyNumberFormats="0" applyBorderFormats="0" applyFontFormats="0" applyPatternFormats="0" applyAlignmentFormats="0" applyWidthHeightFormats="1" dataCaption="Values" showError="1" missingCaption="-" updatedVersion="6" minRefreshableVersion="3" useAutoFormatting="1" subtotalHiddenItems="1" rowGrandTotals="0" colGrandTotals="0" itemPrintTitles="1" createdVersion="6" indent="0" outline="1" outlineData="1" multipleFieldFilters="0" chartFormat="9" rowHeaderCaption="Teams" colHeaderCaption="Season">
  <location ref="Z8:AM25" firstHeaderRow="1" firstDataRow="2" firstDataCol="1"/>
  <pivotFields count="4">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xis="axisCol"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x v="15"/>
    </i>
  </rowItems>
  <colFields count="1">
    <field x="1"/>
  </colFields>
  <colItems count="13">
    <i>
      <x/>
    </i>
    <i>
      <x v="1"/>
    </i>
    <i>
      <x v="2"/>
    </i>
    <i>
      <x v="3"/>
    </i>
    <i>
      <x v="4"/>
    </i>
    <i>
      <x v="5"/>
    </i>
    <i>
      <x v="6"/>
    </i>
    <i>
      <x v="7"/>
    </i>
    <i>
      <x v="8"/>
    </i>
    <i>
      <x v="9"/>
    </i>
    <i>
      <x v="10"/>
    </i>
    <i>
      <x v="11"/>
    </i>
    <i>
      <x v="12"/>
    </i>
  </colItems>
  <dataFields count="1">
    <dataField name="IPL" fld="2" subtotal="count" baseField="0" baseItem="0"/>
  </dataFields>
  <chartFormats count="2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11"/>
          </reference>
        </references>
      </pivotArea>
    </chartFormat>
    <chartFormat chart="0" format="12" series="1">
      <pivotArea type="data" outline="0" fieldPosition="0">
        <references count="2">
          <reference field="4294967294" count="1" selected="0">
            <x v="0"/>
          </reference>
          <reference field="1" count="1" selected="0">
            <x v="12"/>
          </reference>
        </references>
      </pivotArea>
    </chartFormat>
    <chartFormat chart="0" format="13" series="1">
      <pivotArea type="data" outline="0" fieldPosition="0">
        <references count="1">
          <reference field="4294967294" count="1" selected="0">
            <x v="0"/>
          </reference>
        </references>
      </pivotArea>
    </chartFormat>
    <chartFormat chart="8" format="27" series="1">
      <pivotArea type="data" outline="0" fieldPosition="0">
        <references count="2">
          <reference field="4294967294" count="1" selected="0">
            <x v="0"/>
          </reference>
          <reference field="1" count="1" selected="0">
            <x v="0"/>
          </reference>
        </references>
      </pivotArea>
    </chartFormat>
    <chartFormat chart="8" format="28" series="1">
      <pivotArea type="data" outline="0" fieldPosition="0">
        <references count="2">
          <reference field="4294967294" count="1" selected="0">
            <x v="0"/>
          </reference>
          <reference field="1" count="1" selected="0">
            <x v="1"/>
          </reference>
        </references>
      </pivotArea>
    </chartFormat>
    <chartFormat chart="8" format="29" series="1">
      <pivotArea type="data" outline="0" fieldPosition="0">
        <references count="2">
          <reference field="4294967294" count="1" selected="0">
            <x v="0"/>
          </reference>
          <reference field="1" count="1" selected="0">
            <x v="2"/>
          </reference>
        </references>
      </pivotArea>
    </chartFormat>
    <chartFormat chart="8" format="30" series="1">
      <pivotArea type="data" outline="0" fieldPosition="0">
        <references count="2">
          <reference field="4294967294" count="1" selected="0">
            <x v="0"/>
          </reference>
          <reference field="1" count="1" selected="0">
            <x v="3"/>
          </reference>
        </references>
      </pivotArea>
    </chartFormat>
    <chartFormat chart="8" format="31" series="1">
      <pivotArea type="data" outline="0" fieldPosition="0">
        <references count="2">
          <reference field="4294967294" count="1" selected="0">
            <x v="0"/>
          </reference>
          <reference field="1" count="1" selected="0">
            <x v="4"/>
          </reference>
        </references>
      </pivotArea>
    </chartFormat>
    <chartFormat chart="8" format="32" series="1">
      <pivotArea type="data" outline="0" fieldPosition="0">
        <references count="2">
          <reference field="4294967294" count="1" selected="0">
            <x v="0"/>
          </reference>
          <reference field="1" count="1" selected="0">
            <x v="5"/>
          </reference>
        </references>
      </pivotArea>
    </chartFormat>
    <chartFormat chart="8" format="33" series="1">
      <pivotArea type="data" outline="0" fieldPosition="0">
        <references count="2">
          <reference field="4294967294" count="1" selected="0">
            <x v="0"/>
          </reference>
          <reference field="1" count="1" selected="0">
            <x v="6"/>
          </reference>
        </references>
      </pivotArea>
    </chartFormat>
    <chartFormat chart="8" format="34" series="1">
      <pivotArea type="data" outline="0" fieldPosition="0">
        <references count="2">
          <reference field="4294967294" count="1" selected="0">
            <x v="0"/>
          </reference>
          <reference field="1" count="1" selected="0">
            <x v="7"/>
          </reference>
        </references>
      </pivotArea>
    </chartFormat>
    <chartFormat chart="8" format="35" series="1">
      <pivotArea type="data" outline="0" fieldPosition="0">
        <references count="2">
          <reference field="4294967294" count="1" selected="0">
            <x v="0"/>
          </reference>
          <reference field="1" count="1" selected="0">
            <x v="8"/>
          </reference>
        </references>
      </pivotArea>
    </chartFormat>
    <chartFormat chart="8" format="36" series="1">
      <pivotArea type="data" outline="0" fieldPosition="0">
        <references count="2">
          <reference field="4294967294" count="1" selected="0">
            <x v="0"/>
          </reference>
          <reference field="1" count="1" selected="0">
            <x v="9"/>
          </reference>
        </references>
      </pivotArea>
    </chartFormat>
    <chartFormat chart="8" format="37" series="1">
      <pivotArea type="data" outline="0" fieldPosition="0">
        <references count="2">
          <reference field="4294967294" count="1" selected="0">
            <x v="0"/>
          </reference>
          <reference field="1" count="1" selected="0">
            <x v="10"/>
          </reference>
        </references>
      </pivotArea>
    </chartFormat>
    <chartFormat chart="8" format="38" series="1">
      <pivotArea type="data" outline="0" fieldPosition="0">
        <references count="2">
          <reference field="4294967294" count="1" selected="0">
            <x v="0"/>
          </reference>
          <reference field="1" count="1" selected="0">
            <x v="11"/>
          </reference>
        </references>
      </pivotArea>
    </chartFormat>
    <chartFormat chart="8" format="39" series="1">
      <pivotArea type="data" outline="0" fieldPosition="0">
        <references count="2">
          <reference field="4294967294" count="1" selected="0">
            <x v="0"/>
          </reference>
          <reference field="1" count="1" selected="0">
            <x v="12"/>
          </reference>
        </references>
      </pivotArea>
    </chartFormat>
    <chartFormat chart="8" format="40"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IPL"/>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activeTabTopLevelEntity name="[totalplay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8F229C3-DC49-4A1D-A2ED-AAF984807247}" name="total played" cacheId="10"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6" rowHeaderCaption="Teams">
  <location ref="J95:K111" firstHeaderRow="1" firstDataRow="1" firstDataCol="1"/>
  <pivotFields count="2">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6">
    <i>
      <x v="8"/>
    </i>
    <i>
      <x v="7"/>
    </i>
    <i>
      <x v="14"/>
    </i>
    <i>
      <x/>
    </i>
    <i>
      <x v="5"/>
    </i>
    <i>
      <x v="11"/>
    </i>
    <i>
      <x v="3"/>
    </i>
    <i>
      <x v="15"/>
    </i>
    <i>
      <x v="1"/>
    </i>
    <i>
      <x v="9"/>
    </i>
    <i>
      <x v="4"/>
    </i>
    <i>
      <x v="2"/>
    </i>
    <i>
      <x v="12"/>
    </i>
    <i>
      <x v="6"/>
    </i>
    <i>
      <x v="13"/>
    </i>
    <i>
      <x v="10"/>
    </i>
  </rowItems>
  <colItems count="1">
    <i/>
  </colItems>
  <dataFields count="1">
    <dataField name="Total matches played in IPL" fld="1" baseField="0" baseItem="8"/>
  </dataFields>
  <formats count="7">
    <format dxfId="64">
      <pivotArea type="all" dataOnly="0" outline="0" fieldPosition="0"/>
    </format>
    <format dxfId="63">
      <pivotArea outline="0" collapsedLevelsAreSubtotals="1" fieldPosition="0"/>
    </format>
    <format dxfId="62">
      <pivotArea field="0" type="button" dataOnly="0" labelOnly="1" outline="0" axis="axisRow" fieldPosition="0"/>
    </format>
    <format dxfId="61">
      <pivotArea dataOnly="0" labelOnly="1" fieldPosition="0">
        <references count="1">
          <reference field="0" count="0"/>
        </references>
      </pivotArea>
    </format>
    <format dxfId="60">
      <pivotArea dataOnly="0" labelOnly="1" outline="0" axis="axisValues" fieldPosition="0"/>
    </format>
    <format dxfId="59">
      <pivotArea field="0" type="button" dataOnly="0" labelOnly="1" outline="0" axis="axisRow" fieldPosition="0"/>
    </format>
    <format dxfId="58">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Totals Wins in IPL"/>
    <pivotHierarchy dragToData="1" caption="Count of Totals Wins in IPL"/>
    <pivotHierarchy dragToData="1" caption="Total matches played in IPL"/>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2" showRowHeaders="1" showColHeaders="1" showRowStripes="0" showColStripes="0" showLastColumn="1"/>
  <rowHierarchiesUsage count="1">
    <rowHierarchyUsage hierarchyUsage="4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talplay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9F2FDB7-C14F-4C59-9E1A-495441A854EA}" name="totalwinsipl" cacheId="9"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29" rowHeaderCaption="Teams">
  <location ref="R76:S92" firstHeaderRow="1" firstDataRow="1" firstDataCol="1"/>
  <pivotFields count="3">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6">
    <i>
      <x v="8"/>
    </i>
    <i>
      <x/>
    </i>
    <i>
      <x v="7"/>
    </i>
    <i>
      <x v="14"/>
    </i>
    <i>
      <x v="5"/>
    </i>
    <i>
      <x v="11"/>
    </i>
    <i>
      <x v="3"/>
    </i>
    <i>
      <x v="15"/>
    </i>
    <i>
      <x v="1"/>
    </i>
    <i>
      <x v="2"/>
    </i>
    <i>
      <x v="4"/>
    </i>
    <i>
      <x v="9"/>
    </i>
    <i>
      <x v="12"/>
    </i>
    <i>
      <x v="6"/>
    </i>
    <i>
      <x v="13"/>
    </i>
    <i>
      <x v="10"/>
    </i>
  </rowItems>
  <colItems count="1">
    <i/>
  </colItems>
  <dataFields count="1">
    <dataField name="Total  Matches Wins in IPL" fld="1" subtotal="count" baseField="0" baseItem="8"/>
  </dataFields>
  <chartFormats count="3">
    <chartFormat chart="20"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Matches Wins in IPL"/>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activeTabTopLevelEntity name="[totalplaye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6171EA6-DA13-4488-9D54-2C518A9D1531}" name="Toss Win" cacheId="5"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13" rowHeaderCaption="Toss_Win">
  <location ref="J54:K56" firstHeaderRow="1" firstDataRow="1" firstDataCol="1"/>
  <pivotFields count="5">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x v="1"/>
    </i>
  </rowItems>
  <colItems count="1">
    <i/>
  </colItems>
  <dataFields count="1">
    <dataField name="Count of toss win = win" fld="1" subtotal="count" baseField="0" baseItem="0"/>
  </dataFields>
  <chartFormats count="6">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0" count="1" selected="0">
            <x v="0"/>
          </reference>
        </references>
      </pivotArea>
    </chartFormat>
    <chartFormat chart="10" format="2">
      <pivotArea type="data" outline="0" fieldPosition="0">
        <references count="2">
          <reference field="4294967294" count="1" selected="0">
            <x v="0"/>
          </reference>
          <reference field="0" count="1" selected="0">
            <x v="1"/>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0" count="1" selected="0">
            <x v="0"/>
          </reference>
        </references>
      </pivotArea>
    </chartFormat>
    <chartFormat chart="12" format="8">
      <pivotArea type="data" outline="0" fieldPosition="0">
        <references count="2">
          <reference field="4294967294" count="1" selected="0">
            <x v="0"/>
          </reference>
          <reference field="0" count="1" selected="0">
            <x v="1"/>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1].[Winner].&amp;[Mumbai Indian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otalplayed].[Teams].&amp;[Punjab Kings]"/>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0" showRowHeaders="1" showColHeaders="1" showRowStripes="0" showColStripes="0" showLastColumn="1"/>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91FE774-D5EF-42DD-964C-DC542AD15CCB}" name="Toss decision" cacheId="4"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8" rowHeaderCaption="Toss_Decision">
  <location ref="J32:K34" firstHeaderRow="1" firstDataRow="1" firstDataCol="1"/>
  <pivotFields count="5">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x v="1"/>
    </i>
  </rowItems>
  <colItems count="1">
    <i/>
  </colItems>
  <dataFields count="1">
    <dataField name="Count of Winner" fld="1" subtotal="count" baseField="0" baseItem="0"/>
  </dataFields>
  <chartFormats count="6">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0" count="1" selected="0">
            <x v="0"/>
          </reference>
        </references>
      </pivotArea>
    </chartFormat>
    <chartFormat chart="5" format="2">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0" count="1" selected="0">
            <x v="0"/>
          </reference>
        </references>
      </pivotArea>
    </chartFormat>
    <chartFormat chart="7" format="8">
      <pivotArea type="data" outline="0" fieldPosition="0">
        <references count="2">
          <reference field="4294967294" count="1" selected="0">
            <x v="0"/>
          </reference>
          <reference field="0" count="1" selected="0">
            <x v="1"/>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1].[Winner].&amp;[Mumbai Indian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otalplayed].[Teams].&amp;[Punjab Kings]"/>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2"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4A45F1B-96FA-4123-A309-3FD4CC93F83A}" name="total win %" cacheId="14"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27" rowHeaderCaption="Teams">
  <location ref="A6:B20" firstHeaderRow="1" firstDataRow="1" firstDataCol="1"/>
  <pivotFields count="3">
    <pivotField axis="axisRow" allDrilled="1" subtotalTop="0" showAll="0" sortType="descending" defaultSubtotal="0" defaultAttributeDrillState="1">
      <items count="14">
        <item x="0"/>
        <item x="1"/>
        <item x="2"/>
        <item x="3"/>
        <item x="4"/>
        <item x="5"/>
        <item x="6"/>
        <item x="7"/>
        <item x="8"/>
        <item x="9"/>
        <item x="10"/>
        <item x="11"/>
        <item x="12"/>
        <item x="1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4">
    <i>
      <x/>
    </i>
    <i>
      <x v="8"/>
    </i>
    <i>
      <x v="2"/>
    </i>
    <i>
      <x v="13"/>
    </i>
    <i>
      <x v="11"/>
    </i>
    <i>
      <x v="7"/>
    </i>
    <i>
      <x v="10"/>
    </i>
    <i>
      <x v="12"/>
    </i>
    <i>
      <x v="5"/>
    </i>
    <i>
      <x v="4"/>
    </i>
    <i>
      <x v="6"/>
    </i>
    <i>
      <x v="3"/>
    </i>
    <i>
      <x v="1"/>
    </i>
    <i>
      <x v="9"/>
    </i>
  </rowItems>
  <colItems count="1">
    <i/>
  </colItems>
  <dataFields count="1">
    <dataField name=" Total win Percentage" fld="1" baseField="0" baseItem="0" numFmtId="1"/>
  </dataFields>
  <formats count="1">
    <format dxfId="12">
      <pivotArea outline="0" collapsedLevelsAreSubtotals="1" fieldPosition="0"/>
    </format>
  </formats>
  <chartFormats count="64">
    <chartFormat chart="7"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0" count="1" selected="0">
            <x v="0"/>
          </reference>
        </references>
      </pivotArea>
    </chartFormat>
    <chartFormat chart="8" format="2">
      <pivotArea type="data" outline="0" fieldPosition="0">
        <references count="2">
          <reference field="4294967294" count="1" selected="0">
            <x v="0"/>
          </reference>
          <reference field="0" count="1" selected="0">
            <x v="8"/>
          </reference>
        </references>
      </pivotArea>
    </chartFormat>
    <chartFormat chart="8" format="3">
      <pivotArea type="data" outline="0" fieldPosition="0">
        <references count="2">
          <reference field="4294967294" count="1" selected="0">
            <x v="0"/>
          </reference>
          <reference field="0" count="1" selected="0">
            <x v="2"/>
          </reference>
        </references>
      </pivotArea>
    </chartFormat>
    <chartFormat chart="8" format="4">
      <pivotArea type="data" outline="0" fieldPosition="0">
        <references count="2">
          <reference field="4294967294" count="1" selected="0">
            <x v="0"/>
          </reference>
          <reference field="0" count="1" selected="0">
            <x v="13"/>
          </reference>
        </references>
      </pivotArea>
    </chartFormat>
    <chartFormat chart="8" format="5">
      <pivotArea type="data" outline="0" fieldPosition="0">
        <references count="2">
          <reference field="4294967294" count="1" selected="0">
            <x v="0"/>
          </reference>
          <reference field="0" count="1" selected="0">
            <x v="11"/>
          </reference>
        </references>
      </pivotArea>
    </chartFormat>
    <chartFormat chart="8" format="6">
      <pivotArea type="data" outline="0" fieldPosition="0">
        <references count="2">
          <reference field="4294967294" count="1" selected="0">
            <x v="0"/>
          </reference>
          <reference field="0" count="1" selected="0">
            <x v="7"/>
          </reference>
        </references>
      </pivotArea>
    </chartFormat>
    <chartFormat chart="8" format="7">
      <pivotArea type="data" outline="0" fieldPosition="0">
        <references count="2">
          <reference field="4294967294" count="1" selected="0">
            <x v="0"/>
          </reference>
          <reference field="0" count="1" selected="0">
            <x v="10"/>
          </reference>
        </references>
      </pivotArea>
    </chartFormat>
    <chartFormat chart="8" format="8">
      <pivotArea type="data" outline="0" fieldPosition="0">
        <references count="2">
          <reference field="4294967294" count="1" selected="0">
            <x v="0"/>
          </reference>
          <reference field="0" count="1" selected="0">
            <x v="12"/>
          </reference>
        </references>
      </pivotArea>
    </chartFormat>
    <chartFormat chart="8" format="9">
      <pivotArea type="data" outline="0" fieldPosition="0">
        <references count="2">
          <reference field="4294967294" count="1" selected="0">
            <x v="0"/>
          </reference>
          <reference field="0" count="1" selected="0">
            <x v="5"/>
          </reference>
        </references>
      </pivotArea>
    </chartFormat>
    <chartFormat chart="8" format="10">
      <pivotArea type="data" outline="0" fieldPosition="0">
        <references count="2">
          <reference field="4294967294" count="1" selected="0">
            <x v="0"/>
          </reference>
          <reference field="0" count="1" selected="0">
            <x v="4"/>
          </reference>
        </references>
      </pivotArea>
    </chartFormat>
    <chartFormat chart="8" format="11">
      <pivotArea type="data" outline="0" fieldPosition="0">
        <references count="2">
          <reference field="4294967294" count="1" selected="0">
            <x v="0"/>
          </reference>
          <reference field="0" count="1" selected="0">
            <x v="6"/>
          </reference>
        </references>
      </pivotArea>
    </chartFormat>
    <chartFormat chart="8" format="12">
      <pivotArea type="data" outline="0" fieldPosition="0">
        <references count="2">
          <reference field="4294967294" count="1" selected="0">
            <x v="0"/>
          </reference>
          <reference field="0" count="1" selected="0">
            <x v="3"/>
          </reference>
        </references>
      </pivotArea>
    </chartFormat>
    <chartFormat chart="8" format="13">
      <pivotArea type="data" outline="0" fieldPosition="0">
        <references count="2">
          <reference field="4294967294" count="1" selected="0">
            <x v="0"/>
          </reference>
          <reference field="0" count="1" selected="0">
            <x v="1"/>
          </reference>
        </references>
      </pivotArea>
    </chartFormat>
    <chartFormat chart="8" format="14">
      <pivotArea type="data" outline="0" fieldPosition="0">
        <references count="2">
          <reference field="4294967294" count="1" selected="0">
            <x v="0"/>
          </reference>
          <reference field="0" count="1" selected="0">
            <x v="9"/>
          </reference>
        </references>
      </pivotArea>
    </chartFormat>
    <chartFormat chart="9" format="15" series="1">
      <pivotArea type="data" outline="0" fieldPosition="0">
        <references count="1">
          <reference field="4294967294" count="1" selected="0">
            <x v="0"/>
          </reference>
        </references>
      </pivotArea>
    </chartFormat>
    <chartFormat chart="9" format="16">
      <pivotArea type="data" outline="0" fieldPosition="0">
        <references count="2">
          <reference field="4294967294" count="1" selected="0">
            <x v="0"/>
          </reference>
          <reference field="0" count="1" selected="0">
            <x v="2"/>
          </reference>
        </references>
      </pivotArea>
    </chartFormat>
    <chartFormat chart="9" format="17">
      <pivotArea type="data" outline="0" fieldPosition="0">
        <references count="2">
          <reference field="4294967294" count="1" selected="0">
            <x v="0"/>
          </reference>
          <reference field="0" count="1" selected="0">
            <x v="5"/>
          </reference>
        </references>
      </pivotArea>
    </chartFormat>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0" count="1" selected="0">
            <x v="5"/>
          </reference>
        </references>
      </pivotArea>
    </chartFormat>
    <chartFormat chart="19" format="2">
      <pivotArea type="data" outline="0" fieldPosition="0">
        <references count="2">
          <reference field="4294967294" count="1" selected="0">
            <x v="0"/>
          </reference>
          <reference field="0" count="1" selected="0">
            <x v="0"/>
          </reference>
        </references>
      </pivotArea>
    </chartFormat>
    <chartFormat chart="19" format="3">
      <pivotArea type="data" outline="0" fieldPosition="0">
        <references count="2">
          <reference field="4294967294" count="1" selected="0">
            <x v="0"/>
          </reference>
          <reference field="0" count="1" selected="0">
            <x v="8"/>
          </reference>
        </references>
      </pivotArea>
    </chartFormat>
    <chartFormat chart="19" format="4">
      <pivotArea type="data" outline="0" fieldPosition="0">
        <references count="2">
          <reference field="4294967294" count="1" selected="0">
            <x v="0"/>
          </reference>
          <reference field="0" count="1" selected="0">
            <x v="2"/>
          </reference>
        </references>
      </pivotArea>
    </chartFormat>
    <chartFormat chart="19" format="5">
      <pivotArea type="data" outline="0" fieldPosition="0">
        <references count="2">
          <reference field="4294967294" count="1" selected="0">
            <x v="0"/>
          </reference>
          <reference field="0" count="1" selected="0">
            <x v="13"/>
          </reference>
        </references>
      </pivotArea>
    </chartFormat>
    <chartFormat chart="19" format="6">
      <pivotArea type="data" outline="0" fieldPosition="0">
        <references count="2">
          <reference field="4294967294" count="1" selected="0">
            <x v="0"/>
          </reference>
          <reference field="0" count="1" selected="0">
            <x v="11"/>
          </reference>
        </references>
      </pivotArea>
    </chartFormat>
    <chartFormat chart="19" format="7">
      <pivotArea type="data" outline="0" fieldPosition="0">
        <references count="2">
          <reference field="4294967294" count="1" selected="0">
            <x v="0"/>
          </reference>
          <reference field="0" count="1" selected="0">
            <x v="7"/>
          </reference>
        </references>
      </pivotArea>
    </chartFormat>
    <chartFormat chart="19" format="8">
      <pivotArea type="data" outline="0" fieldPosition="0">
        <references count="2">
          <reference field="4294967294" count="1" selected="0">
            <x v="0"/>
          </reference>
          <reference field="0" count="1" selected="0">
            <x v="10"/>
          </reference>
        </references>
      </pivotArea>
    </chartFormat>
    <chartFormat chart="19" format="9">
      <pivotArea type="data" outline="0" fieldPosition="0">
        <references count="2">
          <reference field="4294967294" count="1" selected="0">
            <x v="0"/>
          </reference>
          <reference field="0" count="1" selected="0">
            <x v="12"/>
          </reference>
        </references>
      </pivotArea>
    </chartFormat>
    <chartFormat chart="19" format="10">
      <pivotArea type="data" outline="0" fieldPosition="0">
        <references count="2">
          <reference field="4294967294" count="1" selected="0">
            <x v="0"/>
          </reference>
          <reference field="0" count="1" selected="0">
            <x v="4"/>
          </reference>
        </references>
      </pivotArea>
    </chartFormat>
    <chartFormat chart="19" format="11">
      <pivotArea type="data" outline="0" fieldPosition="0">
        <references count="2">
          <reference field="4294967294" count="1" selected="0">
            <x v="0"/>
          </reference>
          <reference field="0" count="1" selected="0">
            <x v="6"/>
          </reference>
        </references>
      </pivotArea>
    </chartFormat>
    <chartFormat chart="19" format="12">
      <pivotArea type="data" outline="0" fieldPosition="0">
        <references count="2">
          <reference field="4294967294" count="1" selected="0">
            <x v="0"/>
          </reference>
          <reference field="0" count="1" selected="0">
            <x v="3"/>
          </reference>
        </references>
      </pivotArea>
    </chartFormat>
    <chartFormat chart="19" format="13">
      <pivotArea type="data" outline="0" fieldPosition="0">
        <references count="2">
          <reference field="4294967294" count="1" selected="0">
            <x v="0"/>
          </reference>
          <reference field="0" count="1" selected="0">
            <x v="1"/>
          </reference>
        </references>
      </pivotArea>
    </chartFormat>
    <chartFormat chart="19" format="14">
      <pivotArea type="data" outline="0" fieldPosition="0">
        <references count="2">
          <reference field="4294967294" count="1" selected="0">
            <x v="0"/>
          </reference>
          <reference field="0" count="1" selected="0">
            <x v="9"/>
          </reference>
        </references>
      </pivotArea>
    </chartFormat>
    <chartFormat chart="7" format="1">
      <pivotArea type="data" outline="0" fieldPosition="0">
        <references count="2">
          <reference field="4294967294" count="1" selected="0">
            <x v="0"/>
          </reference>
          <reference field="0" count="1" selected="0">
            <x v="0"/>
          </reference>
        </references>
      </pivotArea>
    </chartFormat>
    <chartFormat chart="7" format="2">
      <pivotArea type="data" outline="0" fieldPosition="0">
        <references count="2">
          <reference field="4294967294" count="1" selected="0">
            <x v="0"/>
          </reference>
          <reference field="0" count="1" selected="0">
            <x v="8"/>
          </reference>
        </references>
      </pivotArea>
    </chartFormat>
    <chartFormat chart="7" format="3">
      <pivotArea type="data" outline="0" fieldPosition="0">
        <references count="2">
          <reference field="4294967294" count="1" selected="0">
            <x v="0"/>
          </reference>
          <reference field="0" count="1" selected="0">
            <x v="2"/>
          </reference>
        </references>
      </pivotArea>
    </chartFormat>
    <chartFormat chart="7" format="4">
      <pivotArea type="data" outline="0" fieldPosition="0">
        <references count="2">
          <reference field="4294967294" count="1" selected="0">
            <x v="0"/>
          </reference>
          <reference field="0" count="1" selected="0">
            <x v="13"/>
          </reference>
        </references>
      </pivotArea>
    </chartFormat>
    <chartFormat chart="7" format="5">
      <pivotArea type="data" outline="0" fieldPosition="0">
        <references count="2">
          <reference field="4294967294" count="1" selected="0">
            <x v="0"/>
          </reference>
          <reference field="0" count="1" selected="0">
            <x v="11"/>
          </reference>
        </references>
      </pivotArea>
    </chartFormat>
    <chartFormat chart="7" format="6">
      <pivotArea type="data" outline="0" fieldPosition="0">
        <references count="2">
          <reference field="4294967294" count="1" selected="0">
            <x v="0"/>
          </reference>
          <reference field="0" count="1" selected="0">
            <x v="7"/>
          </reference>
        </references>
      </pivotArea>
    </chartFormat>
    <chartFormat chart="7" format="7">
      <pivotArea type="data" outline="0" fieldPosition="0">
        <references count="2">
          <reference field="4294967294" count="1" selected="0">
            <x v="0"/>
          </reference>
          <reference field="0" count="1" selected="0">
            <x v="10"/>
          </reference>
        </references>
      </pivotArea>
    </chartFormat>
    <chartFormat chart="7" format="8">
      <pivotArea type="data" outline="0" fieldPosition="0">
        <references count="2">
          <reference field="4294967294" count="1" selected="0">
            <x v="0"/>
          </reference>
          <reference field="0" count="1" selected="0">
            <x v="12"/>
          </reference>
        </references>
      </pivotArea>
    </chartFormat>
    <chartFormat chart="7" format="9">
      <pivotArea type="data" outline="0" fieldPosition="0">
        <references count="2">
          <reference field="4294967294" count="1" selected="0">
            <x v="0"/>
          </reference>
          <reference field="0" count="1" selected="0">
            <x v="5"/>
          </reference>
        </references>
      </pivotArea>
    </chartFormat>
    <chartFormat chart="7" format="10">
      <pivotArea type="data" outline="0" fieldPosition="0">
        <references count="2">
          <reference field="4294967294" count="1" selected="0">
            <x v="0"/>
          </reference>
          <reference field="0" count="1" selected="0">
            <x v="4"/>
          </reference>
        </references>
      </pivotArea>
    </chartFormat>
    <chartFormat chart="7" format="11">
      <pivotArea type="data" outline="0" fieldPosition="0">
        <references count="2">
          <reference field="4294967294" count="1" selected="0">
            <x v="0"/>
          </reference>
          <reference field="0" count="1" selected="0">
            <x v="6"/>
          </reference>
        </references>
      </pivotArea>
    </chartFormat>
    <chartFormat chart="7" format="12">
      <pivotArea type="data" outline="0" fieldPosition="0">
        <references count="2">
          <reference field="4294967294" count="1" selected="0">
            <x v="0"/>
          </reference>
          <reference field="0" count="1" selected="0">
            <x v="3"/>
          </reference>
        </references>
      </pivotArea>
    </chartFormat>
    <chartFormat chart="7" format="13">
      <pivotArea type="data" outline="0" fieldPosition="0">
        <references count="2">
          <reference field="4294967294" count="1" selected="0">
            <x v="0"/>
          </reference>
          <reference field="0" count="1" selected="0">
            <x v="1"/>
          </reference>
        </references>
      </pivotArea>
    </chartFormat>
    <chartFormat chart="7" format="14">
      <pivotArea type="data" outline="0" fieldPosition="0">
        <references count="2">
          <reference field="4294967294" count="1" selected="0">
            <x v="0"/>
          </reference>
          <reference field="0" count="1" selected="0">
            <x v="9"/>
          </reference>
        </references>
      </pivotArea>
    </chartFormat>
    <chartFormat chart="19" format="15">
      <pivotArea type="data" outline="0" fieldPosition="0">
        <references count="1">
          <reference field="4294967294" count="1" selected="0">
            <x v="0"/>
          </reference>
        </references>
      </pivotArea>
    </chartFormat>
    <chartFormat chart="26" format="62" series="1">
      <pivotArea type="data" outline="0" fieldPosition="0">
        <references count="1">
          <reference field="4294967294" count="1" selected="0">
            <x v="0"/>
          </reference>
        </references>
      </pivotArea>
    </chartFormat>
    <chartFormat chart="26" format="63">
      <pivotArea type="data" outline="0" fieldPosition="0">
        <references count="2">
          <reference field="4294967294" count="1" selected="0">
            <x v="0"/>
          </reference>
          <reference field="0" count="1" selected="0">
            <x v="0"/>
          </reference>
        </references>
      </pivotArea>
    </chartFormat>
    <chartFormat chart="26" format="64">
      <pivotArea type="data" outline="0" fieldPosition="0">
        <references count="2">
          <reference field="4294967294" count="1" selected="0">
            <x v="0"/>
          </reference>
          <reference field="0" count="1" selected="0">
            <x v="8"/>
          </reference>
        </references>
      </pivotArea>
    </chartFormat>
    <chartFormat chart="26" format="65">
      <pivotArea type="data" outline="0" fieldPosition="0">
        <references count="2">
          <reference field="4294967294" count="1" selected="0">
            <x v="0"/>
          </reference>
          <reference field="0" count="1" selected="0">
            <x v="2"/>
          </reference>
        </references>
      </pivotArea>
    </chartFormat>
    <chartFormat chart="26" format="66">
      <pivotArea type="data" outline="0" fieldPosition="0">
        <references count="2">
          <reference field="4294967294" count="1" selected="0">
            <x v="0"/>
          </reference>
          <reference field="0" count="1" selected="0">
            <x v="13"/>
          </reference>
        </references>
      </pivotArea>
    </chartFormat>
    <chartFormat chart="26" format="67">
      <pivotArea type="data" outline="0" fieldPosition="0">
        <references count="2">
          <reference field="4294967294" count="1" selected="0">
            <x v="0"/>
          </reference>
          <reference field="0" count="1" selected="0">
            <x v="11"/>
          </reference>
        </references>
      </pivotArea>
    </chartFormat>
    <chartFormat chart="26" format="68">
      <pivotArea type="data" outline="0" fieldPosition="0">
        <references count="2">
          <reference field="4294967294" count="1" selected="0">
            <x v="0"/>
          </reference>
          <reference field="0" count="1" selected="0">
            <x v="7"/>
          </reference>
        </references>
      </pivotArea>
    </chartFormat>
    <chartFormat chart="26" format="69">
      <pivotArea type="data" outline="0" fieldPosition="0">
        <references count="2">
          <reference field="4294967294" count="1" selected="0">
            <x v="0"/>
          </reference>
          <reference field="0" count="1" selected="0">
            <x v="10"/>
          </reference>
        </references>
      </pivotArea>
    </chartFormat>
    <chartFormat chart="26" format="70">
      <pivotArea type="data" outline="0" fieldPosition="0">
        <references count="2">
          <reference field="4294967294" count="1" selected="0">
            <x v="0"/>
          </reference>
          <reference field="0" count="1" selected="0">
            <x v="12"/>
          </reference>
        </references>
      </pivotArea>
    </chartFormat>
    <chartFormat chart="26" format="71">
      <pivotArea type="data" outline="0" fieldPosition="0">
        <references count="2">
          <reference field="4294967294" count="1" selected="0">
            <x v="0"/>
          </reference>
          <reference field="0" count="1" selected="0">
            <x v="5"/>
          </reference>
        </references>
      </pivotArea>
    </chartFormat>
    <chartFormat chart="26" format="72">
      <pivotArea type="data" outline="0" fieldPosition="0">
        <references count="2">
          <reference field="4294967294" count="1" selected="0">
            <x v="0"/>
          </reference>
          <reference field="0" count="1" selected="0">
            <x v="4"/>
          </reference>
        </references>
      </pivotArea>
    </chartFormat>
    <chartFormat chart="26" format="73">
      <pivotArea type="data" outline="0" fieldPosition="0">
        <references count="2">
          <reference field="4294967294" count="1" selected="0">
            <x v="0"/>
          </reference>
          <reference field="0" count="1" selected="0">
            <x v="6"/>
          </reference>
        </references>
      </pivotArea>
    </chartFormat>
    <chartFormat chart="26" format="74">
      <pivotArea type="data" outline="0" fieldPosition="0">
        <references count="2">
          <reference field="4294967294" count="1" selected="0">
            <x v="0"/>
          </reference>
          <reference field="0" count="1" selected="0">
            <x v="3"/>
          </reference>
        </references>
      </pivotArea>
    </chartFormat>
    <chartFormat chart="26" format="75">
      <pivotArea type="data" outline="0" fieldPosition="0">
        <references count="2">
          <reference field="4294967294" count="1" selected="0">
            <x v="0"/>
          </reference>
          <reference field="0" count="1" selected="0">
            <x v="1"/>
          </reference>
        </references>
      </pivotArea>
    </chartFormat>
    <chartFormat chart="26" format="76">
      <pivotArea type="data" outline="0" fieldPosition="0">
        <references count="2">
          <reference field="4294967294" count="1" selected="0">
            <x v="0"/>
          </reference>
          <reference field="0" count="1" selected="0">
            <x v="9"/>
          </reference>
        </references>
      </pivotArea>
    </chartFormat>
  </chartFormats>
  <pivotHierarchies count="103">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Total win Percentag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8]"/>
        <x15:activeTabTopLevelEntity name="[homemat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C1B1D34-9E11-42FD-B5AF-39CD6B616F5C}" name="home and away matches" cacheId="12"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21" rowHeaderCaption="Teams">
  <location ref="J6:N20" firstHeaderRow="0" firstDataRow="1" firstDataCol="1"/>
  <pivotFields count="6">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4">
    <i>
      <x/>
    </i>
    <i>
      <x v="1"/>
    </i>
    <i>
      <x v="2"/>
    </i>
    <i>
      <x v="3"/>
    </i>
    <i>
      <x v="4"/>
    </i>
    <i>
      <x v="5"/>
    </i>
    <i>
      <x v="6"/>
    </i>
    <i>
      <x v="7"/>
    </i>
    <i>
      <x v="8"/>
    </i>
    <i>
      <x v="9"/>
    </i>
    <i>
      <x v="10"/>
    </i>
    <i>
      <x v="11"/>
    </i>
    <i>
      <x v="12"/>
    </i>
    <i>
      <x v="13"/>
    </i>
  </rowItems>
  <colFields count="1">
    <field x="-2"/>
  </colFields>
  <colItems count="4">
    <i>
      <x/>
    </i>
    <i i="1">
      <x v="1"/>
    </i>
    <i i="2">
      <x v="2"/>
    </i>
    <i i="3">
      <x v="3"/>
    </i>
  </colItems>
  <dataFields count="4">
    <dataField name="Home _wins" fld="1" baseField="0" baseItem="0"/>
    <dataField name="Total Home Matches" fld="2" baseField="0" baseItem="0"/>
    <dataField name="Away_wins" fld="3" baseField="0" baseItem="0"/>
    <dataField name="Total Away_matches" fld="4" baseField="0" baseItem="0"/>
  </dataFields>
  <chartFormats count="8">
    <chartFormat chart="13"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2"/>
          </reference>
        </references>
      </pivotArea>
    </chartFormat>
    <chartFormat chart="13" format="3" series="1">
      <pivotArea type="data" outline="0" fieldPosition="0">
        <references count="1">
          <reference field="4294967294" count="1" selected="0">
            <x v="3"/>
          </reference>
        </references>
      </pivotArea>
    </chartFormat>
    <chartFormat chart="17" format="28" series="1">
      <pivotArea type="data" outline="0" fieldPosition="0">
        <references count="1">
          <reference field="4294967294" count="1" selected="0">
            <x v="0"/>
          </reference>
        </references>
      </pivotArea>
    </chartFormat>
    <chartFormat chart="17" format="29" series="1">
      <pivotArea type="data" outline="0" fieldPosition="0">
        <references count="1">
          <reference field="4294967294" count="1" selected="0">
            <x v="1"/>
          </reference>
        </references>
      </pivotArea>
    </chartFormat>
    <chartFormat chart="17" format="30" series="1">
      <pivotArea type="data" outline="0" fieldPosition="0">
        <references count="1">
          <reference field="4294967294" count="1" selected="0">
            <x v="2"/>
          </reference>
        </references>
      </pivotArea>
    </chartFormat>
    <chartFormat chart="17" format="31" series="1">
      <pivotArea type="data" outline="0" fieldPosition="0">
        <references count="1">
          <reference field="4294967294" count="1" selected="0">
            <x v="3"/>
          </reference>
        </references>
      </pivotArea>
    </chartFormat>
  </chartFormats>
  <pivotHierarchies count="103">
    <pivotHierarchy multipleItemSelectionAllowed="1" dragToData="1">
      <members count="1" level="1">
        <member name="[awaywinpercent].[Team].&amp;[Delhi Capitals]"/>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Home Matches"/>
    <pivotHierarchy dragToData="1" caption="Home _wins"/>
    <pivotHierarchy dragToData="1" caption="Away_wins"/>
    <pivotHierarchy dragToData="1" caption="Total Away_match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mematch]"/>
        <x15:activeTabTopLevelEntity name="[awaywinperc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9A76FA2-675D-4FE1-BE0A-3C6CF1D81B4F}" name="away win %" cacheId="11"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12" rowHeaderCaption="Teams">
  <location ref="G6:H20" firstHeaderRow="1" firstDataRow="1" firstDataCol="1"/>
  <pivotFields count="3">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allDrilled="1" subtotalTop="0" showAll="0" dataSourceSort="1" defaultSubtotal="0" defaultAttributeDrillState="1"/>
  </pivotFields>
  <rowFields count="1">
    <field x="0"/>
  </rowFields>
  <rowItems count="14">
    <i>
      <x/>
    </i>
    <i>
      <x v="1"/>
    </i>
    <i>
      <x v="2"/>
    </i>
    <i>
      <x v="3"/>
    </i>
    <i>
      <x v="4"/>
    </i>
    <i>
      <x v="5"/>
    </i>
    <i>
      <x v="6"/>
    </i>
    <i>
      <x v="7"/>
    </i>
    <i>
      <x v="8"/>
    </i>
    <i>
      <x v="9"/>
    </i>
    <i>
      <x v="10"/>
    </i>
    <i>
      <x v="11"/>
    </i>
    <i>
      <x v="12"/>
    </i>
    <i>
      <x v="13"/>
    </i>
  </rowItems>
  <colItems count="1">
    <i/>
  </colItems>
  <dataFields count="1">
    <dataField name="Sum of Away win Percentage" fld="1" baseField="0" baseItem="0"/>
  </dataFields>
  <formats count="1">
    <format dxfId="13">
      <pivotArea outline="0" collapsedLevelsAreSubtotals="1" fieldPosition="0"/>
    </format>
  </formats>
  <chartFormats count="30">
    <chartFormat chart="6" format="16" series="1">
      <pivotArea type="data" outline="0" fieldPosition="0">
        <references count="1">
          <reference field="4294967294" count="1" selected="0">
            <x v="0"/>
          </reference>
        </references>
      </pivotArea>
    </chartFormat>
    <chartFormat chart="6" format="17">
      <pivotArea type="data" outline="0" fieldPosition="0">
        <references count="2">
          <reference field="4294967294" count="1" selected="0">
            <x v="0"/>
          </reference>
          <reference field="0" count="1" selected="0">
            <x v="0"/>
          </reference>
        </references>
      </pivotArea>
    </chartFormat>
    <chartFormat chart="6" format="18">
      <pivotArea type="data" outline="0" fieldPosition="0">
        <references count="2">
          <reference field="4294967294" count="1" selected="0">
            <x v="0"/>
          </reference>
          <reference field="0" count="1" selected="0">
            <x v="1"/>
          </reference>
        </references>
      </pivotArea>
    </chartFormat>
    <chartFormat chart="6" format="19">
      <pivotArea type="data" outline="0" fieldPosition="0">
        <references count="2">
          <reference field="4294967294" count="1" selected="0">
            <x v="0"/>
          </reference>
          <reference field="0" count="1" selected="0">
            <x v="2"/>
          </reference>
        </references>
      </pivotArea>
    </chartFormat>
    <chartFormat chart="6" format="20">
      <pivotArea type="data" outline="0" fieldPosition="0">
        <references count="2">
          <reference field="4294967294" count="1" selected="0">
            <x v="0"/>
          </reference>
          <reference field="0" count="1" selected="0">
            <x v="3"/>
          </reference>
        </references>
      </pivotArea>
    </chartFormat>
    <chartFormat chart="6" format="21">
      <pivotArea type="data" outline="0" fieldPosition="0">
        <references count="2">
          <reference field="4294967294" count="1" selected="0">
            <x v="0"/>
          </reference>
          <reference field="0" count="1" selected="0">
            <x v="4"/>
          </reference>
        </references>
      </pivotArea>
    </chartFormat>
    <chartFormat chart="6" format="22">
      <pivotArea type="data" outline="0" fieldPosition="0">
        <references count="2">
          <reference field="4294967294" count="1" selected="0">
            <x v="0"/>
          </reference>
          <reference field="0" count="1" selected="0">
            <x v="5"/>
          </reference>
        </references>
      </pivotArea>
    </chartFormat>
    <chartFormat chart="6" format="23">
      <pivotArea type="data" outline="0" fieldPosition="0">
        <references count="2">
          <reference field="4294967294" count="1" selected="0">
            <x v="0"/>
          </reference>
          <reference field="0" count="1" selected="0">
            <x v="6"/>
          </reference>
        </references>
      </pivotArea>
    </chartFormat>
    <chartFormat chart="6" format="24">
      <pivotArea type="data" outline="0" fieldPosition="0">
        <references count="2">
          <reference field="4294967294" count="1" selected="0">
            <x v="0"/>
          </reference>
          <reference field="0" count="1" selected="0">
            <x v="7"/>
          </reference>
        </references>
      </pivotArea>
    </chartFormat>
    <chartFormat chart="6" format="25">
      <pivotArea type="data" outline="0" fieldPosition="0">
        <references count="2">
          <reference field="4294967294" count="1" selected="0">
            <x v="0"/>
          </reference>
          <reference field="0" count="1" selected="0">
            <x v="8"/>
          </reference>
        </references>
      </pivotArea>
    </chartFormat>
    <chartFormat chart="6" format="26">
      <pivotArea type="data" outline="0" fieldPosition="0">
        <references count="2">
          <reference field="4294967294" count="1" selected="0">
            <x v="0"/>
          </reference>
          <reference field="0" count="1" selected="0">
            <x v="9"/>
          </reference>
        </references>
      </pivotArea>
    </chartFormat>
    <chartFormat chart="6" format="27">
      <pivotArea type="data" outline="0" fieldPosition="0">
        <references count="2">
          <reference field="4294967294" count="1" selected="0">
            <x v="0"/>
          </reference>
          <reference field="0" count="1" selected="0">
            <x v="10"/>
          </reference>
        </references>
      </pivotArea>
    </chartFormat>
    <chartFormat chart="6" format="28">
      <pivotArea type="data" outline="0" fieldPosition="0">
        <references count="2">
          <reference field="4294967294" count="1" selected="0">
            <x v="0"/>
          </reference>
          <reference field="0" count="1" selected="0">
            <x v="11"/>
          </reference>
        </references>
      </pivotArea>
    </chartFormat>
    <chartFormat chart="6" format="29">
      <pivotArea type="data" outline="0" fieldPosition="0">
        <references count="2">
          <reference field="4294967294" count="1" selected="0">
            <x v="0"/>
          </reference>
          <reference field="0" count="1" selected="0">
            <x v="12"/>
          </reference>
        </references>
      </pivotArea>
    </chartFormat>
    <chartFormat chart="6" format="30">
      <pivotArea type="data" outline="0" fieldPosition="0">
        <references count="2">
          <reference field="4294967294" count="1" selected="0">
            <x v="0"/>
          </reference>
          <reference field="0" count="1" selected="0">
            <x v="13"/>
          </reference>
        </references>
      </pivotArea>
    </chartFormat>
    <chartFormat chart="11" format="76" series="1">
      <pivotArea type="data" outline="0" fieldPosition="0">
        <references count="1">
          <reference field="4294967294" count="1" selected="0">
            <x v="0"/>
          </reference>
        </references>
      </pivotArea>
    </chartFormat>
    <chartFormat chart="11" format="77">
      <pivotArea type="data" outline="0" fieldPosition="0">
        <references count="2">
          <reference field="4294967294" count="1" selected="0">
            <x v="0"/>
          </reference>
          <reference field="0" count="1" selected="0">
            <x v="0"/>
          </reference>
        </references>
      </pivotArea>
    </chartFormat>
    <chartFormat chart="11" format="78">
      <pivotArea type="data" outline="0" fieldPosition="0">
        <references count="2">
          <reference field="4294967294" count="1" selected="0">
            <x v="0"/>
          </reference>
          <reference field="0" count="1" selected="0">
            <x v="1"/>
          </reference>
        </references>
      </pivotArea>
    </chartFormat>
    <chartFormat chart="11" format="79">
      <pivotArea type="data" outline="0" fieldPosition="0">
        <references count="2">
          <reference field="4294967294" count="1" selected="0">
            <x v="0"/>
          </reference>
          <reference field="0" count="1" selected="0">
            <x v="2"/>
          </reference>
        </references>
      </pivotArea>
    </chartFormat>
    <chartFormat chart="11" format="80">
      <pivotArea type="data" outline="0" fieldPosition="0">
        <references count="2">
          <reference field="4294967294" count="1" selected="0">
            <x v="0"/>
          </reference>
          <reference field="0" count="1" selected="0">
            <x v="3"/>
          </reference>
        </references>
      </pivotArea>
    </chartFormat>
    <chartFormat chart="11" format="81">
      <pivotArea type="data" outline="0" fieldPosition="0">
        <references count="2">
          <reference field="4294967294" count="1" selected="0">
            <x v="0"/>
          </reference>
          <reference field="0" count="1" selected="0">
            <x v="4"/>
          </reference>
        </references>
      </pivotArea>
    </chartFormat>
    <chartFormat chart="11" format="82">
      <pivotArea type="data" outline="0" fieldPosition="0">
        <references count="2">
          <reference field="4294967294" count="1" selected="0">
            <x v="0"/>
          </reference>
          <reference field="0" count="1" selected="0">
            <x v="5"/>
          </reference>
        </references>
      </pivotArea>
    </chartFormat>
    <chartFormat chart="11" format="83">
      <pivotArea type="data" outline="0" fieldPosition="0">
        <references count="2">
          <reference field="4294967294" count="1" selected="0">
            <x v="0"/>
          </reference>
          <reference field="0" count="1" selected="0">
            <x v="6"/>
          </reference>
        </references>
      </pivotArea>
    </chartFormat>
    <chartFormat chart="11" format="84">
      <pivotArea type="data" outline="0" fieldPosition="0">
        <references count="2">
          <reference field="4294967294" count="1" selected="0">
            <x v="0"/>
          </reference>
          <reference field="0" count="1" selected="0">
            <x v="7"/>
          </reference>
        </references>
      </pivotArea>
    </chartFormat>
    <chartFormat chart="11" format="85">
      <pivotArea type="data" outline="0" fieldPosition="0">
        <references count="2">
          <reference field="4294967294" count="1" selected="0">
            <x v="0"/>
          </reference>
          <reference field="0" count="1" selected="0">
            <x v="8"/>
          </reference>
        </references>
      </pivotArea>
    </chartFormat>
    <chartFormat chart="11" format="86">
      <pivotArea type="data" outline="0" fieldPosition="0">
        <references count="2">
          <reference field="4294967294" count="1" selected="0">
            <x v="0"/>
          </reference>
          <reference field="0" count="1" selected="0">
            <x v="9"/>
          </reference>
        </references>
      </pivotArea>
    </chartFormat>
    <chartFormat chart="11" format="87">
      <pivotArea type="data" outline="0" fieldPosition="0">
        <references count="2">
          <reference field="4294967294" count="1" selected="0">
            <x v="0"/>
          </reference>
          <reference field="0" count="1" selected="0">
            <x v="10"/>
          </reference>
        </references>
      </pivotArea>
    </chartFormat>
    <chartFormat chart="11" format="88">
      <pivotArea type="data" outline="0" fieldPosition="0">
        <references count="2">
          <reference field="4294967294" count="1" selected="0">
            <x v="0"/>
          </reference>
          <reference field="0" count="1" selected="0">
            <x v="11"/>
          </reference>
        </references>
      </pivotArea>
    </chartFormat>
    <chartFormat chart="11" format="89">
      <pivotArea type="data" outline="0" fieldPosition="0">
        <references count="2">
          <reference field="4294967294" count="1" selected="0">
            <x v="0"/>
          </reference>
          <reference field="0" count="1" selected="0">
            <x v="12"/>
          </reference>
        </references>
      </pivotArea>
    </chartFormat>
    <chartFormat chart="11" format="90">
      <pivotArea type="data" outline="0" fieldPosition="0">
        <references count="2">
          <reference field="4294967294" count="1" selected="0">
            <x v="0"/>
          </reference>
          <reference field="0" count="1" selected="0">
            <x v="13"/>
          </reference>
        </references>
      </pivotArea>
    </chartFormat>
  </chartFormats>
  <pivotHierarchies count="103">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Away win Percentag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0"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waywinpercent]"/>
        <x15:activeTabTopLevelEntity name="[homemat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DBBCDE1-8337-4330-8F93-F98148B46006}" name="PivotTable3" cacheId="13"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chartFormat="10">
  <location ref="D6:E20" firstHeaderRow="1" firstDataRow="1" firstDataCol="1"/>
  <pivotFields count="3">
    <pivotField axis="axisRow" allDrilled="1" subtotalTop="0" showAll="0" dataSourceSort="1" defaultSubtotal="0" defaultAttributeDrillState="1">
      <items count="14">
        <item x="0"/>
        <item x="1"/>
        <item x="2"/>
        <item x="3"/>
        <item x="4"/>
        <item x="5"/>
        <item x="6"/>
        <item x="7"/>
        <item x="8"/>
        <item x="9"/>
        <item x="10"/>
        <item x="11"/>
        <item x="12"/>
        <item x="13"/>
      </items>
    </pivotField>
    <pivotField dataField="1" subtotalTop="0" showAll="0" defaultSubtotal="0"/>
    <pivotField allDrilled="1" subtotalTop="0" showAll="0" dataSourceSort="1" defaultSubtotal="0" defaultAttributeDrillState="1"/>
  </pivotFields>
  <rowFields count="1">
    <field x="0"/>
  </rowFields>
  <rowItems count="14">
    <i>
      <x/>
    </i>
    <i>
      <x v="1"/>
    </i>
    <i>
      <x v="2"/>
    </i>
    <i>
      <x v="3"/>
    </i>
    <i>
      <x v="4"/>
    </i>
    <i>
      <x v="5"/>
    </i>
    <i>
      <x v="6"/>
    </i>
    <i>
      <x v="7"/>
    </i>
    <i>
      <x v="8"/>
    </i>
    <i>
      <x v="9"/>
    </i>
    <i>
      <x v="10"/>
    </i>
    <i>
      <x v="11"/>
    </i>
    <i>
      <x v="12"/>
    </i>
    <i>
      <x v="13"/>
    </i>
  </rowItems>
  <colItems count="1">
    <i/>
  </colItems>
  <dataFields count="1">
    <dataField name="Sum of Home win Percentage" fld="1" baseField="0" baseItem="0"/>
  </dataFields>
  <chartFormats count="31">
    <chartFormat chart="3" format="0" series="1">
      <pivotArea type="data" outline="0" fieldPosition="0">
        <references count="1">
          <reference field="4294967294" count="1" selected="0">
            <x v="0"/>
          </reference>
        </references>
      </pivotArea>
    </chartFormat>
    <chartFormat chart="3" format="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0" count="1" selected="0">
            <x v="0"/>
          </reference>
        </references>
      </pivotArea>
    </chartFormat>
    <chartFormat chart="3" format="3">
      <pivotArea type="data" outline="0" fieldPosition="0">
        <references count="2">
          <reference field="4294967294" count="1" selected="0">
            <x v="0"/>
          </reference>
          <reference field="0" count="1" selected="0">
            <x v="1"/>
          </reference>
        </references>
      </pivotArea>
    </chartFormat>
    <chartFormat chart="3" format="4">
      <pivotArea type="data" outline="0" fieldPosition="0">
        <references count="2">
          <reference field="4294967294" count="1" selected="0">
            <x v="0"/>
          </reference>
          <reference field="0" count="1" selected="0">
            <x v="2"/>
          </reference>
        </references>
      </pivotArea>
    </chartFormat>
    <chartFormat chart="3" format="5">
      <pivotArea type="data" outline="0" fieldPosition="0">
        <references count="2">
          <reference field="4294967294" count="1" selected="0">
            <x v="0"/>
          </reference>
          <reference field="0" count="1" selected="0">
            <x v="3"/>
          </reference>
        </references>
      </pivotArea>
    </chartFormat>
    <chartFormat chart="3" format="6">
      <pivotArea type="data" outline="0" fieldPosition="0">
        <references count="2">
          <reference field="4294967294" count="1" selected="0">
            <x v="0"/>
          </reference>
          <reference field="0" count="1" selected="0">
            <x v="4"/>
          </reference>
        </references>
      </pivotArea>
    </chartFormat>
    <chartFormat chart="3" format="7">
      <pivotArea type="data" outline="0" fieldPosition="0">
        <references count="2">
          <reference field="4294967294" count="1" selected="0">
            <x v="0"/>
          </reference>
          <reference field="0" count="1" selected="0">
            <x v="5"/>
          </reference>
        </references>
      </pivotArea>
    </chartFormat>
    <chartFormat chart="3" format="8">
      <pivotArea type="data" outline="0" fieldPosition="0">
        <references count="2">
          <reference field="4294967294" count="1" selected="0">
            <x v="0"/>
          </reference>
          <reference field="0" count="1" selected="0">
            <x v="6"/>
          </reference>
        </references>
      </pivotArea>
    </chartFormat>
    <chartFormat chart="3" format="9">
      <pivotArea type="data" outline="0" fieldPosition="0">
        <references count="2">
          <reference field="4294967294" count="1" selected="0">
            <x v="0"/>
          </reference>
          <reference field="0" count="1" selected="0">
            <x v="7"/>
          </reference>
        </references>
      </pivotArea>
    </chartFormat>
    <chartFormat chart="3" format="10">
      <pivotArea type="data" outline="0" fieldPosition="0">
        <references count="2">
          <reference field="4294967294" count="1" selected="0">
            <x v="0"/>
          </reference>
          <reference field="0" count="1" selected="0">
            <x v="8"/>
          </reference>
        </references>
      </pivotArea>
    </chartFormat>
    <chartFormat chart="3" format="11">
      <pivotArea type="data" outline="0" fieldPosition="0">
        <references count="2">
          <reference field="4294967294" count="1" selected="0">
            <x v="0"/>
          </reference>
          <reference field="0" count="1" selected="0">
            <x v="9"/>
          </reference>
        </references>
      </pivotArea>
    </chartFormat>
    <chartFormat chart="3" format="12">
      <pivotArea type="data" outline="0" fieldPosition="0">
        <references count="2">
          <reference field="4294967294" count="1" selected="0">
            <x v="0"/>
          </reference>
          <reference field="0" count="1" selected="0">
            <x v="10"/>
          </reference>
        </references>
      </pivotArea>
    </chartFormat>
    <chartFormat chart="3" format="13">
      <pivotArea type="data" outline="0" fieldPosition="0">
        <references count="2">
          <reference field="4294967294" count="1" selected="0">
            <x v="0"/>
          </reference>
          <reference field="0" count="1" selected="0">
            <x v="11"/>
          </reference>
        </references>
      </pivotArea>
    </chartFormat>
    <chartFormat chart="3" format="14">
      <pivotArea type="data" outline="0" fieldPosition="0">
        <references count="2">
          <reference field="4294967294" count="1" selected="0">
            <x v="0"/>
          </reference>
          <reference field="0" count="1" selected="0">
            <x v="12"/>
          </reference>
        </references>
      </pivotArea>
    </chartFormat>
    <chartFormat chart="3" format="15">
      <pivotArea type="data" outline="0" fieldPosition="0">
        <references count="2">
          <reference field="4294967294" count="1" selected="0">
            <x v="0"/>
          </reference>
          <reference field="0" count="1" selected="0">
            <x v="13"/>
          </reference>
        </references>
      </pivotArea>
    </chartFormat>
    <chartFormat chart="9" format="61" series="1">
      <pivotArea type="data" outline="0" fieldPosition="0">
        <references count="1">
          <reference field="4294967294" count="1" selected="0">
            <x v="0"/>
          </reference>
        </references>
      </pivotArea>
    </chartFormat>
    <chartFormat chart="9" format="62">
      <pivotArea type="data" outline="0" fieldPosition="0">
        <references count="2">
          <reference field="4294967294" count="1" selected="0">
            <x v="0"/>
          </reference>
          <reference field="0" count="1" selected="0">
            <x v="0"/>
          </reference>
        </references>
      </pivotArea>
    </chartFormat>
    <chartFormat chart="9" format="63">
      <pivotArea type="data" outline="0" fieldPosition="0">
        <references count="2">
          <reference field="4294967294" count="1" selected="0">
            <x v="0"/>
          </reference>
          <reference field="0" count="1" selected="0">
            <x v="1"/>
          </reference>
        </references>
      </pivotArea>
    </chartFormat>
    <chartFormat chart="9" format="64">
      <pivotArea type="data" outline="0" fieldPosition="0">
        <references count="2">
          <reference field="4294967294" count="1" selected="0">
            <x v="0"/>
          </reference>
          <reference field="0" count="1" selected="0">
            <x v="2"/>
          </reference>
        </references>
      </pivotArea>
    </chartFormat>
    <chartFormat chart="9" format="65">
      <pivotArea type="data" outline="0" fieldPosition="0">
        <references count="2">
          <reference field="4294967294" count="1" selected="0">
            <x v="0"/>
          </reference>
          <reference field="0" count="1" selected="0">
            <x v="3"/>
          </reference>
        </references>
      </pivotArea>
    </chartFormat>
    <chartFormat chart="9" format="66">
      <pivotArea type="data" outline="0" fieldPosition="0">
        <references count="2">
          <reference field="4294967294" count="1" selected="0">
            <x v="0"/>
          </reference>
          <reference field="0" count="1" selected="0">
            <x v="4"/>
          </reference>
        </references>
      </pivotArea>
    </chartFormat>
    <chartFormat chart="9" format="67">
      <pivotArea type="data" outline="0" fieldPosition="0">
        <references count="2">
          <reference field="4294967294" count="1" selected="0">
            <x v="0"/>
          </reference>
          <reference field="0" count="1" selected="0">
            <x v="5"/>
          </reference>
        </references>
      </pivotArea>
    </chartFormat>
    <chartFormat chart="9" format="68">
      <pivotArea type="data" outline="0" fieldPosition="0">
        <references count="2">
          <reference field="4294967294" count="1" selected="0">
            <x v="0"/>
          </reference>
          <reference field="0" count="1" selected="0">
            <x v="6"/>
          </reference>
        </references>
      </pivotArea>
    </chartFormat>
    <chartFormat chart="9" format="69">
      <pivotArea type="data" outline="0" fieldPosition="0">
        <references count="2">
          <reference field="4294967294" count="1" selected="0">
            <x v="0"/>
          </reference>
          <reference field="0" count="1" selected="0">
            <x v="7"/>
          </reference>
        </references>
      </pivotArea>
    </chartFormat>
    <chartFormat chart="9" format="70">
      <pivotArea type="data" outline="0" fieldPosition="0">
        <references count="2">
          <reference field="4294967294" count="1" selected="0">
            <x v="0"/>
          </reference>
          <reference field="0" count="1" selected="0">
            <x v="8"/>
          </reference>
        </references>
      </pivotArea>
    </chartFormat>
    <chartFormat chart="9" format="71">
      <pivotArea type="data" outline="0" fieldPosition="0">
        <references count="2">
          <reference field="4294967294" count="1" selected="0">
            <x v="0"/>
          </reference>
          <reference field="0" count="1" selected="0">
            <x v="9"/>
          </reference>
        </references>
      </pivotArea>
    </chartFormat>
    <chartFormat chart="9" format="72">
      <pivotArea type="data" outline="0" fieldPosition="0">
        <references count="2">
          <reference field="4294967294" count="1" selected="0">
            <x v="0"/>
          </reference>
          <reference field="0" count="1" selected="0">
            <x v="10"/>
          </reference>
        </references>
      </pivotArea>
    </chartFormat>
    <chartFormat chart="9" format="73">
      <pivotArea type="data" outline="0" fieldPosition="0">
        <references count="2">
          <reference field="4294967294" count="1" selected="0">
            <x v="0"/>
          </reference>
          <reference field="0" count="1" selected="0">
            <x v="11"/>
          </reference>
        </references>
      </pivotArea>
    </chartFormat>
    <chartFormat chart="9" format="74">
      <pivotArea type="data" outline="0" fieldPosition="0">
        <references count="2">
          <reference field="4294967294" count="1" selected="0">
            <x v="0"/>
          </reference>
          <reference field="0" count="1" selected="0">
            <x v="12"/>
          </reference>
        </references>
      </pivotArea>
    </chartFormat>
    <chartFormat chart="9" format="75">
      <pivotArea type="data" outline="0" fieldPosition="0">
        <references count="2">
          <reference field="4294967294" count="1" selected="0">
            <x v="0"/>
          </reference>
          <reference field="0" count="1" selected="0">
            <x v="13"/>
          </reference>
        </references>
      </pivotArea>
    </chartFormat>
  </chartFormats>
  <pivotHierarchies count="103">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2"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
        <x15:activeTabTopLevelEntity name="[homematch]"/>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1" xr10:uid="{68AE635F-2C65-445F-8CEE-E47F7A709301}" sourceName="[homematch].[Team]">
  <pivotTables>
    <pivotTable tabId="8" name="away win %"/>
    <pivotTable tabId="8" name="home and away matches"/>
    <pivotTable tabId="8" name="PivotTable3"/>
    <pivotTable tabId="8" name="total win %"/>
  </pivotTables>
  <data>
    <olap pivotCacheId="67999688">
      <levels count="2">
        <level uniqueName="[homematch].[Team].[(All)]" sourceCaption="(All)" count="0"/>
        <level uniqueName="[homematch].[Team].[Team]" sourceCaption="Team" count="15">
          <ranges>
            <range startItem="0">
              <i n="[homematch].[Team].&amp;[Chennai Super Kings]" c="Chennai Super Kings"/>
              <i n="[homematch].[Team].&amp;[Deccan Chargers]" c="Deccan Chargers"/>
              <i n="[homematch].[Team].&amp;[Delhi Capitals]" c="Delhi Capitals"/>
              <i n="[homematch].[Team].&amp;[Delhi Daredevils]" c="Delhi Daredevils"/>
              <i n="[homematch].[Team].&amp;[Gujarat Lions]" c="Gujarat Lions"/>
              <i n="[homematch].[Team].&amp;[Kings XI Punjab]" c="Kings XI Punjab"/>
              <i n="[homematch].[Team].&amp;[Kochi Tuskers Kerala]" c="Kochi Tuskers Kerala"/>
              <i n="[homematch].[Team].&amp;[Kolkata Knight Riders]" c="Kolkata Knight Riders"/>
              <i n="[homematch].[Team].&amp;[Mumbai Indians]" c="Mumbai Indians"/>
              <i n="[homematch].[Team].&amp;[Pune Warriors]" c="Pune Warriors"/>
              <i n="[homematch].[Team].&amp;[Rajasthan Royals]" c="Rajasthan Royals"/>
              <i n="[homematch].[Team].&amp;[Rising Pune Supergiant]" c="Rising Pune Supergiant"/>
              <i n="[homematch].[Team].&amp;[Royal Challengers Bangalore]" c="Royal Challengers Bangalore"/>
              <i n="[homematch].[Team].&amp;[Sunrisers Hyderabad]" c="Sunrisers Hyderabad"/>
              <i n="[homematch].[Team].&amp;" c="(blank)" nd="1"/>
            </range>
          </ranges>
        </level>
      </levels>
      <selections count="1">
        <selection n="[homematch].[Tea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98BB2207-F063-438C-B8DF-2BE1B3747FF9}" sourceName="[Table1].[Season]">
  <pivotTables>
    <pivotTable tabId="9" name="Season"/>
    <pivotTable tabId="9" name="City"/>
    <pivotTable tabId="9" name="Player of the Match"/>
    <pivotTable tabId="9" name="Venue"/>
    <pivotTable tabId="9" name="Toss decision"/>
    <pivotTable tabId="9" name="Toss Win"/>
    <pivotTable tabId="9" name="man of match"/>
    <pivotTable tabId="9" name="PivotTable1"/>
  </pivotTables>
  <data>
    <olap pivotCacheId="796568603">
      <levels count="2">
        <level uniqueName="[Table1].[Season].[(All)]" sourceCaption="(All)" count="0"/>
        <level uniqueName="[Table1].[Season].[Season]" sourceCaption="Season" count="13">
          <ranges>
            <range startItem="0">
              <i n="[Table1].[Season].&amp;[IPL-2008]" c="IPL-2008"/>
              <i n="[Table1].[Season].&amp;[IPL-2009]" c="IPL-2009"/>
              <i n="[Table1].[Season].&amp;[IPL-2010]" c="IPL-2010"/>
              <i n="[Table1].[Season].&amp;[IPL-2011]" c="IPL-2011"/>
              <i n="[Table1].[Season].&amp;[IPL-2012]" c="IPL-2012"/>
              <i n="[Table1].[Season].&amp;[IPL-2013]" c="IPL-2013"/>
              <i n="[Table1].[Season].&amp;[IPL-2014]" c="IPL-2014"/>
              <i n="[Table1].[Season].&amp;[IPL-2015]" c="IPL-2015"/>
              <i n="[Table1].[Season].&amp;[IPL-2016]" c="IPL-2016"/>
              <i n="[Table1].[Season].&amp;[IPL-2017]" c="IPL-2017"/>
              <i n="[Table1].[Season].&amp;[IPL-2018]" c="IPL-2018"/>
              <i n="[Table1].[Season].&amp;[IPL-2019]" c="IPL-2019"/>
              <i n="[Table1].[Season].&amp;[IPL-2021]" c="IPL-2021"/>
            </range>
          </ranges>
        </level>
      </levels>
      <selections count="1">
        <selection n="[Table1].[Seas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s" xr10:uid="{86D50104-6AB5-4D4F-A547-D07FBD8A42CD}" sourceName="[totalplayed].[Teams]">
  <pivotTables>
    <pivotTable tabId="9" name="PivotTable8"/>
    <pivotTable tabId="9" name="PivotTable1"/>
    <pivotTable tabId="9" name="totalwinsipl"/>
    <pivotTable tabId="9" name="total played"/>
  </pivotTables>
  <data>
    <olap pivotCacheId="1098723637">
      <levels count="2">
        <level uniqueName="[totalplayed].[Teams].[(All)]" sourceCaption="(All)" count="0"/>
        <level uniqueName="[totalplayed].[Teams].[Teams]" sourceCaption="Teams" count="16">
          <ranges>
            <range startItem="0">
              <i n="[totalplayed].[Teams].&amp;[Chennai Super Kings]" c="Chennai Super Kings"/>
              <i n="[totalplayed].[Teams].&amp;[Deccan Chargers]" c="Deccan Chargers"/>
              <i n="[totalplayed].[Teams].&amp;[Delhi Capitals]" c="Delhi Capitals"/>
              <i n="[totalplayed].[Teams].&amp;[Delhi Daredevils]" c="Delhi Daredevils"/>
              <i n="[totalplayed].[Teams].&amp;[Gujarat Lions]" c="Gujarat Lions"/>
              <i n="[totalplayed].[Teams].&amp;[Kings XI Punjab]" c="Kings XI Punjab"/>
              <i n="[totalplayed].[Teams].&amp;[Kochi Tuskers Kerala]" c="Kochi Tuskers Kerala"/>
              <i n="[totalplayed].[Teams].&amp;[Kolkata Knight Riders]" c="Kolkata Knight Riders"/>
              <i n="[totalplayed].[Teams].&amp;[Mumbai Indians]" c="Mumbai Indians"/>
              <i n="[totalplayed].[Teams].&amp;[Pune Warriors]" c="Pune Warriors"/>
              <i n="[totalplayed].[Teams].&amp;[Punjab Kings]" c="Punjab Kings"/>
              <i n="[totalplayed].[Teams].&amp;[Rajasthan Royals]" c="Rajasthan Royals"/>
              <i n="[totalplayed].[Teams].&amp;[Rising Pune Supergiant]" c="Rising Pune Supergiant"/>
              <i n="[totalplayed].[Teams].&amp;[Rising Pune Supergiants]" c="Rising Pune Supergiants"/>
              <i n="[totalplayed].[Teams].&amp;[Royal Challengers Bangalore]" c="Royal Challengers Bangalore"/>
              <i n="[totalplayed].[Teams].&amp;[Sunrisers Hyderabad]" c="Sunrisers Hyderabad"/>
            </range>
          </ranges>
        </level>
      </levels>
      <selections count="1">
        <selection n="[totalplayed].[Team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1BC93CAF-1D13-4700-8745-18EE233EA42B}" cache="Slicer_Season" caption="Season" startItem="6" columnCount="3" level="1" style="SlicerStyleDark5" rowHeight="822960"/>
  <slicer name="Teams" xr10:uid="{F030B774-EB6E-424F-A8AF-718D61FB47DB}" cache="Slicer_Teams" caption="Teams" startItem="4" columnCount="2" level="1" style="SlicerStyleOther2"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1" xr10:uid="{5CDFC62E-A59D-406A-885B-B2985D4AD475}" cache="Slicer_Team1" caption="Team" startItem="4" columnCount="2" level="1" style="SlicerStyleLight2" rowHeight="64008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1" xr10:uid="{91FE21F7-4FFD-4228-9E89-77D79B30130C}" cache="Slicer_Season" caption="Season" columnCount="3" level="1" style="SlicerStyleDark5" rowHeight="822960"/>
  <slicer name="Teams 1" xr10:uid="{312BDC7A-1541-48DA-AA23-4C7B18C03DF2}" cache="Slicer_Teams" caption="Teams" columnCount="2" level="1" style="SlicerStyleOther2" rowHeight="36576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3" xr10:uid="{613460A2-1A77-4A7D-A2FB-7C5B0DD14808}" cache="Slicer_Team1" caption="Team" columnCount="2" level="1" style="SlicerStyleLight4" rowHeight="6400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9:T786" totalsRowShown="0" headerRowCellStyle="Normal" dataCellStyle="Normal">
  <sortState ref="A10:R765">
    <sortCondition ref="D10"/>
  </sortState>
  <tableColumns count="20">
    <tableColumn id="1" xr3:uid="{00000000-0010-0000-0000-000001000000}" name="Id" totalsRowDxfId="85" dataCellStyle="Normal"/>
    <tableColumn id="2" xr3:uid="{00000000-0010-0000-0000-000002000000}" name="Season" totalsRowDxfId="84" dataCellStyle="Normal"/>
    <tableColumn id="3" xr3:uid="{00000000-0010-0000-0000-000003000000}" name="City" totalsRowDxfId="83" dataCellStyle="Normal"/>
    <tableColumn id="4" xr3:uid="{00000000-0010-0000-0000-000004000000}" name="Date" dataDxfId="82" totalsRowDxfId="81" dataCellStyle="Normal"/>
    <tableColumn id="5" xr3:uid="{00000000-0010-0000-0000-000005000000}" name="Team1" totalsRowDxfId="80" dataCellStyle="Normal"/>
    <tableColumn id="6" xr3:uid="{00000000-0010-0000-0000-000006000000}" name="Team2" totalsRowDxfId="79" dataCellStyle="Normal"/>
    <tableColumn id="7" xr3:uid="{00000000-0010-0000-0000-000007000000}" name="Toss_Winner" totalsRowDxfId="78" dataCellStyle="Normal"/>
    <tableColumn id="8" xr3:uid="{00000000-0010-0000-0000-000008000000}" name="Toss_Decision" totalsRowDxfId="77" dataCellStyle="Normal"/>
    <tableColumn id="9" xr3:uid="{00000000-0010-0000-0000-000009000000}" name="Result" totalsRowDxfId="76" dataCellStyle="Normal"/>
    <tableColumn id="10" xr3:uid="{00000000-0010-0000-0000-00000A000000}" name="DL_applied" totalsRowDxfId="75" dataCellStyle="Normal"/>
    <tableColumn id="11" xr3:uid="{00000000-0010-0000-0000-00000B000000}" name="Winner" totalsRowDxfId="74" dataCellStyle="Normal"/>
    <tableColumn id="12" xr3:uid="{00000000-0010-0000-0000-00000C000000}" name="Win_by_Runs" totalsRowDxfId="73" dataCellStyle="Normal"/>
    <tableColumn id="13" xr3:uid="{00000000-0010-0000-0000-00000D000000}" name="Win_by_Wickets" totalsRowDxfId="72" dataCellStyle="Normal"/>
    <tableColumn id="14" xr3:uid="{00000000-0010-0000-0000-00000E000000}" name="Player_of_Match" totalsRowDxfId="71" dataCellStyle="Normal"/>
    <tableColumn id="15" xr3:uid="{00000000-0010-0000-0000-00000F000000}" name="Venue" totalsRowDxfId="70" dataCellStyle="Normal"/>
    <tableColumn id="16" xr3:uid="{00000000-0010-0000-0000-000010000000}" name="Umpire1" totalsRowDxfId="69" dataCellStyle="Normal"/>
    <tableColumn id="17" xr3:uid="{00000000-0010-0000-0000-000011000000}" name="Umpire2" totalsRowDxfId="68" dataCellStyle="Normal"/>
    <tableColumn id="18" xr3:uid="{00000000-0010-0000-0000-000012000000}" name="Umpire3" dataCellStyle="Normal"/>
    <tableColumn id="19" xr3:uid="{56157EB7-CD31-41FF-BF39-1712ED6FB5F4}" name="toss win = win" dataDxfId="67" totalsRowDxfId="66" dataCellStyle="Normal">
      <calculatedColumnFormula>Table1[[#This Row],[Toss_Winner]]=Table1[[#This Row],[Winner]]</calculatedColumnFormula>
    </tableColumn>
    <tableColumn id="20" xr3:uid="{986405FE-FE89-42AA-850E-8460EC07E9D7}" name="check Team 1= Team 2" dataDxfId="65" dataCellStyle="Normal">
      <calculatedColumnFormula>IF(Table1[[#This Row],[Team1]]=Table1[[#This Row],[Team2]],)</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BACD94D-BF9A-4CB3-988F-3A0FC135A22F}" name="totalplayed" displayName="totalplayed" ref="J76:N92" totalsRowShown="0" headerRowDxfId="56" headerRowCellStyle="20% - Accent3" dataCellStyle="20% - Accent3">
  <autoFilter ref="J76:N92" xr:uid="{81E97401-A586-47D6-AD4F-C46909F8CFD2}"/>
  <tableColumns count="5">
    <tableColumn id="1" xr3:uid="{C286B0FD-AA0F-491E-94C3-F76E6E652CB4}" name="Teams" dataDxfId="55" dataCellStyle="20% - Accent3"/>
    <tableColumn id="2" xr3:uid="{C611A9E6-694A-499D-9EEB-B4181E4EBEAD}" name=" Team 1 &quot;position&quot;" dataCellStyle="20% - Accent3">
      <calculatedColumnFormula>COUNTIF('matches played in ipl'!$K$45:$K$786,' pivot tables'!J77)</calculatedColumnFormula>
    </tableColumn>
    <tableColumn id="3" xr3:uid="{0DBBCED0-A34D-48FB-8D18-0056ACC931B9}" name="Team 2 &quot;position&quot;" dataCellStyle="20% - Accent3">
      <calculatedColumnFormula>COUNTIF(Table1[Team2],' pivot tables'!J77)</calculatedColumnFormula>
    </tableColumn>
    <tableColumn id="4" xr3:uid="{DB38073E-E221-404E-A0F3-BFF4BFBC715D}" name="Total matches played in IPL" dataCellStyle="20% - Accent3">
      <calculatedColumnFormula>K77+L77</calculatedColumnFormula>
    </tableColumn>
    <tableColumn id="5" xr3:uid="{D22082AA-0F67-4600-A000-0537A5134F94}" name="Totals Wins in IPL" dataCellStyle="20% - Accent3">
      <calculatedColumnFormula>COUNTIF(Table1[Winner],' pivot tables'!J77)</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5:F521" totalsRowShown="0">
  <autoFilter ref="A5:F521" xr:uid="{00000000-0009-0000-0100-000004000000}"/>
  <sortState ref="A6:F521">
    <sortCondition descending="1" ref="B6"/>
  </sortState>
  <tableColumns count="6">
    <tableColumn id="1" xr3:uid="{00000000-0010-0000-0400-000001000000}" name="Batsman"/>
    <tableColumn id="2" xr3:uid="{00000000-0010-0000-0400-000002000000}" name="Total_runs"/>
    <tableColumn id="3" xr3:uid="{00000000-0010-0000-0400-000003000000}" name="Out"/>
    <tableColumn id="4" xr3:uid="{00000000-0010-0000-0400-000004000000}" name="Number of balls"/>
    <tableColumn id="5" xr3:uid="{00000000-0010-0000-0400-000005000000}" name="Average"/>
    <tableColumn id="6" xr3:uid="{00000000-0010-0000-0400-000006000000}" name="Strike r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BBFB6F8-066D-4140-9E8B-1A02D24103A1}" name="Table5" displayName="Table5" ref="J14:P24" totalsRowShown="0" headerRowDxfId="54" dataDxfId="53" tableBorderDxfId="52">
  <autoFilter ref="J14:P24" xr:uid="{9D9BD5AC-1DCA-4204-B5D2-6C2822CB16D1}"/>
  <tableColumns count="7">
    <tableColumn id="1" xr3:uid="{37C99605-8438-4A32-A7E7-7A5F7F3A32B1}" name="Sr"/>
    <tableColumn id="2" xr3:uid="{8E374723-FDDE-4B75-A85B-C886338FC276}" name="Batsman" dataDxfId="51"/>
    <tableColumn id="3" xr3:uid="{CD15BAF7-11D9-4EEB-B7F7-C99B53954B81}" name="Total_runs" dataDxfId="50"/>
    <tableColumn id="4" xr3:uid="{E4ADABCC-18F1-4C9D-BB43-FA986D8F049D}" name="Out" dataDxfId="49"/>
    <tableColumn id="5" xr3:uid="{2F4E9BF4-53BB-4AB5-9FD1-B52D1239123C}" name="Number of balls" dataDxfId="48"/>
    <tableColumn id="6" xr3:uid="{2CA62F5A-890E-4882-BE6A-E56C2B13A9D9}" name="Average" dataDxfId="47"/>
    <tableColumn id="7" xr3:uid="{2759CF87-EF04-448A-B82E-34B1E450C43C}" name="Strike rate" dataDxfId="4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BD93894-9D50-40FD-87BC-A13EF7856D41}" name="Table26" displayName="Table26" ref="M30:S31" totalsRowShown="0">
  <autoFilter ref="M30:S31" xr:uid="{0B80FE6E-657C-4525-B0AA-0F9E8C9B1A82}"/>
  <tableColumns count="7">
    <tableColumn id="1" xr3:uid="{A39258B5-6B21-4873-BA6A-69A43874DE68}" name="combo box ref"/>
    <tableColumn id="2" xr3:uid="{6F80A994-0BE7-42FA-95F8-AFA9BB19F70B}" name="Batsmen" dataDxfId="45">
      <calculatedColumnFormula>INDEX(Table5[Batsman],$M$31)</calculatedColumnFormula>
    </tableColumn>
    <tableColumn id="3" xr3:uid="{99825B8D-ED8F-4550-A9E9-6AA5FCD41E66}" name="Total runs">
      <calculatedColumnFormula>INDEX(Table5[Total_runs],MATCH(Table26[Batsmen],Table5[Batsman],0))</calculatedColumnFormula>
    </tableColumn>
    <tableColumn id="4" xr3:uid="{FCBA9ABE-5CBC-4D7A-9D35-D7B27389A5E3}" name="Number of balls">
      <calculatedColumnFormula>INDEX(Table5[Number of balls],MATCH(Table26[Batsmen],Table5[Batsman],0))</calculatedColumnFormula>
    </tableColumn>
    <tableColumn id="5" xr3:uid="{C1D632F2-5810-4565-B1F6-404950D31C3A}" name="Out">
      <calculatedColumnFormula>INDEX(Table5[Out],MATCH(Table26[Batsmen],Table5[Batsman],0))</calculatedColumnFormula>
    </tableColumn>
    <tableColumn id="6" xr3:uid="{DEC0B984-6457-4F3E-BBBF-B16428E8FCFF}" name="Average">
      <calculatedColumnFormula>INDEX(Table5[Average],MATCH(Table26[Batsmen],Table5[Batsman],0))</calculatedColumnFormula>
    </tableColumn>
    <tableColumn id="7" xr3:uid="{ED23314D-607D-4239-8742-9D909C37A873}" name="Strike rate">
      <calculatedColumnFormula>INDEX(Table5[Strike rate],MATCH(Table26[Batsmen],Table5[Batsman],0))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5F9CACA-1F04-4A3C-A6EF-7E7E50F31597}" name="Table27" displayName="Table27" ref="B13:I28" totalsRowShown="0" headerRowDxfId="44">
  <autoFilter ref="B13:I28" xr:uid="{4B54BCDD-9FEA-4280-92B7-6491BC213A10}"/>
  <sortState ref="B14:H27">
    <sortCondition descending="1" ref="C18"/>
  </sortState>
  <tableColumns count="8">
    <tableColumn id="1" xr3:uid="{606F334C-AC79-43AA-A3B8-2EE41B7DB3BD}" name="Team"/>
    <tableColumn id="2" xr3:uid="{28D2F746-7F99-4477-B528-8E8C1308829D}" name="Home_wins"/>
    <tableColumn id="3" xr3:uid="{9DFE96A5-551C-4253-832F-3D0D5BD86198}" name="Away_wins"/>
    <tableColumn id="4" xr3:uid="{5307BD88-286D-4F7E-BDAA-916ECA3249FA}" name="Home_matches"/>
    <tableColumn id="5" xr3:uid="{DE525319-CA56-48AE-BE18-DE836CD540F5}" name="Away_matches"/>
    <tableColumn id="6" xr3:uid="{EBE6CFF9-6FE8-4570-8E46-75B2F0706DB3}" name="Home_win_percentage" dataDxfId="43">
      <calculatedColumnFormula>Table27[[#This Row],[Home_wins]]/Table27[[#This Row],[Home_matches]]*100</calculatedColumnFormula>
    </tableColumn>
    <tableColumn id="7" xr3:uid="{DA4A691D-CCB4-428C-B41A-7891DF7681C3}" name="Away_win_percentage" dataDxfId="42">
      <calculatedColumnFormula>Table27[[#This Row],[Away_wins]]/Table27[[#This Row],[Away_matches]]*100</calculatedColumnFormula>
    </tableColumn>
    <tableColumn id="8" xr3:uid="{C57CDC53-3A45-4EEF-9B0B-10F907C7838C}" name="Total winning _percentage" dataDxfId="41">
      <calculatedColumnFormula>Table27[[#This Row],[Away_win_percentage]]+Table27[[#This Row],[Home_win_percentage]]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FB1CA7D-DEAC-4B29-9BDC-4321DFFBC630}" name="Table516" displayName="Table516" ref="A13:A27" totalsRowShown="0">
  <autoFilter ref="A13:A27" xr:uid="{9605B231-66AC-49CC-AE72-19ED52308FDB}"/>
  <tableColumns count="1">
    <tableColumn id="1" xr3:uid="{3EA735D5-D923-44B7-97FB-DF024C26E326}" name="Sr n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4F46BAB-FCF5-4719-A08F-A51E9DBFF7FE}" name="Table16" displayName="Table16" ref="G39:J53" totalsRowShown="0" headerRowDxfId="40" tableBorderDxfId="39" headerRowCellStyle="40% - Accent6" dataCellStyle="40% - Accent6">
  <autoFilter ref="G39:J53" xr:uid="{E3045020-DA8E-4ED6-A35F-2BEE410A1511}"/>
  <tableColumns count="4">
    <tableColumn id="1" xr3:uid="{A0A2EDF7-5543-41A7-8F97-04C8CD015CF1}" name="Team" dataDxfId="38" dataCellStyle="40% - Accent6"/>
    <tableColumn id="2" xr3:uid="{6DE3FF4E-037A-4443-B7C2-AA5CA49A30EC}" name="Home_wins" dataDxfId="37" dataCellStyle="40% - Accent6"/>
    <tableColumn id="3" xr3:uid="{6BA055A3-BF22-4098-8739-C4F215CDF5B3}" name="Away_wins" dataDxfId="36" dataCellStyle="40% - Accent6"/>
    <tableColumn id="4" xr3:uid="{88975C67-7E6B-43BA-AFB2-7D3FC71F1E63}" name="Total wins" dataCellStyle="40% - Accent6">
      <calculatedColumnFormula>H40+I40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A84145B-1ACC-4987-B50B-4E7DDE038E02}" name="Table17" displayName="Table17" ref="A39:D53" totalsRowShown="0" headerRowDxfId="35" headerRowBorderDxfId="34" tableBorderDxfId="33" totalsRowBorderDxfId="32" headerRowCellStyle="Good" dataCellStyle="Good">
  <autoFilter ref="A39:D53" xr:uid="{C2D08A94-C6D9-409C-B7BD-74D2C4FEE28C}"/>
  <tableColumns count="4">
    <tableColumn id="1" xr3:uid="{E340B412-2B7E-4E71-9DB5-82DD3DF238A6}" name="Team" dataDxfId="31" dataCellStyle="Good"/>
    <tableColumn id="2" xr3:uid="{8BC04C72-6080-47D1-BDC6-5C500A9EF51D}" name="Home_matches" dataDxfId="30" dataCellStyle="Good"/>
    <tableColumn id="3" xr3:uid="{7E5E2B74-C6BA-4251-AF93-2EA5C5F19467}" name="Away_matches" dataDxfId="29" dataCellStyle="Good"/>
    <tableColumn id="4" xr3:uid="{EFE7F047-A631-4EF2-AC9B-3BB710211CDB}" name="Total matches" dataDxfId="28" dataCellStyle="Good">
      <calculatedColumnFormula>Table17[[#This Row],[Home_matches]]+Table17[[#This Row],[Away_matches]]</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BC4E0C4-813E-453C-8C3F-A4338F77BBE7}" name="Table18" displayName="Table18" ref="L39:M53" totalsRowShown="0" headerRowDxfId="27" tableBorderDxfId="26" headerRowCellStyle="20% - Accent6" dataCellStyle="20% - Accent6">
  <autoFilter ref="L39:M53" xr:uid="{522B8C0C-5F74-4B74-8C4A-5F1F0C429381}"/>
  <tableColumns count="2">
    <tableColumn id="1" xr3:uid="{D3634A21-200C-407A-8919-7E429B20C26C}" name="Team" dataDxfId="25" dataCellStyle="20% - Accent6"/>
    <tableColumn id="3" xr3:uid="{424C7C6F-6C1D-4A17-AC1B-29E94698FB98}" name="Total win Percentage" dataDxfId="24" dataCellStyle="20% - Accent6">
      <calculatedColumnFormula>Table16[[#This Row],[Total wins]]/Table17[[#This Row],[Total matches]]*100</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C57E7B7-0751-407F-B7C4-DEC3741C1C5B}" name="homematch" displayName="homematch" ref="A68:D82" totalsRowShown="0">
  <tableColumns count="4">
    <tableColumn id="1" xr3:uid="{E42FCD95-0C93-4335-B159-DEA57216B57E}" name="Team"/>
    <tableColumn id="2" xr3:uid="{D94F9493-BDCF-4219-A4F0-9EF179F954E3}" name="Home _wins"/>
    <tableColumn id="3" xr3:uid="{0BBEA399-9C7A-4006-8780-7F1C1F1D65BB}" name="Total Home Matches"/>
    <tableColumn id="4" xr3:uid="{C67F286A-FC76-47C5-A275-F2E8A4BCCDD9}" name="Home win Percentage">
      <calculatedColumnFormula>homematch[[#This Row],[Home _wins]]/homematch[[#This Row],[Total Home Matches]]*100</calculatedColumnFormula>
    </tableColumn>
  </tableColumns>
  <tableStyleInfo name="TableStyleLight1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C72697-3EFF-4B1C-ABCC-7808C74E0AB6}" name="awaywinpercent" displayName="awaywinpercent" ref="G68:J82" totalsRowShown="0" headerRowDxfId="23" dataDxfId="22" tableBorderDxfId="21">
  <autoFilter ref="G68:J82" xr:uid="{8C769159-2A9B-4A2E-B807-493057C6BDBF}"/>
  <tableColumns count="4">
    <tableColumn id="1" xr3:uid="{9BFDCC0D-58A2-4B1A-9CA5-834FC8FEBC30}" name="Team" dataDxfId="20"/>
    <tableColumn id="2" xr3:uid="{70CFB849-3548-414E-874F-964E461F8114}" name="Away_wins" dataDxfId="19"/>
    <tableColumn id="3" xr3:uid="{64B6F924-6738-4857-94A4-84FF3149EF7D}" name=" Total Away_matches" dataDxfId="18"/>
    <tableColumn id="4" xr3:uid="{D927AE30-8B52-4E0B-B195-5C5D0EFC0FB4}" name="Away win Percentage" dataDxfId="17">
      <calculatedColumnFormula>H69/I69*100</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F28AC8-7793-4469-8392-33451AD68789}" name="Table22" displayName="Table22" ref="G86:H100" totalsRowShown="0">
  <autoFilter ref="G86:H100" xr:uid="{EBE66EED-340D-4F40-821C-1E09D832A36F}"/>
  <tableColumns count="2">
    <tableColumn id="1" xr3:uid="{1E582A99-459D-4DDF-B268-E0F7F63642B2}" name="Team"/>
    <tableColumn id="2" xr3:uid="{E93898DF-9F10-42D1-B0C0-12F1AE0838DE}" name="Away win Percentage">
      <calculatedColumnFormula>H69/I69*100</calculatedColumnFormula>
    </tableColumn>
  </tableColumns>
  <tableStyleInfo name="TableStyleMedium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B53AA2-D8CE-4B09-8F08-8A226A8CD88F}" name="h" displayName="h" ref="C86:D100" totalsRowShown="0" tableBorderDxfId="16">
  <autoFilter ref="C86:D100" xr:uid="{DC744A00-412B-4EF4-BC07-DD36AD515108}"/>
  <tableColumns count="2">
    <tableColumn id="1" xr3:uid="{D3212FB8-F65A-4C4E-8B29-B444DC4E52AE}" name="Team" dataDxfId="15"/>
    <tableColumn id="2" xr3:uid="{B094D675-EC6C-4804-A795-30506B025F2F}" name="Home win Percentage" dataDxfId="1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6:F572" totalsRowShown="0" headerRowDxfId="11">
  <autoFilter ref="A6:F572" xr:uid="{00000000-0009-0000-0100-000003000000}"/>
  <sortState ref="A7:F572">
    <sortCondition ref="A6"/>
  </sortState>
  <tableColumns count="6">
    <tableColumn id="1" xr3:uid="{00000000-0010-0000-0300-000001000000}" name="Player_Name"/>
    <tableColumn id="2" xr3:uid="{00000000-0010-0000-0300-000002000000}" name="DOB" dataDxfId="10"/>
    <tableColumn id="3" xr3:uid="{00000000-0010-0000-0300-000003000000}" name="Batting_Hand"/>
    <tableColumn id="4" xr3:uid="{00000000-0010-0000-0300-000004000000}" name="Bowling_Skill"/>
    <tableColumn id="5" xr3:uid="{00000000-0010-0000-0300-000005000000}" name="Country"/>
    <tableColumn id="6" xr3:uid="{00000000-0010-0000-0300-000006000000}" name="Age" dataDxfId="9">
      <calculatedColumnFormula>DATEDIF(Table3[[#This Row],[DOB]],TODAY(),"y")</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600728-CD3C-4647-8018-EC41213F76F9}" name="Table7" displayName="Table7" ref="L7:M9" totalsRowShown="0">
  <autoFilter ref="L7:M9" xr:uid="{23DE42AA-8DF9-4AEE-B00F-A4D1533269FB}"/>
  <tableColumns count="2">
    <tableColumn id="1" xr3:uid="{38BE641E-C88C-4649-95D6-C11AC8906BE2}" name="Batting_Hand" dataDxfId="8"/>
    <tableColumn id="2" xr3:uid="{BC78B2C0-9252-4897-A385-EF1E5A7C8AA9}" name="Total no players">
      <calculatedColumnFormula>COUNTIFS(Table3[Batting_Hand],L8,Table3[Country],N25)</calculatedColumnFormula>
    </tableColumn>
  </tableColumns>
  <tableStyleInfo name="TableStyleLight2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E693F28-ED96-4018-AFE5-48491BBD3E9E}" name="Table8" displayName="Table8" ref="H7:I17" totalsRowShown="0">
  <autoFilter ref="H7:I17" xr:uid="{0180F87D-947B-4A3D-9F9F-B246BD3F59F4}"/>
  <tableColumns count="2">
    <tableColumn id="1" xr3:uid="{9545F904-3F66-4146-B7E0-A4BABF5B2127}" name="Country"/>
    <tableColumn id="2" xr3:uid="{31F18699-844E-4B62-A17D-4A48178E5CC4}" name="Total no players">
      <calculatedColumnFormula>COUNTIF(Table3[Country],H8)</calculatedColumnFormula>
    </tableColumn>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23F4B90-27EC-4ACF-BC6C-7AD06A0BD294}" name="Table9" displayName="Table9" ref="T7:U14" totalsRowShown="0" headerRowDxfId="7">
  <autoFilter ref="T7:U14" xr:uid="{B8EA56D9-7545-48FD-B3EE-C590ED6E98C6}"/>
  <tableColumns count="2">
    <tableColumn id="1" xr3:uid="{3B565D66-E254-4C27-8391-2CB2872A2EDC}" name="Age"/>
    <tableColumn id="2" xr3:uid="{21E9F654-6861-4DA0-94CE-CBA13033CCE8}" name="Total no players"/>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3192476-2CC8-47EC-B76E-AD32E2D37239}" name="Table10" displayName="Table10" ref="P7:Q21" totalsRowShown="0" headerRowDxfId="6">
  <autoFilter ref="P7:Q21" xr:uid="{99113005-FCFA-4640-9E1C-5C8DB886C859}"/>
  <tableColumns count="2">
    <tableColumn id="1" xr3:uid="{D897384F-FF3A-4952-8CB4-D5C311302B2D}" name="Bowling_Skill" dataDxfId="5"/>
    <tableColumn id="2" xr3:uid="{64642C5D-E3C3-4B24-B464-43657294B793}" name="Total no player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C3BC150-16D9-49D0-A1FC-618443A1BBCA}" name="Table11" displayName="Table11" ref="N25:O26" totalsRowShown="0" headerRowDxfId="4" dataDxfId="3">
  <autoFilter ref="N25:O26" xr:uid="{576EEC11-20D4-4739-AF7B-16FF0A34E4C7}"/>
  <tableColumns count="2">
    <tableColumn id="1" xr3:uid="{8D723045-9F32-49EB-9680-5D694DEED356}" name="Country" dataDxfId="2">
      <calculatedColumnFormula>INDEX($H$8:$H$17,M26)</calculatedColumnFormula>
    </tableColumn>
    <tableColumn id="2" xr3:uid="{8A4578C0-A5E9-4782-9A06-46BB6D089368}" name="Total  players" dataDxfId="1">
      <calculatedColumnFormula>VLOOKUP(N26,$H$7:$I$17,2,FALSE)</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482E07-D439-4B15-8BFA-06683C52BE73}" name="Table14" displayName="Table14" ref="T25:U27" totalsRowShown="0" headerRowDxfId="0">
  <autoFilter ref="T25:U27" xr:uid="{8E29FEC7-180E-462D-B073-B5AA8CEC5FC3}"/>
  <tableColumns count="2">
    <tableColumn id="1" xr3:uid="{FAC4D9D1-2E55-464A-B6C8-5F2F9B1E6082}" name="Condition" dataCellStyle="Good"/>
    <tableColumn id="2" xr3:uid="{CDC71E8A-DB43-4304-AD07-D8D7922A1FBD}" name="AGE" dataCellStyle="40% - Accent4">
      <calculatedColumnFormula>MAX(Table3[Age])</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ircuit">
  <a:themeElements>
    <a:clrScheme name="Circuit">
      <a:dk1>
        <a:sysClr val="windowText" lastClr="000000"/>
      </a:dk1>
      <a:lt1>
        <a:sysClr val="window" lastClr="FFFFFF"/>
      </a:lt1>
      <a:dk2>
        <a:srgbClr val="134770"/>
      </a:dk2>
      <a:lt2>
        <a:srgbClr val="82FFFF"/>
      </a:lt2>
      <a:accent1>
        <a:srgbClr val="9ACD4C"/>
      </a:accent1>
      <a:accent2>
        <a:srgbClr val="FAA93A"/>
      </a:accent2>
      <a:accent3>
        <a:srgbClr val="D35940"/>
      </a:accent3>
      <a:accent4>
        <a:srgbClr val="B258D3"/>
      </a:accent4>
      <a:accent5>
        <a:srgbClr val="63A0CC"/>
      </a:accent5>
      <a:accent6>
        <a:srgbClr val="8AC4A7"/>
      </a:accent6>
      <a:hlink>
        <a:srgbClr val="B8FA56"/>
      </a:hlink>
      <a:folHlink>
        <a:srgbClr val="7AF8CC"/>
      </a:folHlink>
    </a:clrScheme>
    <a:fontScheme name="Circui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Circuit">
      <a:fillStyleLst>
        <a:solidFill>
          <a:schemeClr val="phClr"/>
        </a:solidFill>
        <a:gradFill rotWithShape="1">
          <a:gsLst>
            <a:gs pos="0">
              <a:schemeClr val="phClr">
                <a:tint val="58000"/>
                <a:satMod val="108000"/>
                <a:lumMod val="110000"/>
              </a:schemeClr>
            </a:gs>
            <a:gs pos="100000">
              <a:schemeClr val="phClr">
                <a:tint val="81000"/>
                <a:satMod val="109000"/>
                <a:lumMod val="105000"/>
              </a:schemeClr>
            </a:gs>
          </a:gsLst>
          <a:lin ang="5040000" scaled="0"/>
        </a:gradFill>
        <a:gradFill rotWithShape="1">
          <a:gsLst>
            <a:gs pos="0">
              <a:schemeClr val="phClr">
                <a:tint val="94000"/>
                <a:satMod val="105000"/>
                <a:lumMod val="102000"/>
              </a:schemeClr>
            </a:gs>
            <a:gs pos="100000">
              <a:schemeClr val="phClr">
                <a:shade val="74000"/>
                <a:satMod val="128000"/>
                <a:lumMod val="10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98000"/>
                <a:hueMod val="94000"/>
                <a:satMod val="148000"/>
                <a:lumMod val="150000"/>
              </a:schemeClr>
            </a:gs>
            <a:gs pos="100000">
              <a:schemeClr val="phClr">
                <a:shade val="92000"/>
                <a:hueMod val="104000"/>
                <a:satMod val="140000"/>
                <a:lumMod val="68000"/>
              </a:schemeClr>
            </a:gs>
          </a:gsLst>
          <a:lin ang="5040000" scaled="0"/>
        </a:gradFill>
        <a:blipFill>
          <a:blip xmlns:r="http://schemas.openxmlformats.org/officeDocument/2006/relationships" r:embed="rId1">
            <a:duotone>
              <a:schemeClr val="phClr">
                <a:shade val="88000"/>
                <a:hueMod val="106000"/>
                <a:satMod val="140000"/>
                <a:lumMod val="54000"/>
              </a:schemeClr>
              <a:schemeClr val="phClr">
                <a:tint val="98000"/>
                <a:hueMod val="90000"/>
                <a:satMod val="150000"/>
                <a:lumMod val="160000"/>
              </a:schemeClr>
            </a:duotone>
          </a:blip>
          <a:stretch/>
        </a:blipFill>
      </a:bgFillStyleLst>
    </a:fmtScheme>
  </a:themeElements>
  <a:objectDefaults/>
  <a:extraClrSchemeLst/>
  <a:extLst>
    <a:ext uri="{05A4C25C-085E-4340-85A3-A5531E510DB2}">
      <thm15:themeFamily xmlns:thm15="http://schemas.microsoft.com/office/thememl/2012/main" name="Circuit" id="{0AC2F7E7-15F5-431C-B2A2-456FE929F56C}" vid="{0911B802-464C-4241-8DD9-B60FF88E379F}"/>
    </a:ext>
  </a:extLst>
</a:theme>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07/relationships/slicer" Target="../slicers/slicer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drawing" Target="../drawings/drawing4.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drawing" Target="../drawings/drawing5.xml"/><Relationship Id="rId6" Type="http://schemas.openxmlformats.org/officeDocument/2006/relationships/table" Target="../tables/table10.xml"/><Relationship Id="rId5" Type="http://schemas.openxmlformats.org/officeDocument/2006/relationships/table" Target="../tables/table9.xml"/><Relationship Id="rId10" Type="http://schemas.openxmlformats.org/officeDocument/2006/relationships/table" Target="../tables/table14.xml"/><Relationship Id="rId4" Type="http://schemas.openxmlformats.org/officeDocument/2006/relationships/table" Target="../tables/table8.xml"/><Relationship Id="rId9"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4.xml"/><Relationship Id="rId7" Type="http://schemas.microsoft.com/office/2007/relationships/slicer" Target="../slicers/slicer2.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drawing" Target="../drawings/drawing6.xml"/><Relationship Id="rId5" Type="http://schemas.openxmlformats.org/officeDocument/2006/relationships/printerSettings" Target="../printerSettings/printerSettings3.bin"/><Relationship Id="rId4" Type="http://schemas.openxmlformats.org/officeDocument/2006/relationships/pivotTable" Target="../pivotTables/pivotTable1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2.vml"/><Relationship Id="rId7" Type="http://schemas.openxmlformats.org/officeDocument/2006/relationships/table" Target="../tables/table17.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ctrlProp" Target="../ctrlProps/ctrlProp3.xml"/><Relationship Id="rId9" Type="http://schemas.openxmlformats.org/officeDocument/2006/relationships/table" Target="../tables/table19.xml"/></Relationships>
</file>

<file path=xl/worksheets/_rels/sheet10.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1"/>
  </sheetPr>
  <dimension ref="A1:U1866"/>
  <sheetViews>
    <sheetView zoomScale="55" zoomScaleNormal="55" workbookViewId="0">
      <selection activeCell="K59" sqref="K59"/>
    </sheetView>
  </sheetViews>
  <sheetFormatPr defaultRowHeight="13.8" x14ac:dyDescent="0.25"/>
  <cols>
    <col min="1" max="1" width="5.8984375" customWidth="1"/>
    <col min="2" max="2" width="11.796875" customWidth="1"/>
    <col min="3" max="3" width="10.69921875" customWidth="1"/>
    <col min="4" max="4" width="8" customWidth="1"/>
    <col min="5" max="5" width="16.796875" customWidth="1"/>
    <col min="6" max="6" width="20.69921875" customWidth="1"/>
    <col min="7" max="7" width="14.796875" customWidth="1"/>
    <col min="8" max="8" width="6.69921875" customWidth="1"/>
    <col min="9" max="9" width="8" customWidth="1"/>
    <col min="10" max="10" width="9.296875" customWidth="1"/>
    <col min="11" max="11" width="18.09765625" customWidth="1"/>
    <col min="12" max="12" width="11.09765625" customWidth="1"/>
    <col min="13" max="13" width="2.8984375" customWidth="1"/>
    <col min="14" max="14" width="17.3984375" customWidth="1"/>
    <col min="15" max="15" width="45.59765625" customWidth="1"/>
    <col min="16" max="16" width="22.3984375" customWidth="1"/>
    <col min="17" max="17" width="16.8984375" customWidth="1"/>
    <col min="18" max="18" width="14.59765625" customWidth="1"/>
    <col min="20" max="20" width="16.3984375" customWidth="1"/>
    <col min="21" max="21" width="9.796875" customWidth="1"/>
    <col min="22" max="23" width="9.69921875" customWidth="1"/>
    <col min="24" max="24" width="10.3984375" bestFit="1" customWidth="1"/>
    <col min="25" max="25" width="8"/>
    <col min="26" max="26" width="15.19921875" customWidth="1"/>
    <col min="27" max="27" width="8.3984375" bestFit="1" customWidth="1"/>
    <col min="28" max="28" width="3.59765625" bestFit="1" customWidth="1"/>
    <col min="29" max="29" width="11.3984375" bestFit="1" customWidth="1"/>
    <col min="30" max="31" width="10.796875" bestFit="1" customWidth="1"/>
    <col min="32" max="32" width="8"/>
    <col min="33" max="33" width="21.8984375" bestFit="1" customWidth="1"/>
    <col min="34" max="34" width="9.296875" bestFit="1" customWidth="1"/>
    <col min="35" max="35" width="9" bestFit="1" customWidth="1"/>
    <col min="36" max="36" width="12.296875" bestFit="1" customWidth="1"/>
    <col min="37" max="37" width="12" bestFit="1" customWidth="1"/>
    <col min="38" max="38" width="17.8984375" bestFit="1" customWidth="1"/>
    <col min="39" max="39" width="17.59765625" bestFit="1" customWidth="1"/>
  </cols>
  <sheetData>
    <row r="1" spans="1:18" x14ac:dyDescent="0.25">
      <c r="A1" t="s">
        <v>1195</v>
      </c>
      <c r="B1" t="s">
        <v>1268</v>
      </c>
      <c r="C1" t="s">
        <v>1</v>
      </c>
      <c r="D1" t="s">
        <v>2</v>
      </c>
      <c r="E1" t="s">
        <v>3</v>
      </c>
      <c r="F1" t="s">
        <v>4</v>
      </c>
      <c r="G1" t="s">
        <v>5</v>
      </c>
      <c r="H1" t="s">
        <v>6</v>
      </c>
      <c r="I1" t="s">
        <v>7</v>
      </c>
      <c r="J1" t="s">
        <v>8</v>
      </c>
      <c r="K1" t="s">
        <v>9</v>
      </c>
      <c r="L1" t="s">
        <v>10</v>
      </c>
      <c r="M1" t="s">
        <v>11</v>
      </c>
      <c r="N1" t="s">
        <v>12</v>
      </c>
      <c r="O1" t="s">
        <v>13</v>
      </c>
      <c r="P1" t="s">
        <v>14</v>
      </c>
      <c r="Q1" t="s">
        <v>15</v>
      </c>
      <c r="R1" t="s">
        <v>16</v>
      </c>
    </row>
    <row r="2" spans="1:18" x14ac:dyDescent="0.25">
      <c r="A2">
        <v>1</v>
      </c>
      <c r="B2" t="s">
        <v>17</v>
      </c>
      <c r="C2" t="s">
        <v>18</v>
      </c>
      <c r="D2" s="1">
        <v>42859</v>
      </c>
      <c r="E2" t="s">
        <v>19</v>
      </c>
      <c r="F2" t="s">
        <v>20</v>
      </c>
      <c r="G2" t="s">
        <v>20</v>
      </c>
      <c r="H2" t="s">
        <v>21</v>
      </c>
      <c r="I2" t="s">
        <v>22</v>
      </c>
      <c r="J2">
        <v>0</v>
      </c>
      <c r="K2" t="s">
        <v>19</v>
      </c>
      <c r="L2">
        <v>35</v>
      </c>
      <c r="M2">
        <v>0</v>
      </c>
      <c r="N2" t="s">
        <v>23</v>
      </c>
      <c r="O2" t="s">
        <v>24</v>
      </c>
      <c r="P2" t="s">
        <v>25</v>
      </c>
      <c r="Q2" t="s">
        <v>26</v>
      </c>
      <c r="R2" s="5" t="s">
        <v>32</v>
      </c>
    </row>
    <row r="3" spans="1:18" x14ac:dyDescent="0.25">
      <c r="A3">
        <v>2</v>
      </c>
      <c r="B3" t="s">
        <v>17</v>
      </c>
      <c r="C3" t="s">
        <v>27</v>
      </c>
      <c r="D3" s="1">
        <v>42890</v>
      </c>
      <c r="E3" t="s">
        <v>28</v>
      </c>
      <c r="F3" t="s">
        <v>29</v>
      </c>
      <c r="G3" t="s">
        <v>29</v>
      </c>
      <c r="H3" t="s">
        <v>21</v>
      </c>
      <c r="I3" t="s">
        <v>22</v>
      </c>
      <c r="J3">
        <v>0</v>
      </c>
      <c r="K3" t="s">
        <v>29</v>
      </c>
      <c r="L3">
        <v>0</v>
      </c>
      <c r="M3">
        <v>7</v>
      </c>
      <c r="N3" t="s">
        <v>30</v>
      </c>
      <c r="O3" t="s">
        <v>31</v>
      </c>
      <c r="P3" t="s">
        <v>32</v>
      </c>
      <c r="Q3" t="s">
        <v>33</v>
      </c>
      <c r="R3" s="5" t="s">
        <v>40</v>
      </c>
    </row>
    <row r="4" spans="1:18" x14ac:dyDescent="0.25">
      <c r="A4">
        <v>3</v>
      </c>
      <c r="B4" t="s">
        <v>17</v>
      </c>
      <c r="C4" t="s">
        <v>34</v>
      </c>
      <c r="D4" s="1">
        <v>42920</v>
      </c>
      <c r="E4" t="s">
        <v>35</v>
      </c>
      <c r="F4" t="s">
        <v>36</v>
      </c>
      <c r="G4" t="s">
        <v>36</v>
      </c>
      <c r="H4" t="s">
        <v>21</v>
      </c>
      <c r="I4" t="s">
        <v>22</v>
      </c>
      <c r="J4">
        <v>0</v>
      </c>
      <c r="K4" t="s">
        <v>36</v>
      </c>
      <c r="L4">
        <v>0</v>
      </c>
      <c r="M4">
        <v>10</v>
      </c>
      <c r="N4" t="s">
        <v>37</v>
      </c>
      <c r="O4" t="s">
        <v>38</v>
      </c>
      <c r="P4" t="s">
        <v>39</v>
      </c>
      <c r="Q4" t="s">
        <v>40</v>
      </c>
      <c r="R4" s="5" t="s">
        <v>39</v>
      </c>
    </row>
    <row r="5" spans="1:18" x14ac:dyDescent="0.25">
      <c r="A5">
        <v>4</v>
      </c>
      <c r="B5" t="s">
        <v>17</v>
      </c>
      <c r="C5" t="s">
        <v>41</v>
      </c>
      <c r="D5" s="1">
        <v>42951</v>
      </c>
      <c r="E5" t="s">
        <v>29</v>
      </c>
      <c r="F5" t="s">
        <v>42</v>
      </c>
      <c r="G5" t="s">
        <v>42</v>
      </c>
      <c r="H5" t="s">
        <v>21</v>
      </c>
      <c r="I5" t="s">
        <v>22</v>
      </c>
      <c r="J5">
        <v>0</v>
      </c>
      <c r="K5" t="s">
        <v>42</v>
      </c>
      <c r="L5">
        <v>0</v>
      </c>
      <c r="M5">
        <v>6</v>
      </c>
      <c r="N5" t="s">
        <v>43</v>
      </c>
      <c r="O5" t="s">
        <v>44</v>
      </c>
      <c r="P5" t="s">
        <v>45</v>
      </c>
      <c r="Q5" t="s">
        <v>46</v>
      </c>
      <c r="R5" s="5" t="s">
        <v>33</v>
      </c>
    </row>
    <row r="6" spans="1:18" x14ac:dyDescent="0.25">
      <c r="A6">
        <v>5</v>
      </c>
      <c r="B6" t="s">
        <v>17</v>
      </c>
      <c r="C6" t="s">
        <v>47</v>
      </c>
      <c r="D6" s="1">
        <v>42951</v>
      </c>
      <c r="E6" t="s">
        <v>20</v>
      </c>
      <c r="F6" t="s">
        <v>48</v>
      </c>
      <c r="G6" t="s">
        <v>20</v>
      </c>
      <c r="H6" t="s">
        <v>49</v>
      </c>
      <c r="I6" t="s">
        <v>22</v>
      </c>
      <c r="J6">
        <v>0</v>
      </c>
      <c r="K6" t="s">
        <v>20</v>
      </c>
      <c r="L6">
        <v>15</v>
      </c>
      <c r="M6">
        <v>0</v>
      </c>
      <c r="N6" t="s">
        <v>50</v>
      </c>
      <c r="O6" t="s">
        <v>51</v>
      </c>
      <c r="P6" t="s">
        <v>45</v>
      </c>
      <c r="Q6" t="s">
        <v>26</v>
      </c>
      <c r="R6" s="5" t="s">
        <v>53</v>
      </c>
    </row>
    <row r="7" spans="1:18" x14ac:dyDescent="0.25">
      <c r="A7">
        <v>6</v>
      </c>
      <c r="B7" t="s">
        <v>17</v>
      </c>
      <c r="C7" t="s">
        <v>18</v>
      </c>
      <c r="D7" s="1">
        <v>42982</v>
      </c>
      <c r="E7" t="s">
        <v>35</v>
      </c>
      <c r="F7" t="s">
        <v>19</v>
      </c>
      <c r="G7" t="s">
        <v>19</v>
      </c>
      <c r="H7" t="s">
        <v>21</v>
      </c>
      <c r="I7" t="s">
        <v>22</v>
      </c>
      <c r="J7">
        <v>0</v>
      </c>
      <c r="K7" t="s">
        <v>19</v>
      </c>
      <c r="L7">
        <v>0</v>
      </c>
      <c r="M7">
        <v>9</v>
      </c>
      <c r="N7" t="s">
        <v>52</v>
      </c>
      <c r="O7" t="s">
        <v>24</v>
      </c>
      <c r="P7" t="s">
        <v>53</v>
      </c>
      <c r="Q7" t="s">
        <v>26</v>
      </c>
      <c r="R7" s="5" t="s">
        <v>46</v>
      </c>
    </row>
    <row r="8" spans="1:18" x14ac:dyDescent="0.25">
      <c r="A8">
        <v>7</v>
      </c>
      <c r="B8" t="s">
        <v>17</v>
      </c>
      <c r="C8" t="s">
        <v>54</v>
      </c>
      <c r="D8" s="1">
        <v>42982</v>
      </c>
      <c r="E8" t="s">
        <v>36</v>
      </c>
      <c r="F8" t="s">
        <v>28</v>
      </c>
      <c r="G8" t="s">
        <v>28</v>
      </c>
      <c r="H8" t="s">
        <v>21</v>
      </c>
      <c r="I8" t="s">
        <v>22</v>
      </c>
      <c r="J8">
        <v>0</v>
      </c>
      <c r="K8" t="s">
        <v>28</v>
      </c>
      <c r="L8">
        <v>0</v>
      </c>
      <c r="M8">
        <v>4</v>
      </c>
      <c r="N8" t="s">
        <v>55</v>
      </c>
      <c r="O8" t="s">
        <v>56</v>
      </c>
      <c r="P8" t="s">
        <v>39</v>
      </c>
      <c r="Q8" t="s">
        <v>40</v>
      </c>
      <c r="R8" s="5" t="s">
        <v>46</v>
      </c>
    </row>
    <row r="9" spans="1:18" x14ac:dyDescent="0.25">
      <c r="A9">
        <v>8</v>
      </c>
      <c r="B9" t="s">
        <v>17</v>
      </c>
      <c r="C9" t="s">
        <v>41</v>
      </c>
      <c r="D9" s="1">
        <v>43012</v>
      </c>
      <c r="E9" t="s">
        <v>20</v>
      </c>
      <c r="F9" t="s">
        <v>42</v>
      </c>
      <c r="G9" t="s">
        <v>20</v>
      </c>
      <c r="H9" t="s">
        <v>49</v>
      </c>
      <c r="I9" t="s">
        <v>22</v>
      </c>
      <c r="J9">
        <v>0</v>
      </c>
      <c r="K9" t="s">
        <v>42</v>
      </c>
      <c r="L9">
        <v>0</v>
      </c>
      <c r="M9">
        <v>8</v>
      </c>
      <c r="N9" t="s">
        <v>57</v>
      </c>
      <c r="O9" t="s">
        <v>44</v>
      </c>
      <c r="P9" t="s">
        <v>45</v>
      </c>
      <c r="Q9" t="s">
        <v>46</v>
      </c>
      <c r="R9" s="5" t="s">
        <v>39</v>
      </c>
    </row>
    <row r="10" spans="1:18" x14ac:dyDescent="0.25">
      <c r="A10">
        <v>9</v>
      </c>
      <c r="B10" t="s">
        <v>17</v>
      </c>
      <c r="C10" t="s">
        <v>27</v>
      </c>
      <c r="D10" s="1">
        <v>43043</v>
      </c>
      <c r="E10" t="s">
        <v>48</v>
      </c>
      <c r="F10" t="s">
        <v>29</v>
      </c>
      <c r="G10" t="s">
        <v>29</v>
      </c>
      <c r="H10" t="s">
        <v>21</v>
      </c>
      <c r="I10" t="s">
        <v>22</v>
      </c>
      <c r="J10">
        <v>0</v>
      </c>
      <c r="K10" t="s">
        <v>48</v>
      </c>
      <c r="L10">
        <v>97</v>
      </c>
      <c r="M10">
        <v>0</v>
      </c>
      <c r="N10" t="s">
        <v>58</v>
      </c>
      <c r="O10" t="s">
        <v>31</v>
      </c>
      <c r="P10" t="s">
        <v>25</v>
      </c>
      <c r="Q10" t="s">
        <v>33</v>
      </c>
      <c r="R10" s="5" t="s">
        <v>39</v>
      </c>
    </row>
    <row r="11" spans="1:18" x14ac:dyDescent="0.25">
      <c r="A11">
        <v>10</v>
      </c>
      <c r="B11" t="s">
        <v>17</v>
      </c>
      <c r="C11" t="s">
        <v>54</v>
      </c>
      <c r="D11" s="1">
        <v>43073</v>
      </c>
      <c r="E11" t="s">
        <v>19</v>
      </c>
      <c r="F11" t="s">
        <v>28</v>
      </c>
      <c r="G11" t="s">
        <v>28</v>
      </c>
      <c r="H11" t="s">
        <v>21</v>
      </c>
      <c r="I11" t="s">
        <v>22</v>
      </c>
      <c r="J11">
        <v>0</v>
      </c>
      <c r="K11" t="s">
        <v>28</v>
      </c>
      <c r="L11">
        <v>0</v>
      </c>
      <c r="M11">
        <v>4</v>
      </c>
      <c r="N11" t="s">
        <v>59</v>
      </c>
      <c r="O11" t="s">
        <v>56</v>
      </c>
      <c r="P11" t="s">
        <v>39</v>
      </c>
      <c r="Q11" t="s">
        <v>40</v>
      </c>
      <c r="R11" s="5" t="s">
        <v>33</v>
      </c>
    </row>
    <row r="12" spans="1:18" x14ac:dyDescent="0.25">
      <c r="A12">
        <v>11</v>
      </c>
      <c r="B12" t="s">
        <v>17</v>
      </c>
      <c r="C12" t="s">
        <v>60</v>
      </c>
      <c r="D12" t="s">
        <v>61</v>
      </c>
      <c r="E12" t="s">
        <v>42</v>
      </c>
      <c r="F12" t="s">
        <v>36</v>
      </c>
      <c r="G12" t="s">
        <v>36</v>
      </c>
      <c r="H12" t="s">
        <v>21</v>
      </c>
      <c r="I12" t="s">
        <v>22</v>
      </c>
      <c r="J12">
        <v>0</v>
      </c>
      <c r="K12" t="s">
        <v>36</v>
      </c>
      <c r="L12">
        <v>0</v>
      </c>
      <c r="M12">
        <v>8</v>
      </c>
      <c r="N12" t="s">
        <v>62</v>
      </c>
      <c r="O12" t="s">
        <v>63</v>
      </c>
      <c r="P12" t="s">
        <v>53</v>
      </c>
      <c r="Q12" t="s">
        <v>26</v>
      </c>
      <c r="R12" s="5" t="s">
        <v>138</v>
      </c>
    </row>
    <row r="13" spans="1:18" x14ac:dyDescent="0.25">
      <c r="A13">
        <v>12</v>
      </c>
      <c r="B13" t="s">
        <v>17</v>
      </c>
      <c r="C13" t="s">
        <v>47</v>
      </c>
      <c r="D13" t="s">
        <v>64</v>
      </c>
      <c r="E13" t="s">
        <v>20</v>
      </c>
      <c r="F13" t="s">
        <v>28</v>
      </c>
      <c r="G13" t="s">
        <v>28</v>
      </c>
      <c r="H13" t="s">
        <v>21</v>
      </c>
      <c r="I13" t="s">
        <v>22</v>
      </c>
      <c r="J13">
        <v>0</v>
      </c>
      <c r="K13" t="s">
        <v>28</v>
      </c>
      <c r="L13">
        <v>0</v>
      </c>
      <c r="M13">
        <v>4</v>
      </c>
      <c r="N13" t="s">
        <v>65</v>
      </c>
      <c r="O13" t="s">
        <v>51</v>
      </c>
      <c r="P13" t="s">
        <v>66</v>
      </c>
      <c r="Q13" t="s">
        <v>45</v>
      </c>
      <c r="R13" s="5" t="s">
        <v>144</v>
      </c>
    </row>
    <row r="14" spans="1:18" x14ac:dyDescent="0.25">
      <c r="A14">
        <v>13</v>
      </c>
      <c r="B14" t="s">
        <v>17</v>
      </c>
      <c r="C14" t="s">
        <v>34</v>
      </c>
      <c r="D14" t="s">
        <v>64</v>
      </c>
      <c r="E14" t="s">
        <v>29</v>
      </c>
      <c r="F14" t="s">
        <v>35</v>
      </c>
      <c r="G14" t="s">
        <v>35</v>
      </c>
      <c r="H14" t="s">
        <v>21</v>
      </c>
      <c r="I14" t="s">
        <v>22</v>
      </c>
      <c r="J14">
        <v>0</v>
      </c>
      <c r="K14" t="s">
        <v>35</v>
      </c>
      <c r="L14">
        <v>0</v>
      </c>
      <c r="M14">
        <v>7</v>
      </c>
      <c r="N14" t="s">
        <v>67</v>
      </c>
      <c r="O14" t="s">
        <v>38</v>
      </c>
      <c r="P14" t="s">
        <v>32</v>
      </c>
      <c r="Q14" t="s">
        <v>33</v>
      </c>
      <c r="R14" s="5" t="s">
        <v>148</v>
      </c>
    </row>
    <row r="15" spans="1:18" x14ac:dyDescent="0.25">
      <c r="A15">
        <v>14</v>
      </c>
      <c r="B15" t="s">
        <v>17</v>
      </c>
      <c r="C15" t="s">
        <v>60</v>
      </c>
      <c r="D15" t="s">
        <v>68</v>
      </c>
      <c r="E15" t="s">
        <v>36</v>
      </c>
      <c r="F15" t="s">
        <v>19</v>
      </c>
      <c r="G15" t="s">
        <v>19</v>
      </c>
      <c r="H15" t="s">
        <v>21</v>
      </c>
      <c r="I15" t="s">
        <v>22</v>
      </c>
      <c r="J15">
        <v>0</v>
      </c>
      <c r="K15" t="s">
        <v>36</v>
      </c>
      <c r="L15">
        <v>17</v>
      </c>
      <c r="M15">
        <v>0</v>
      </c>
      <c r="N15" t="s">
        <v>69</v>
      </c>
      <c r="O15" t="s">
        <v>63</v>
      </c>
      <c r="P15" t="s">
        <v>25</v>
      </c>
      <c r="Q15" t="s">
        <v>26</v>
      </c>
      <c r="R15" s="5" t="s">
        <v>161</v>
      </c>
    </row>
    <row r="16" spans="1:18" x14ac:dyDescent="0.25">
      <c r="A16">
        <v>15</v>
      </c>
      <c r="B16" t="s">
        <v>17</v>
      </c>
      <c r="C16" t="s">
        <v>70</v>
      </c>
      <c r="D16" t="s">
        <v>68</v>
      </c>
      <c r="E16" t="s">
        <v>48</v>
      </c>
      <c r="F16" t="s">
        <v>42</v>
      </c>
      <c r="G16" t="s">
        <v>48</v>
      </c>
      <c r="H16" t="s">
        <v>49</v>
      </c>
      <c r="I16" t="s">
        <v>22</v>
      </c>
      <c r="J16">
        <v>0</v>
      </c>
      <c r="K16" t="s">
        <v>48</v>
      </c>
      <c r="L16">
        <v>51</v>
      </c>
      <c r="M16">
        <v>0</v>
      </c>
      <c r="N16" t="s">
        <v>71</v>
      </c>
      <c r="O16" t="s">
        <v>72</v>
      </c>
      <c r="P16" t="s">
        <v>73</v>
      </c>
      <c r="Q16" t="s">
        <v>39</v>
      </c>
      <c r="R16" s="5" t="s">
        <v>165</v>
      </c>
    </row>
    <row r="17" spans="1:21" x14ac:dyDescent="0.25">
      <c r="A17">
        <v>16</v>
      </c>
      <c r="B17" t="s">
        <v>17</v>
      </c>
      <c r="C17" t="s">
        <v>54</v>
      </c>
      <c r="D17" t="s">
        <v>74</v>
      </c>
      <c r="E17" t="s">
        <v>35</v>
      </c>
      <c r="F17" t="s">
        <v>28</v>
      </c>
      <c r="G17" t="s">
        <v>28</v>
      </c>
      <c r="H17" t="s">
        <v>21</v>
      </c>
      <c r="I17" t="s">
        <v>22</v>
      </c>
      <c r="J17">
        <v>0</v>
      </c>
      <c r="K17" t="s">
        <v>28</v>
      </c>
      <c r="L17">
        <v>0</v>
      </c>
      <c r="M17">
        <v>6</v>
      </c>
      <c r="N17" t="s">
        <v>55</v>
      </c>
      <c r="O17" t="s">
        <v>56</v>
      </c>
      <c r="P17" t="s">
        <v>32</v>
      </c>
      <c r="Q17" t="s">
        <v>33</v>
      </c>
      <c r="R17" s="5" t="s">
        <v>148</v>
      </c>
      <c r="U17" s="3"/>
    </row>
    <row r="18" spans="1:21" x14ac:dyDescent="0.25">
      <c r="A18">
        <v>17</v>
      </c>
      <c r="B18" t="s">
        <v>17</v>
      </c>
      <c r="C18" t="s">
        <v>47</v>
      </c>
      <c r="D18" t="s">
        <v>74</v>
      </c>
      <c r="E18" t="s">
        <v>29</v>
      </c>
      <c r="F18" t="s">
        <v>20</v>
      </c>
      <c r="G18" t="s">
        <v>20</v>
      </c>
      <c r="H18" t="s">
        <v>21</v>
      </c>
      <c r="I18" t="s">
        <v>22</v>
      </c>
      <c r="J18">
        <v>0</v>
      </c>
      <c r="K18" t="s">
        <v>29</v>
      </c>
      <c r="L18">
        <v>27</v>
      </c>
      <c r="M18">
        <v>0</v>
      </c>
      <c r="N18" t="s">
        <v>75</v>
      </c>
      <c r="O18" t="s">
        <v>51</v>
      </c>
      <c r="P18" t="s">
        <v>66</v>
      </c>
      <c r="Q18" t="s">
        <v>46</v>
      </c>
      <c r="R18" s="5" t="s">
        <v>143</v>
      </c>
      <c r="U18" s="3"/>
    </row>
    <row r="19" spans="1:21" x14ac:dyDescent="0.25">
      <c r="A19">
        <v>18</v>
      </c>
      <c r="B19" t="s">
        <v>17</v>
      </c>
      <c r="C19" t="s">
        <v>70</v>
      </c>
      <c r="D19" t="s">
        <v>76</v>
      </c>
      <c r="E19" t="s">
        <v>48</v>
      </c>
      <c r="F19" t="s">
        <v>36</v>
      </c>
      <c r="G19" t="s">
        <v>48</v>
      </c>
      <c r="H19" t="s">
        <v>49</v>
      </c>
      <c r="I19" t="s">
        <v>22</v>
      </c>
      <c r="J19">
        <v>0</v>
      </c>
      <c r="K19" t="s">
        <v>36</v>
      </c>
      <c r="L19">
        <v>0</v>
      </c>
      <c r="M19">
        <v>4</v>
      </c>
      <c r="N19" t="s">
        <v>77</v>
      </c>
      <c r="O19" t="s">
        <v>72</v>
      </c>
      <c r="P19" t="s">
        <v>39</v>
      </c>
      <c r="Q19" t="s">
        <v>40</v>
      </c>
      <c r="R19" s="5" t="s">
        <v>165</v>
      </c>
    </row>
    <row r="20" spans="1:21" x14ac:dyDescent="0.25">
      <c r="A20">
        <v>19</v>
      </c>
      <c r="B20" t="s">
        <v>17</v>
      </c>
      <c r="C20" t="s">
        <v>18</v>
      </c>
      <c r="D20" t="s">
        <v>76</v>
      </c>
      <c r="E20" t="s">
        <v>19</v>
      </c>
      <c r="F20" t="s">
        <v>42</v>
      </c>
      <c r="G20" t="s">
        <v>42</v>
      </c>
      <c r="H20" t="s">
        <v>21</v>
      </c>
      <c r="I20" t="s">
        <v>22</v>
      </c>
      <c r="J20">
        <v>0</v>
      </c>
      <c r="K20" t="s">
        <v>19</v>
      </c>
      <c r="L20">
        <v>5</v>
      </c>
      <c r="M20">
        <v>0</v>
      </c>
      <c r="N20" t="s">
        <v>78</v>
      </c>
      <c r="O20" t="s">
        <v>24</v>
      </c>
      <c r="P20" t="s">
        <v>25</v>
      </c>
      <c r="Q20" t="s">
        <v>53</v>
      </c>
      <c r="R20" s="5" t="s">
        <v>164</v>
      </c>
      <c r="U20" s="3"/>
    </row>
    <row r="21" spans="1:21" x14ac:dyDescent="0.25">
      <c r="A21">
        <v>20</v>
      </c>
      <c r="B21" t="s">
        <v>17</v>
      </c>
      <c r="C21" t="s">
        <v>34</v>
      </c>
      <c r="D21" t="s">
        <v>79</v>
      </c>
      <c r="E21" t="s">
        <v>20</v>
      </c>
      <c r="F21" t="s">
        <v>35</v>
      </c>
      <c r="G21" t="s">
        <v>35</v>
      </c>
      <c r="H21" t="s">
        <v>21</v>
      </c>
      <c r="I21" t="s">
        <v>22</v>
      </c>
      <c r="J21">
        <v>0</v>
      </c>
      <c r="K21" t="s">
        <v>20</v>
      </c>
      <c r="L21">
        <v>21</v>
      </c>
      <c r="M21">
        <v>0</v>
      </c>
      <c r="N21" t="s">
        <v>80</v>
      </c>
      <c r="O21" t="s">
        <v>38</v>
      </c>
      <c r="P21" t="s">
        <v>33</v>
      </c>
      <c r="Q21" t="s">
        <v>81</v>
      </c>
      <c r="R21" s="5" t="s">
        <v>176</v>
      </c>
      <c r="U21" s="3"/>
    </row>
    <row r="22" spans="1:21" x14ac:dyDescent="0.25">
      <c r="A22">
        <v>21</v>
      </c>
      <c r="B22" t="s">
        <v>17</v>
      </c>
      <c r="C22" t="s">
        <v>18</v>
      </c>
      <c r="D22" t="s">
        <v>82</v>
      </c>
      <c r="E22" t="s">
        <v>19</v>
      </c>
      <c r="F22" t="s">
        <v>48</v>
      </c>
      <c r="G22" t="s">
        <v>19</v>
      </c>
      <c r="H22" t="s">
        <v>49</v>
      </c>
      <c r="I22" t="s">
        <v>22</v>
      </c>
      <c r="J22">
        <v>0</v>
      </c>
      <c r="K22" t="s">
        <v>19</v>
      </c>
      <c r="L22">
        <v>15</v>
      </c>
      <c r="M22">
        <v>0</v>
      </c>
      <c r="N22" t="s">
        <v>83</v>
      </c>
      <c r="O22" t="s">
        <v>24</v>
      </c>
      <c r="P22" t="s">
        <v>84</v>
      </c>
      <c r="Q22" t="s">
        <v>26</v>
      </c>
      <c r="R22" s="5" t="s">
        <v>181</v>
      </c>
      <c r="U22" s="3"/>
    </row>
    <row r="23" spans="1:21" x14ac:dyDescent="0.25">
      <c r="A23">
        <v>22</v>
      </c>
      <c r="B23" t="s">
        <v>17</v>
      </c>
      <c r="C23" t="s">
        <v>41</v>
      </c>
      <c r="D23" t="s">
        <v>85</v>
      </c>
      <c r="E23" t="s">
        <v>42</v>
      </c>
      <c r="F23" t="s">
        <v>28</v>
      </c>
      <c r="G23" t="s">
        <v>28</v>
      </c>
      <c r="H23" t="s">
        <v>21</v>
      </c>
      <c r="I23" t="s">
        <v>22</v>
      </c>
      <c r="J23">
        <v>0</v>
      </c>
      <c r="K23" t="s">
        <v>28</v>
      </c>
      <c r="L23">
        <v>0</v>
      </c>
      <c r="M23">
        <v>8</v>
      </c>
      <c r="N23" t="s">
        <v>86</v>
      </c>
      <c r="O23" t="s">
        <v>44</v>
      </c>
      <c r="P23" t="s">
        <v>87</v>
      </c>
      <c r="Q23" t="s">
        <v>46</v>
      </c>
      <c r="R23" s="5" t="s">
        <v>152</v>
      </c>
      <c r="U23" s="3"/>
    </row>
    <row r="24" spans="1:21" x14ac:dyDescent="0.25">
      <c r="A24">
        <v>23</v>
      </c>
      <c r="B24" t="s">
        <v>17</v>
      </c>
      <c r="C24" t="s">
        <v>60</v>
      </c>
      <c r="D24" t="s">
        <v>88</v>
      </c>
      <c r="E24" t="s">
        <v>36</v>
      </c>
      <c r="F24" t="s">
        <v>35</v>
      </c>
      <c r="G24" t="s">
        <v>35</v>
      </c>
      <c r="H24" t="s">
        <v>21</v>
      </c>
      <c r="I24" t="s">
        <v>22</v>
      </c>
      <c r="J24">
        <v>0</v>
      </c>
      <c r="K24" t="s">
        <v>35</v>
      </c>
      <c r="L24">
        <v>0</v>
      </c>
      <c r="M24">
        <v>4</v>
      </c>
      <c r="N24" t="s">
        <v>89</v>
      </c>
      <c r="O24" t="s">
        <v>63</v>
      </c>
      <c r="P24" t="s">
        <v>84</v>
      </c>
      <c r="Q24" t="s">
        <v>39</v>
      </c>
      <c r="R24" s="5" t="s">
        <v>161</v>
      </c>
      <c r="U24" s="3"/>
    </row>
    <row r="25" spans="1:21" x14ac:dyDescent="0.25">
      <c r="A25">
        <v>24</v>
      </c>
      <c r="B25" t="s">
        <v>17</v>
      </c>
      <c r="C25" t="s">
        <v>54</v>
      </c>
      <c r="D25" t="s">
        <v>90</v>
      </c>
      <c r="E25" t="s">
        <v>28</v>
      </c>
      <c r="F25" t="s">
        <v>48</v>
      </c>
      <c r="G25" t="s">
        <v>48</v>
      </c>
      <c r="H25" t="s">
        <v>21</v>
      </c>
      <c r="I25" t="s">
        <v>22</v>
      </c>
      <c r="J25">
        <v>0</v>
      </c>
      <c r="K25" t="s">
        <v>28</v>
      </c>
      <c r="L25">
        <v>14</v>
      </c>
      <c r="M25">
        <v>0</v>
      </c>
      <c r="N25" t="s">
        <v>91</v>
      </c>
      <c r="O25" t="s">
        <v>56</v>
      </c>
      <c r="P25" t="s">
        <v>32</v>
      </c>
      <c r="Q25" t="s">
        <v>33</v>
      </c>
      <c r="R25" s="5" t="s">
        <v>176</v>
      </c>
      <c r="U25" s="3"/>
    </row>
    <row r="26" spans="1:21" x14ac:dyDescent="0.25">
      <c r="A26">
        <v>25</v>
      </c>
      <c r="B26" t="s">
        <v>17</v>
      </c>
      <c r="C26" t="s">
        <v>27</v>
      </c>
      <c r="D26" t="s">
        <v>90</v>
      </c>
      <c r="E26" t="s">
        <v>19</v>
      </c>
      <c r="F26" t="s">
        <v>29</v>
      </c>
      <c r="G26" t="s">
        <v>29</v>
      </c>
      <c r="H26" t="s">
        <v>21</v>
      </c>
      <c r="I26" t="s">
        <v>22</v>
      </c>
      <c r="J26">
        <v>0</v>
      </c>
      <c r="K26" t="s">
        <v>29</v>
      </c>
      <c r="L26">
        <v>0</v>
      </c>
      <c r="M26">
        <v>6</v>
      </c>
      <c r="N26" t="s">
        <v>92</v>
      </c>
      <c r="O26" t="s">
        <v>31</v>
      </c>
      <c r="P26" t="s">
        <v>25</v>
      </c>
      <c r="Q26" t="s">
        <v>53</v>
      </c>
      <c r="R26" s="5" t="s">
        <v>181</v>
      </c>
      <c r="U26" s="3"/>
    </row>
    <row r="27" spans="1:21" x14ac:dyDescent="0.25">
      <c r="A27">
        <v>26</v>
      </c>
      <c r="B27" t="s">
        <v>17</v>
      </c>
      <c r="C27" t="s">
        <v>34</v>
      </c>
      <c r="D27" t="s">
        <v>93</v>
      </c>
      <c r="E27" t="s">
        <v>42</v>
      </c>
      <c r="F27" t="s">
        <v>35</v>
      </c>
      <c r="G27" t="s">
        <v>35</v>
      </c>
      <c r="H27" t="s">
        <v>21</v>
      </c>
      <c r="I27" t="s">
        <v>22</v>
      </c>
      <c r="J27">
        <v>0</v>
      </c>
      <c r="K27" t="s">
        <v>42</v>
      </c>
      <c r="L27">
        <v>26</v>
      </c>
      <c r="M27">
        <v>0</v>
      </c>
      <c r="N27" t="s">
        <v>94</v>
      </c>
      <c r="O27" t="s">
        <v>38</v>
      </c>
      <c r="P27" t="s">
        <v>45</v>
      </c>
      <c r="Q27" t="s">
        <v>87</v>
      </c>
      <c r="R27" s="5" t="s">
        <v>161</v>
      </c>
      <c r="U27" s="3"/>
    </row>
    <row r="28" spans="1:21" x14ac:dyDescent="0.25">
      <c r="A28">
        <v>27</v>
      </c>
      <c r="B28" t="s">
        <v>17</v>
      </c>
      <c r="C28" t="s">
        <v>60</v>
      </c>
      <c r="D28" t="s">
        <v>93</v>
      </c>
      <c r="E28" t="s">
        <v>36</v>
      </c>
      <c r="F28" t="s">
        <v>20</v>
      </c>
      <c r="G28" t="s">
        <v>20</v>
      </c>
      <c r="H28" t="s">
        <v>21</v>
      </c>
      <c r="I28" t="s">
        <v>22</v>
      </c>
      <c r="J28">
        <v>0</v>
      </c>
      <c r="K28" t="s">
        <v>36</v>
      </c>
      <c r="L28">
        <v>82</v>
      </c>
      <c r="M28">
        <v>0</v>
      </c>
      <c r="N28" t="s">
        <v>77</v>
      </c>
      <c r="O28" t="s">
        <v>63</v>
      </c>
      <c r="P28" t="s">
        <v>84</v>
      </c>
      <c r="Q28" t="s">
        <v>40</v>
      </c>
      <c r="R28" s="5" t="s">
        <v>148</v>
      </c>
      <c r="U28" s="3"/>
    </row>
    <row r="29" spans="1:21" x14ac:dyDescent="0.25">
      <c r="A29">
        <v>28</v>
      </c>
      <c r="B29" t="s">
        <v>17</v>
      </c>
      <c r="C29" t="s">
        <v>54</v>
      </c>
      <c r="D29" t="s">
        <v>95</v>
      </c>
      <c r="E29" t="s">
        <v>29</v>
      </c>
      <c r="F29" t="s">
        <v>28</v>
      </c>
      <c r="G29" t="s">
        <v>28</v>
      </c>
      <c r="H29" t="s">
        <v>21</v>
      </c>
      <c r="I29" t="s">
        <v>22</v>
      </c>
      <c r="J29">
        <v>0</v>
      </c>
      <c r="K29" t="s">
        <v>29</v>
      </c>
      <c r="L29">
        <v>3</v>
      </c>
      <c r="M29">
        <v>0</v>
      </c>
      <c r="N29" t="s">
        <v>75</v>
      </c>
      <c r="O29" t="s">
        <v>56</v>
      </c>
      <c r="P29" t="s">
        <v>32</v>
      </c>
      <c r="Q29" t="s">
        <v>33</v>
      </c>
      <c r="R29" s="5" t="s">
        <v>156</v>
      </c>
      <c r="U29" s="3"/>
    </row>
    <row r="30" spans="1:21" x14ac:dyDescent="0.25">
      <c r="A30">
        <v>29</v>
      </c>
      <c r="B30" t="s">
        <v>17</v>
      </c>
      <c r="C30" t="s">
        <v>27</v>
      </c>
      <c r="D30" t="s">
        <v>96</v>
      </c>
      <c r="E30" t="s">
        <v>29</v>
      </c>
      <c r="F30" t="s">
        <v>36</v>
      </c>
      <c r="G30" t="s">
        <v>36</v>
      </c>
      <c r="H30" t="s">
        <v>21</v>
      </c>
      <c r="I30" t="s">
        <v>22</v>
      </c>
      <c r="J30">
        <v>0</v>
      </c>
      <c r="K30" t="s">
        <v>36</v>
      </c>
      <c r="L30">
        <v>0</v>
      </c>
      <c r="M30">
        <v>7</v>
      </c>
      <c r="N30" t="s">
        <v>69</v>
      </c>
      <c r="O30" t="s">
        <v>31</v>
      </c>
      <c r="P30" t="s">
        <v>25</v>
      </c>
      <c r="Q30" t="s">
        <v>26</v>
      </c>
      <c r="R30" s="5" t="s">
        <v>138</v>
      </c>
      <c r="U30" s="3"/>
    </row>
    <row r="31" spans="1:21" x14ac:dyDescent="0.25">
      <c r="A31">
        <v>30</v>
      </c>
      <c r="B31" t="s">
        <v>17</v>
      </c>
      <c r="C31" t="s">
        <v>47</v>
      </c>
      <c r="D31" t="s">
        <v>97</v>
      </c>
      <c r="E31" t="s">
        <v>20</v>
      </c>
      <c r="F31" t="s">
        <v>35</v>
      </c>
      <c r="G31" t="s">
        <v>35</v>
      </c>
      <c r="H31" t="s">
        <v>21</v>
      </c>
      <c r="I31" t="s">
        <v>22</v>
      </c>
      <c r="J31">
        <v>0</v>
      </c>
      <c r="K31" t="s">
        <v>35</v>
      </c>
      <c r="L31">
        <v>0</v>
      </c>
      <c r="M31">
        <v>7</v>
      </c>
      <c r="N31" t="s">
        <v>67</v>
      </c>
      <c r="O31" t="s">
        <v>51</v>
      </c>
      <c r="P31" t="s">
        <v>45</v>
      </c>
      <c r="Q31" t="s">
        <v>46</v>
      </c>
      <c r="R31" s="5" t="s">
        <v>181</v>
      </c>
      <c r="U31" s="3"/>
    </row>
    <row r="32" spans="1:21" x14ac:dyDescent="0.25">
      <c r="A32">
        <v>31</v>
      </c>
      <c r="B32" t="s">
        <v>17</v>
      </c>
      <c r="C32" t="s">
        <v>60</v>
      </c>
      <c r="D32" t="s">
        <v>98</v>
      </c>
      <c r="E32" t="s">
        <v>48</v>
      </c>
      <c r="F32" t="s">
        <v>36</v>
      </c>
      <c r="G32" t="s">
        <v>36</v>
      </c>
      <c r="H32" t="s">
        <v>21</v>
      </c>
      <c r="I32" t="s">
        <v>22</v>
      </c>
      <c r="J32">
        <v>0</v>
      </c>
      <c r="K32" t="s">
        <v>36</v>
      </c>
      <c r="L32">
        <v>0</v>
      </c>
      <c r="M32">
        <v>7</v>
      </c>
      <c r="N32" t="s">
        <v>99</v>
      </c>
      <c r="O32" t="s">
        <v>63</v>
      </c>
      <c r="P32" t="s">
        <v>26</v>
      </c>
      <c r="Q32" t="s">
        <v>33</v>
      </c>
      <c r="R32" s="5" t="s">
        <v>176</v>
      </c>
      <c r="U32" s="3"/>
    </row>
    <row r="33" spans="1:21" x14ac:dyDescent="0.25">
      <c r="A33">
        <v>32</v>
      </c>
      <c r="B33" t="s">
        <v>17</v>
      </c>
      <c r="C33" t="s">
        <v>100</v>
      </c>
      <c r="D33" t="s">
        <v>98</v>
      </c>
      <c r="E33" t="s">
        <v>19</v>
      </c>
      <c r="F33" t="s">
        <v>42</v>
      </c>
      <c r="G33" t="s">
        <v>42</v>
      </c>
      <c r="H33" t="s">
        <v>21</v>
      </c>
      <c r="I33" t="s">
        <v>22</v>
      </c>
      <c r="J33">
        <v>0</v>
      </c>
      <c r="K33" t="s">
        <v>19</v>
      </c>
      <c r="L33">
        <v>26</v>
      </c>
      <c r="M33">
        <v>0</v>
      </c>
      <c r="N33" t="s">
        <v>52</v>
      </c>
      <c r="O33" t="s">
        <v>101</v>
      </c>
      <c r="P33" t="s">
        <v>39</v>
      </c>
      <c r="Q33" t="s">
        <v>40</v>
      </c>
      <c r="R33" s="5" t="s">
        <v>183</v>
      </c>
      <c r="U33" s="3"/>
    </row>
    <row r="34" spans="1:21" x14ac:dyDescent="0.25">
      <c r="A34">
        <v>33</v>
      </c>
      <c r="B34" t="s">
        <v>17</v>
      </c>
      <c r="C34" t="s">
        <v>27</v>
      </c>
      <c r="D34" t="s">
        <v>102</v>
      </c>
      <c r="E34" t="s">
        <v>29</v>
      </c>
      <c r="F34" t="s">
        <v>20</v>
      </c>
      <c r="G34" t="s">
        <v>20</v>
      </c>
      <c r="H34" t="s">
        <v>21</v>
      </c>
      <c r="I34" t="s">
        <v>22</v>
      </c>
      <c r="J34">
        <v>0</v>
      </c>
      <c r="K34" t="s">
        <v>29</v>
      </c>
      <c r="L34">
        <v>61</v>
      </c>
      <c r="M34">
        <v>0</v>
      </c>
      <c r="N34" t="s">
        <v>103</v>
      </c>
      <c r="O34" t="s">
        <v>31</v>
      </c>
      <c r="P34" t="s">
        <v>66</v>
      </c>
      <c r="Q34" t="s">
        <v>87</v>
      </c>
      <c r="R34" s="5" t="s">
        <v>161</v>
      </c>
      <c r="U34" s="3"/>
    </row>
    <row r="35" spans="1:21" x14ac:dyDescent="0.25">
      <c r="A35">
        <v>34</v>
      </c>
      <c r="B35" t="s">
        <v>17</v>
      </c>
      <c r="C35" t="s">
        <v>34</v>
      </c>
      <c r="D35" t="s">
        <v>102</v>
      </c>
      <c r="E35" t="s">
        <v>35</v>
      </c>
      <c r="F35" t="s">
        <v>28</v>
      </c>
      <c r="G35" t="s">
        <v>35</v>
      </c>
      <c r="H35" t="s">
        <v>49</v>
      </c>
      <c r="I35" t="s">
        <v>104</v>
      </c>
      <c r="J35">
        <v>0</v>
      </c>
      <c r="K35" t="s">
        <v>28</v>
      </c>
      <c r="L35">
        <v>0</v>
      </c>
      <c r="M35">
        <v>0</v>
      </c>
      <c r="N35" t="s">
        <v>105</v>
      </c>
      <c r="O35" t="s">
        <v>38</v>
      </c>
      <c r="P35" t="s">
        <v>45</v>
      </c>
      <c r="Q35" t="s">
        <v>84</v>
      </c>
      <c r="R35" s="5" t="s">
        <v>138</v>
      </c>
      <c r="U35" s="3"/>
    </row>
    <row r="36" spans="1:21" x14ac:dyDescent="0.25">
      <c r="A36">
        <v>35</v>
      </c>
      <c r="B36" t="s">
        <v>17</v>
      </c>
      <c r="C36" t="s">
        <v>100</v>
      </c>
      <c r="D36" t="s">
        <v>106</v>
      </c>
      <c r="E36" t="s">
        <v>48</v>
      </c>
      <c r="F36" t="s">
        <v>42</v>
      </c>
      <c r="G36" t="s">
        <v>42</v>
      </c>
      <c r="H36" t="s">
        <v>21</v>
      </c>
      <c r="I36" t="s">
        <v>22</v>
      </c>
      <c r="J36">
        <v>0</v>
      </c>
      <c r="K36" t="s">
        <v>42</v>
      </c>
      <c r="L36">
        <v>0</v>
      </c>
      <c r="M36">
        <v>10</v>
      </c>
      <c r="N36" t="s">
        <v>107</v>
      </c>
      <c r="O36" t="s">
        <v>101</v>
      </c>
      <c r="P36" t="s">
        <v>73</v>
      </c>
      <c r="Q36" t="s">
        <v>40</v>
      </c>
      <c r="R36" s="5" t="s">
        <v>161</v>
      </c>
      <c r="U36" s="3"/>
    </row>
    <row r="37" spans="1:21" x14ac:dyDescent="0.25">
      <c r="A37">
        <v>36</v>
      </c>
      <c r="B37" t="s">
        <v>17</v>
      </c>
      <c r="C37" t="s">
        <v>18</v>
      </c>
      <c r="D37" t="s">
        <v>106</v>
      </c>
      <c r="E37" t="s">
        <v>19</v>
      </c>
      <c r="F37" t="s">
        <v>36</v>
      </c>
      <c r="G37" t="s">
        <v>36</v>
      </c>
      <c r="H37" t="s">
        <v>21</v>
      </c>
      <c r="I37" t="s">
        <v>22</v>
      </c>
      <c r="J37">
        <v>0</v>
      </c>
      <c r="K37" t="s">
        <v>19</v>
      </c>
      <c r="L37">
        <v>48</v>
      </c>
      <c r="M37">
        <v>0</v>
      </c>
      <c r="N37" t="s">
        <v>108</v>
      </c>
      <c r="O37" t="s">
        <v>24</v>
      </c>
      <c r="P37" t="s">
        <v>25</v>
      </c>
      <c r="Q37" t="s">
        <v>33</v>
      </c>
      <c r="R37" s="5" t="s">
        <v>164</v>
      </c>
      <c r="U37" s="3"/>
    </row>
    <row r="38" spans="1:21" x14ac:dyDescent="0.25">
      <c r="A38">
        <v>37</v>
      </c>
      <c r="B38" t="s">
        <v>17</v>
      </c>
      <c r="C38" t="s">
        <v>54</v>
      </c>
      <c r="D38" s="1">
        <v>42740</v>
      </c>
      <c r="E38" t="s">
        <v>20</v>
      </c>
      <c r="F38" t="s">
        <v>28</v>
      </c>
      <c r="G38" t="s">
        <v>20</v>
      </c>
      <c r="H38" t="s">
        <v>49</v>
      </c>
      <c r="I38" t="s">
        <v>22</v>
      </c>
      <c r="J38">
        <v>0</v>
      </c>
      <c r="K38" t="s">
        <v>28</v>
      </c>
      <c r="L38">
        <v>0</v>
      </c>
      <c r="M38">
        <v>5</v>
      </c>
      <c r="N38" t="s">
        <v>109</v>
      </c>
      <c r="O38" t="s">
        <v>56</v>
      </c>
      <c r="P38" t="s">
        <v>45</v>
      </c>
      <c r="Q38" t="s">
        <v>84</v>
      </c>
      <c r="R38" s="5" t="s">
        <v>156</v>
      </c>
      <c r="U38" s="3"/>
    </row>
    <row r="39" spans="1:21" x14ac:dyDescent="0.25">
      <c r="A39">
        <v>38</v>
      </c>
      <c r="B39" t="s">
        <v>17</v>
      </c>
      <c r="C39" t="s">
        <v>27</v>
      </c>
      <c r="D39" s="1">
        <v>42740</v>
      </c>
      <c r="E39" t="s">
        <v>35</v>
      </c>
      <c r="F39" t="s">
        <v>29</v>
      </c>
      <c r="G39" t="s">
        <v>29</v>
      </c>
      <c r="H39" t="s">
        <v>21</v>
      </c>
      <c r="I39" t="s">
        <v>22</v>
      </c>
      <c r="J39">
        <v>0</v>
      </c>
      <c r="K39" t="s">
        <v>29</v>
      </c>
      <c r="L39">
        <v>0</v>
      </c>
      <c r="M39">
        <v>5</v>
      </c>
      <c r="N39" t="s">
        <v>75</v>
      </c>
      <c r="O39" t="s">
        <v>31</v>
      </c>
      <c r="P39" t="s">
        <v>87</v>
      </c>
      <c r="Q39" t="s">
        <v>46</v>
      </c>
      <c r="R39" s="5" t="s">
        <v>148</v>
      </c>
      <c r="U39" s="3"/>
    </row>
    <row r="40" spans="1:21" x14ac:dyDescent="0.25">
      <c r="A40">
        <v>39</v>
      </c>
      <c r="B40" t="s">
        <v>17</v>
      </c>
      <c r="C40" t="s">
        <v>70</v>
      </c>
      <c r="D40" s="1">
        <v>42771</v>
      </c>
      <c r="E40" t="s">
        <v>19</v>
      </c>
      <c r="F40" t="s">
        <v>48</v>
      </c>
      <c r="G40" t="s">
        <v>48</v>
      </c>
      <c r="H40" t="s">
        <v>21</v>
      </c>
      <c r="I40" t="s">
        <v>22</v>
      </c>
      <c r="J40">
        <v>0</v>
      </c>
      <c r="K40" t="s">
        <v>48</v>
      </c>
      <c r="L40">
        <v>0</v>
      </c>
      <c r="M40">
        <v>6</v>
      </c>
      <c r="N40" t="s">
        <v>110</v>
      </c>
      <c r="O40" t="s">
        <v>72</v>
      </c>
      <c r="P40" t="s">
        <v>73</v>
      </c>
      <c r="Q40" t="s">
        <v>39</v>
      </c>
      <c r="R40" s="5" t="s">
        <v>138</v>
      </c>
      <c r="U40" s="3"/>
    </row>
    <row r="41" spans="1:21" x14ac:dyDescent="0.25">
      <c r="A41">
        <v>40</v>
      </c>
      <c r="B41" t="s">
        <v>17</v>
      </c>
      <c r="C41" t="s">
        <v>60</v>
      </c>
      <c r="D41" s="1">
        <v>42799</v>
      </c>
      <c r="E41" t="s">
        <v>36</v>
      </c>
      <c r="F41" t="s">
        <v>29</v>
      </c>
      <c r="G41" t="s">
        <v>29</v>
      </c>
      <c r="H41" t="s">
        <v>21</v>
      </c>
      <c r="I41" t="s">
        <v>22</v>
      </c>
      <c r="J41">
        <v>0</v>
      </c>
      <c r="K41" t="s">
        <v>29</v>
      </c>
      <c r="L41">
        <v>0</v>
      </c>
      <c r="M41">
        <v>4</v>
      </c>
      <c r="N41" t="s">
        <v>111</v>
      </c>
      <c r="O41" t="s">
        <v>63</v>
      </c>
      <c r="P41" t="s">
        <v>66</v>
      </c>
      <c r="Q41" t="s">
        <v>32</v>
      </c>
      <c r="R41" s="5" t="s">
        <v>148</v>
      </c>
      <c r="U41" s="3"/>
    </row>
    <row r="42" spans="1:21" x14ac:dyDescent="0.25">
      <c r="A42">
        <v>41</v>
      </c>
      <c r="B42" t="s">
        <v>17</v>
      </c>
      <c r="C42" t="s">
        <v>70</v>
      </c>
      <c r="D42" s="1">
        <v>42830</v>
      </c>
      <c r="E42" t="s">
        <v>35</v>
      </c>
      <c r="F42" t="s">
        <v>48</v>
      </c>
      <c r="G42" t="s">
        <v>48</v>
      </c>
      <c r="H42" t="s">
        <v>21</v>
      </c>
      <c r="I42" t="s">
        <v>22</v>
      </c>
      <c r="J42">
        <v>0</v>
      </c>
      <c r="K42" t="s">
        <v>48</v>
      </c>
      <c r="L42">
        <v>0</v>
      </c>
      <c r="M42">
        <v>7</v>
      </c>
      <c r="N42" t="s">
        <v>112</v>
      </c>
      <c r="O42" t="s">
        <v>72</v>
      </c>
      <c r="P42" t="s">
        <v>87</v>
      </c>
      <c r="Q42" t="s">
        <v>39</v>
      </c>
      <c r="R42" s="5" t="s">
        <v>181</v>
      </c>
      <c r="U42" s="3"/>
    </row>
    <row r="43" spans="1:21" x14ac:dyDescent="0.25">
      <c r="A43">
        <v>42</v>
      </c>
      <c r="B43" t="s">
        <v>17</v>
      </c>
      <c r="C43" t="s">
        <v>47</v>
      </c>
      <c r="D43" s="1">
        <v>42860</v>
      </c>
      <c r="E43" t="s">
        <v>42</v>
      </c>
      <c r="F43" t="s">
        <v>20</v>
      </c>
      <c r="G43" t="s">
        <v>20</v>
      </c>
      <c r="H43" t="s">
        <v>21</v>
      </c>
      <c r="I43" t="s">
        <v>22</v>
      </c>
      <c r="J43">
        <v>0</v>
      </c>
      <c r="K43" t="s">
        <v>42</v>
      </c>
      <c r="L43">
        <v>19</v>
      </c>
      <c r="M43">
        <v>0</v>
      </c>
      <c r="N43" t="s">
        <v>107</v>
      </c>
      <c r="O43" t="s">
        <v>51</v>
      </c>
      <c r="P43" t="s">
        <v>84</v>
      </c>
      <c r="Q43" t="s">
        <v>46</v>
      </c>
      <c r="R43" s="5" t="s">
        <v>151</v>
      </c>
      <c r="U43" s="3"/>
    </row>
    <row r="44" spans="1:21" x14ac:dyDescent="0.25">
      <c r="A44">
        <v>43</v>
      </c>
      <c r="B44" t="s">
        <v>17</v>
      </c>
      <c r="C44" t="s">
        <v>18</v>
      </c>
      <c r="D44" s="1">
        <v>42891</v>
      </c>
      <c r="E44" t="s">
        <v>29</v>
      </c>
      <c r="F44" t="s">
        <v>19</v>
      </c>
      <c r="G44" t="s">
        <v>19</v>
      </c>
      <c r="H44" t="s">
        <v>21</v>
      </c>
      <c r="I44" t="s">
        <v>22</v>
      </c>
      <c r="J44">
        <v>0</v>
      </c>
      <c r="K44" t="s">
        <v>29</v>
      </c>
      <c r="L44">
        <v>12</v>
      </c>
      <c r="M44">
        <v>0</v>
      </c>
      <c r="N44" t="s">
        <v>113</v>
      </c>
      <c r="O44" t="s">
        <v>24</v>
      </c>
      <c r="P44" t="s">
        <v>66</v>
      </c>
      <c r="Q44" t="s">
        <v>45</v>
      </c>
      <c r="R44" s="5" t="s">
        <v>156</v>
      </c>
      <c r="U44" s="3"/>
    </row>
    <row r="45" spans="1:21" x14ac:dyDescent="0.25">
      <c r="A45">
        <v>44</v>
      </c>
      <c r="B45" t="s">
        <v>17</v>
      </c>
      <c r="C45" t="s">
        <v>70</v>
      </c>
      <c r="D45" s="1">
        <v>42891</v>
      </c>
      <c r="E45" t="s">
        <v>28</v>
      </c>
      <c r="F45" t="s">
        <v>48</v>
      </c>
      <c r="G45" t="s">
        <v>48</v>
      </c>
      <c r="H45" t="s">
        <v>21</v>
      </c>
      <c r="I45" t="s">
        <v>22</v>
      </c>
      <c r="J45">
        <v>0</v>
      </c>
      <c r="K45" t="s">
        <v>28</v>
      </c>
      <c r="L45">
        <v>146</v>
      </c>
      <c r="M45">
        <v>0</v>
      </c>
      <c r="N45" t="s">
        <v>114</v>
      </c>
      <c r="O45" t="s">
        <v>72</v>
      </c>
      <c r="P45" t="s">
        <v>39</v>
      </c>
      <c r="Q45" t="s">
        <v>40</v>
      </c>
      <c r="R45" s="5" t="s">
        <v>144</v>
      </c>
    </row>
    <row r="46" spans="1:21" x14ac:dyDescent="0.25">
      <c r="A46">
        <v>45</v>
      </c>
      <c r="B46" t="s">
        <v>17</v>
      </c>
      <c r="C46" t="s">
        <v>47</v>
      </c>
      <c r="D46" s="1">
        <v>42921</v>
      </c>
      <c r="E46" t="s">
        <v>20</v>
      </c>
      <c r="F46" t="s">
        <v>36</v>
      </c>
      <c r="G46" t="s">
        <v>36</v>
      </c>
      <c r="H46" t="s">
        <v>21</v>
      </c>
      <c r="I46" t="s">
        <v>22</v>
      </c>
      <c r="J46">
        <v>0</v>
      </c>
      <c r="K46" t="s">
        <v>36</v>
      </c>
      <c r="L46">
        <v>0</v>
      </c>
      <c r="M46">
        <v>6</v>
      </c>
      <c r="N46" t="s">
        <v>62</v>
      </c>
      <c r="O46" t="s">
        <v>51</v>
      </c>
      <c r="P46" t="s">
        <v>25</v>
      </c>
      <c r="Q46" t="s">
        <v>46</v>
      </c>
      <c r="R46" s="5" t="s">
        <v>144</v>
      </c>
      <c r="U46" s="3"/>
    </row>
    <row r="47" spans="1:21" x14ac:dyDescent="0.25">
      <c r="A47">
        <v>46</v>
      </c>
      <c r="B47" t="s">
        <v>17</v>
      </c>
      <c r="C47" t="s">
        <v>100</v>
      </c>
      <c r="D47" s="1">
        <v>42921</v>
      </c>
      <c r="E47" t="s">
        <v>42</v>
      </c>
      <c r="F47" t="s">
        <v>35</v>
      </c>
      <c r="G47" t="s">
        <v>35</v>
      </c>
      <c r="H47" t="s">
        <v>21</v>
      </c>
      <c r="I47" t="s">
        <v>22</v>
      </c>
      <c r="J47">
        <v>0</v>
      </c>
      <c r="K47" t="s">
        <v>35</v>
      </c>
      <c r="L47">
        <v>0</v>
      </c>
      <c r="M47">
        <v>6</v>
      </c>
      <c r="N47" t="s">
        <v>115</v>
      </c>
      <c r="O47" t="s">
        <v>101</v>
      </c>
      <c r="P47" t="s">
        <v>32</v>
      </c>
      <c r="Q47" t="s">
        <v>81</v>
      </c>
      <c r="R47" s="5" t="s">
        <v>181</v>
      </c>
      <c r="U47" s="3"/>
    </row>
    <row r="48" spans="1:21" x14ac:dyDescent="0.25">
      <c r="A48">
        <v>47</v>
      </c>
      <c r="B48" t="s">
        <v>17</v>
      </c>
      <c r="C48" t="s">
        <v>18</v>
      </c>
      <c r="D48" s="1">
        <v>42952</v>
      </c>
      <c r="E48" t="s">
        <v>28</v>
      </c>
      <c r="F48" t="s">
        <v>19</v>
      </c>
      <c r="G48" t="s">
        <v>28</v>
      </c>
      <c r="H48" t="s">
        <v>49</v>
      </c>
      <c r="I48" t="s">
        <v>22</v>
      </c>
      <c r="J48">
        <v>0</v>
      </c>
      <c r="K48" t="s">
        <v>19</v>
      </c>
      <c r="L48">
        <v>0</v>
      </c>
      <c r="M48">
        <v>7</v>
      </c>
      <c r="N48" t="s">
        <v>116</v>
      </c>
      <c r="O48" t="s">
        <v>24</v>
      </c>
      <c r="P48" t="s">
        <v>66</v>
      </c>
      <c r="Q48" t="s">
        <v>87</v>
      </c>
      <c r="R48" s="5" t="s">
        <v>156</v>
      </c>
      <c r="U48" s="3"/>
    </row>
    <row r="49" spans="1:21" x14ac:dyDescent="0.25">
      <c r="A49">
        <v>48</v>
      </c>
      <c r="B49" t="s">
        <v>17</v>
      </c>
      <c r="C49" t="s">
        <v>100</v>
      </c>
      <c r="D49" s="1">
        <v>42983</v>
      </c>
      <c r="E49" t="s">
        <v>42</v>
      </c>
      <c r="F49" t="s">
        <v>36</v>
      </c>
      <c r="G49" t="s">
        <v>36</v>
      </c>
      <c r="H49" t="s">
        <v>21</v>
      </c>
      <c r="I49" t="s">
        <v>22</v>
      </c>
      <c r="J49">
        <v>0</v>
      </c>
      <c r="K49" t="s">
        <v>42</v>
      </c>
      <c r="L49">
        <v>14</v>
      </c>
      <c r="M49">
        <v>0</v>
      </c>
      <c r="N49" t="s">
        <v>117</v>
      </c>
      <c r="O49" t="s">
        <v>101</v>
      </c>
      <c r="P49" t="s">
        <v>32</v>
      </c>
      <c r="Q49" t="s">
        <v>33</v>
      </c>
      <c r="R49" s="5" t="s">
        <v>165</v>
      </c>
      <c r="U49" s="3"/>
    </row>
    <row r="50" spans="1:21" x14ac:dyDescent="0.25">
      <c r="A50">
        <v>49</v>
      </c>
      <c r="B50" t="s">
        <v>17</v>
      </c>
      <c r="C50" t="s">
        <v>118</v>
      </c>
      <c r="D50" s="1">
        <v>43013</v>
      </c>
      <c r="E50" t="s">
        <v>35</v>
      </c>
      <c r="F50" t="s">
        <v>48</v>
      </c>
      <c r="G50" t="s">
        <v>48</v>
      </c>
      <c r="H50" t="s">
        <v>21</v>
      </c>
      <c r="I50" t="s">
        <v>22</v>
      </c>
      <c r="J50">
        <v>0</v>
      </c>
      <c r="K50" t="s">
        <v>48</v>
      </c>
      <c r="L50">
        <v>0</v>
      </c>
      <c r="M50">
        <v>2</v>
      </c>
      <c r="N50" t="s">
        <v>119</v>
      </c>
      <c r="O50" t="s">
        <v>120</v>
      </c>
      <c r="P50" t="s">
        <v>73</v>
      </c>
      <c r="Q50" t="s">
        <v>45</v>
      </c>
      <c r="R50" s="5" t="s">
        <v>138</v>
      </c>
      <c r="U50" s="3"/>
    </row>
    <row r="51" spans="1:21" x14ac:dyDescent="0.25">
      <c r="A51">
        <v>50</v>
      </c>
      <c r="B51" t="s">
        <v>17</v>
      </c>
      <c r="C51" t="s">
        <v>54</v>
      </c>
      <c r="D51" s="1">
        <v>43044</v>
      </c>
      <c r="E51" t="s">
        <v>42</v>
      </c>
      <c r="F51" t="s">
        <v>28</v>
      </c>
      <c r="G51" t="s">
        <v>28</v>
      </c>
      <c r="H51" t="s">
        <v>21</v>
      </c>
      <c r="I51" t="s">
        <v>22</v>
      </c>
      <c r="J51">
        <v>0</v>
      </c>
      <c r="K51" t="s">
        <v>42</v>
      </c>
      <c r="L51">
        <v>7</v>
      </c>
      <c r="M51">
        <v>0</v>
      </c>
      <c r="N51" t="s">
        <v>121</v>
      </c>
      <c r="O51" t="s">
        <v>56</v>
      </c>
      <c r="P51" t="s">
        <v>53</v>
      </c>
      <c r="Q51" t="s">
        <v>32</v>
      </c>
      <c r="R51" s="5" t="s">
        <v>144</v>
      </c>
      <c r="U51" s="3"/>
    </row>
    <row r="52" spans="1:21" x14ac:dyDescent="0.25">
      <c r="A52">
        <v>51</v>
      </c>
      <c r="B52" t="s">
        <v>17</v>
      </c>
      <c r="C52" t="s">
        <v>70</v>
      </c>
      <c r="D52" s="1">
        <v>43074</v>
      </c>
      <c r="E52" t="s">
        <v>48</v>
      </c>
      <c r="F52" t="s">
        <v>29</v>
      </c>
      <c r="G52" t="s">
        <v>48</v>
      </c>
      <c r="H52" t="s">
        <v>49</v>
      </c>
      <c r="I52" t="s">
        <v>22</v>
      </c>
      <c r="J52">
        <v>0</v>
      </c>
      <c r="K52" t="s">
        <v>48</v>
      </c>
      <c r="L52">
        <v>7</v>
      </c>
      <c r="M52">
        <v>0</v>
      </c>
      <c r="N52" t="s">
        <v>122</v>
      </c>
      <c r="O52" t="s">
        <v>72</v>
      </c>
      <c r="P52" t="s">
        <v>66</v>
      </c>
      <c r="Q52" t="s">
        <v>40</v>
      </c>
      <c r="R52" s="5" t="s">
        <v>138</v>
      </c>
      <c r="U52" s="3"/>
    </row>
    <row r="53" spans="1:21" x14ac:dyDescent="0.25">
      <c r="A53">
        <v>52</v>
      </c>
      <c r="B53" t="s">
        <v>17</v>
      </c>
      <c r="C53" t="s">
        <v>118</v>
      </c>
      <c r="D53" t="s">
        <v>123</v>
      </c>
      <c r="E53" t="s">
        <v>35</v>
      </c>
      <c r="F53" t="s">
        <v>19</v>
      </c>
      <c r="G53" t="s">
        <v>19</v>
      </c>
      <c r="H53" t="s">
        <v>21</v>
      </c>
      <c r="I53" t="s">
        <v>22</v>
      </c>
      <c r="J53">
        <v>0</v>
      </c>
      <c r="K53" t="s">
        <v>19</v>
      </c>
      <c r="L53">
        <v>0</v>
      </c>
      <c r="M53">
        <v>8</v>
      </c>
      <c r="N53" t="s">
        <v>124</v>
      </c>
      <c r="O53" t="s">
        <v>120</v>
      </c>
      <c r="P53" t="s">
        <v>45</v>
      </c>
      <c r="Q53" t="s">
        <v>39</v>
      </c>
      <c r="R53" s="5" t="s">
        <v>156</v>
      </c>
      <c r="U53" s="3"/>
    </row>
    <row r="54" spans="1:21" x14ac:dyDescent="0.25">
      <c r="A54">
        <v>53</v>
      </c>
      <c r="B54" t="s">
        <v>17</v>
      </c>
      <c r="C54" t="s">
        <v>60</v>
      </c>
      <c r="D54" t="s">
        <v>123</v>
      </c>
      <c r="E54" t="s">
        <v>28</v>
      </c>
      <c r="F54" t="s">
        <v>36</v>
      </c>
      <c r="G54" t="s">
        <v>36</v>
      </c>
      <c r="H54" t="s">
        <v>21</v>
      </c>
      <c r="I54" t="s">
        <v>22</v>
      </c>
      <c r="J54">
        <v>0</v>
      </c>
      <c r="K54" t="s">
        <v>28</v>
      </c>
      <c r="L54">
        <v>9</v>
      </c>
      <c r="M54">
        <v>0</v>
      </c>
      <c r="N54" t="s">
        <v>125</v>
      </c>
      <c r="O54" t="s">
        <v>63</v>
      </c>
      <c r="P54" t="s">
        <v>32</v>
      </c>
      <c r="Q54" t="s">
        <v>33</v>
      </c>
      <c r="R54" s="5" t="s">
        <v>161</v>
      </c>
      <c r="U54" s="3"/>
    </row>
    <row r="55" spans="1:21" x14ac:dyDescent="0.25">
      <c r="A55">
        <v>54</v>
      </c>
      <c r="B55" t="s">
        <v>17</v>
      </c>
      <c r="C55" t="s">
        <v>27</v>
      </c>
      <c r="D55" t="s">
        <v>126</v>
      </c>
      <c r="E55" t="s">
        <v>42</v>
      </c>
      <c r="F55" t="s">
        <v>29</v>
      </c>
      <c r="G55" t="s">
        <v>29</v>
      </c>
      <c r="H55" t="s">
        <v>21</v>
      </c>
      <c r="I55" t="s">
        <v>22</v>
      </c>
      <c r="J55">
        <v>0</v>
      </c>
      <c r="K55" t="s">
        <v>29</v>
      </c>
      <c r="L55">
        <v>0</v>
      </c>
      <c r="M55">
        <v>9</v>
      </c>
      <c r="N55" t="s">
        <v>113</v>
      </c>
      <c r="O55" t="s">
        <v>31</v>
      </c>
      <c r="P55" t="s">
        <v>25</v>
      </c>
      <c r="Q55" t="s">
        <v>53</v>
      </c>
      <c r="R55" s="5" t="s">
        <v>138</v>
      </c>
    </row>
    <row r="56" spans="1:21" x14ac:dyDescent="0.25">
      <c r="A56">
        <v>55</v>
      </c>
      <c r="B56" t="s">
        <v>17</v>
      </c>
      <c r="C56" t="s">
        <v>70</v>
      </c>
      <c r="D56" t="s">
        <v>126</v>
      </c>
      <c r="E56" t="s">
        <v>20</v>
      </c>
      <c r="F56" t="s">
        <v>48</v>
      </c>
      <c r="G56" t="s">
        <v>20</v>
      </c>
      <c r="H56" t="s">
        <v>49</v>
      </c>
      <c r="I56" t="s">
        <v>22</v>
      </c>
      <c r="J56">
        <v>0</v>
      </c>
      <c r="K56" t="s">
        <v>20</v>
      </c>
      <c r="L56">
        <v>10</v>
      </c>
      <c r="M56">
        <v>0</v>
      </c>
      <c r="N56" t="s">
        <v>127</v>
      </c>
      <c r="O56" t="s">
        <v>72</v>
      </c>
      <c r="P56" t="s">
        <v>40</v>
      </c>
      <c r="Q56" t="s">
        <v>46</v>
      </c>
      <c r="R56" s="5" t="s">
        <v>165</v>
      </c>
      <c r="U56" s="3"/>
    </row>
    <row r="57" spans="1:21" x14ac:dyDescent="0.25">
      <c r="A57">
        <v>56</v>
      </c>
      <c r="B57" t="s">
        <v>17</v>
      </c>
      <c r="C57" t="s">
        <v>54</v>
      </c>
      <c r="D57" t="s">
        <v>128</v>
      </c>
      <c r="E57" t="s">
        <v>29</v>
      </c>
      <c r="F57" t="s">
        <v>28</v>
      </c>
      <c r="G57" t="s">
        <v>28</v>
      </c>
      <c r="H57" t="s">
        <v>21</v>
      </c>
      <c r="I57" t="s">
        <v>22</v>
      </c>
      <c r="J57">
        <v>0</v>
      </c>
      <c r="K57" t="s">
        <v>29</v>
      </c>
      <c r="L57">
        <v>20</v>
      </c>
      <c r="M57">
        <v>0</v>
      </c>
      <c r="N57" t="s">
        <v>129</v>
      </c>
      <c r="O57" t="s">
        <v>56</v>
      </c>
      <c r="P57" t="s">
        <v>33</v>
      </c>
      <c r="Q57" t="s">
        <v>46</v>
      </c>
      <c r="R57" s="5" t="s">
        <v>237</v>
      </c>
      <c r="U57" s="3"/>
    </row>
    <row r="58" spans="1:21" x14ac:dyDescent="0.25">
      <c r="A58">
        <v>57</v>
      </c>
      <c r="B58" t="s">
        <v>17</v>
      </c>
      <c r="C58" t="s">
        <v>47</v>
      </c>
      <c r="D58" t="s">
        <v>130</v>
      </c>
      <c r="E58" t="s">
        <v>19</v>
      </c>
      <c r="F58" t="s">
        <v>36</v>
      </c>
      <c r="G58" t="s">
        <v>36</v>
      </c>
      <c r="H58" t="s">
        <v>21</v>
      </c>
      <c r="I58" t="s">
        <v>22</v>
      </c>
      <c r="J58">
        <v>1</v>
      </c>
      <c r="K58" t="s">
        <v>36</v>
      </c>
      <c r="L58">
        <v>0</v>
      </c>
      <c r="M58">
        <v>7</v>
      </c>
      <c r="N58" t="s">
        <v>77</v>
      </c>
      <c r="O58" t="s">
        <v>51</v>
      </c>
      <c r="P58" t="s">
        <v>45</v>
      </c>
      <c r="Q58" t="s">
        <v>39</v>
      </c>
      <c r="R58" s="5" t="s">
        <v>183</v>
      </c>
      <c r="U58" s="3"/>
    </row>
    <row r="59" spans="1:21" x14ac:dyDescent="0.25">
      <c r="A59">
        <v>58</v>
      </c>
      <c r="B59" t="s">
        <v>17</v>
      </c>
      <c r="C59" t="s">
        <v>47</v>
      </c>
      <c r="D59" t="s">
        <v>131</v>
      </c>
      <c r="E59" t="s">
        <v>36</v>
      </c>
      <c r="F59" t="s">
        <v>28</v>
      </c>
      <c r="G59" t="s">
        <v>28</v>
      </c>
      <c r="H59" t="s">
        <v>21</v>
      </c>
      <c r="I59" t="s">
        <v>22</v>
      </c>
      <c r="J59">
        <v>0</v>
      </c>
      <c r="K59" t="s">
        <v>28</v>
      </c>
      <c r="L59">
        <v>0</v>
      </c>
      <c r="M59">
        <v>6</v>
      </c>
      <c r="N59" t="s">
        <v>132</v>
      </c>
      <c r="O59" t="s">
        <v>51</v>
      </c>
      <c r="P59" t="s">
        <v>26</v>
      </c>
      <c r="Q59" t="s">
        <v>39</v>
      </c>
      <c r="R59" s="5" t="s">
        <v>243</v>
      </c>
      <c r="U59" s="3"/>
    </row>
    <row r="60" spans="1:21" x14ac:dyDescent="0.25">
      <c r="A60">
        <v>59</v>
      </c>
      <c r="B60" t="s">
        <v>17</v>
      </c>
      <c r="C60" t="s">
        <v>18</v>
      </c>
      <c r="D60" t="s">
        <v>133</v>
      </c>
      <c r="E60" t="s">
        <v>28</v>
      </c>
      <c r="F60" t="s">
        <v>29</v>
      </c>
      <c r="G60" t="s">
        <v>28</v>
      </c>
      <c r="H60" t="s">
        <v>49</v>
      </c>
      <c r="I60" t="s">
        <v>22</v>
      </c>
      <c r="J60">
        <v>0</v>
      </c>
      <c r="K60" t="s">
        <v>28</v>
      </c>
      <c r="L60">
        <v>1</v>
      </c>
      <c r="M60">
        <v>0</v>
      </c>
      <c r="N60" t="s">
        <v>105</v>
      </c>
      <c r="O60" t="s">
        <v>24</v>
      </c>
      <c r="P60" t="s">
        <v>26</v>
      </c>
      <c r="Q60" t="s">
        <v>33</v>
      </c>
      <c r="R60" s="5" t="s">
        <v>237</v>
      </c>
    </row>
    <row r="61" spans="1:21" x14ac:dyDescent="0.25">
      <c r="A61">
        <v>60</v>
      </c>
      <c r="B61" t="s">
        <v>134</v>
      </c>
      <c r="C61" t="s">
        <v>47</v>
      </c>
      <c r="D61" t="s">
        <v>135</v>
      </c>
      <c r="E61" t="s">
        <v>36</v>
      </c>
      <c r="F61" t="s">
        <v>20</v>
      </c>
      <c r="G61" t="s">
        <v>20</v>
      </c>
      <c r="H61" t="s">
        <v>21</v>
      </c>
      <c r="I61" t="s">
        <v>22</v>
      </c>
      <c r="J61">
        <v>0</v>
      </c>
      <c r="K61" t="s">
        <v>36</v>
      </c>
      <c r="L61">
        <v>140</v>
      </c>
      <c r="M61">
        <v>0</v>
      </c>
      <c r="N61" t="s">
        <v>136</v>
      </c>
      <c r="O61" t="s">
        <v>51</v>
      </c>
      <c r="P61" t="s">
        <v>137</v>
      </c>
      <c r="Q61" t="s">
        <v>138</v>
      </c>
      <c r="R61" s="5" t="s">
        <v>165</v>
      </c>
      <c r="U61" s="3"/>
    </row>
    <row r="62" spans="1:21" x14ac:dyDescent="0.25">
      <c r="A62">
        <v>61</v>
      </c>
      <c r="B62" t="s">
        <v>134</v>
      </c>
      <c r="C62" t="s">
        <v>100</v>
      </c>
      <c r="D62" t="s">
        <v>139</v>
      </c>
      <c r="E62" t="s">
        <v>140</v>
      </c>
      <c r="F62" t="s">
        <v>42</v>
      </c>
      <c r="G62" t="s">
        <v>140</v>
      </c>
      <c r="H62" t="s">
        <v>49</v>
      </c>
      <c r="I62" t="s">
        <v>22</v>
      </c>
      <c r="J62">
        <v>0</v>
      </c>
      <c r="K62" t="s">
        <v>140</v>
      </c>
      <c r="L62">
        <v>33</v>
      </c>
      <c r="M62">
        <v>0</v>
      </c>
      <c r="N62" t="s">
        <v>141</v>
      </c>
      <c r="O62" t="s">
        <v>142</v>
      </c>
      <c r="P62" t="s">
        <v>143</v>
      </c>
      <c r="Q62" t="s">
        <v>144</v>
      </c>
      <c r="R62" s="5" t="s">
        <v>243</v>
      </c>
      <c r="U62" s="3"/>
    </row>
    <row r="63" spans="1:21" x14ac:dyDescent="0.25">
      <c r="A63">
        <v>62</v>
      </c>
      <c r="B63" t="s">
        <v>134</v>
      </c>
      <c r="C63" t="s">
        <v>70</v>
      </c>
      <c r="D63" t="s">
        <v>139</v>
      </c>
      <c r="E63" t="s">
        <v>145</v>
      </c>
      <c r="F63" t="s">
        <v>48</v>
      </c>
      <c r="G63" t="s">
        <v>145</v>
      </c>
      <c r="H63" t="s">
        <v>49</v>
      </c>
      <c r="I63" t="s">
        <v>22</v>
      </c>
      <c r="J63">
        <v>0</v>
      </c>
      <c r="K63" t="s">
        <v>48</v>
      </c>
      <c r="L63">
        <v>0</v>
      </c>
      <c r="M63">
        <v>9</v>
      </c>
      <c r="N63" t="s">
        <v>146</v>
      </c>
      <c r="O63" t="s">
        <v>72</v>
      </c>
      <c r="P63" t="s">
        <v>147</v>
      </c>
      <c r="Q63" t="s">
        <v>148</v>
      </c>
      <c r="R63" s="5" t="s">
        <v>87</v>
      </c>
      <c r="U63" s="3"/>
    </row>
    <row r="64" spans="1:21" x14ac:dyDescent="0.25">
      <c r="A64">
        <v>63</v>
      </c>
      <c r="B64" t="s">
        <v>134</v>
      </c>
      <c r="C64" t="s">
        <v>54</v>
      </c>
      <c r="D64" t="s">
        <v>149</v>
      </c>
      <c r="E64" t="s">
        <v>28</v>
      </c>
      <c r="F64" t="s">
        <v>20</v>
      </c>
      <c r="G64" t="s">
        <v>28</v>
      </c>
      <c r="H64" t="s">
        <v>49</v>
      </c>
      <c r="I64" t="s">
        <v>22</v>
      </c>
      <c r="J64">
        <v>0</v>
      </c>
      <c r="K64" t="s">
        <v>20</v>
      </c>
      <c r="L64">
        <v>0</v>
      </c>
      <c r="M64">
        <v>5</v>
      </c>
      <c r="N64" t="s">
        <v>150</v>
      </c>
      <c r="O64" t="s">
        <v>56</v>
      </c>
      <c r="P64" t="s">
        <v>151</v>
      </c>
      <c r="Q64" t="s">
        <v>152</v>
      </c>
      <c r="R64" s="5" t="s">
        <v>252</v>
      </c>
    </row>
    <row r="65" spans="1:21" x14ac:dyDescent="0.25">
      <c r="A65">
        <v>64</v>
      </c>
      <c r="B65" t="s">
        <v>134</v>
      </c>
      <c r="C65" t="s">
        <v>60</v>
      </c>
      <c r="D65" t="s">
        <v>149</v>
      </c>
      <c r="E65" t="s">
        <v>153</v>
      </c>
      <c r="F65" t="s">
        <v>36</v>
      </c>
      <c r="G65" t="s">
        <v>153</v>
      </c>
      <c r="H65" t="s">
        <v>49</v>
      </c>
      <c r="I65" t="s">
        <v>22</v>
      </c>
      <c r="J65">
        <v>0</v>
      </c>
      <c r="K65" t="s">
        <v>36</v>
      </c>
      <c r="L65">
        <v>0</v>
      </c>
      <c r="M65">
        <v>5</v>
      </c>
      <c r="N65" t="s">
        <v>154</v>
      </c>
      <c r="O65" t="s">
        <v>63</v>
      </c>
      <c r="P65" t="s">
        <v>155</v>
      </c>
      <c r="Q65" t="s">
        <v>156</v>
      </c>
      <c r="R65" s="5" t="s">
        <v>243</v>
      </c>
      <c r="U65" s="3"/>
    </row>
    <row r="66" spans="1:21" x14ac:dyDescent="0.25">
      <c r="A66">
        <v>65</v>
      </c>
      <c r="B66" t="s">
        <v>134</v>
      </c>
      <c r="C66" t="s">
        <v>157</v>
      </c>
      <c r="D66" t="s">
        <v>158</v>
      </c>
      <c r="E66" t="s">
        <v>42</v>
      </c>
      <c r="F66" t="s">
        <v>145</v>
      </c>
      <c r="G66" t="s">
        <v>42</v>
      </c>
      <c r="H66" t="s">
        <v>49</v>
      </c>
      <c r="I66" t="s">
        <v>22</v>
      </c>
      <c r="J66">
        <v>0</v>
      </c>
      <c r="K66" t="s">
        <v>145</v>
      </c>
      <c r="L66">
        <v>0</v>
      </c>
      <c r="M66">
        <v>6</v>
      </c>
      <c r="N66" t="s">
        <v>159</v>
      </c>
      <c r="O66" t="s">
        <v>160</v>
      </c>
      <c r="P66" t="s">
        <v>147</v>
      </c>
      <c r="Q66" t="s">
        <v>161</v>
      </c>
      <c r="R66" s="5" t="s">
        <v>201</v>
      </c>
      <c r="U66" s="3"/>
    </row>
    <row r="67" spans="1:21" x14ac:dyDescent="0.25">
      <c r="A67">
        <v>66</v>
      </c>
      <c r="B67" t="s">
        <v>134</v>
      </c>
      <c r="C67" t="s">
        <v>18</v>
      </c>
      <c r="D67" t="s">
        <v>162</v>
      </c>
      <c r="E67" t="s">
        <v>153</v>
      </c>
      <c r="F67" t="s">
        <v>48</v>
      </c>
      <c r="G67" t="s">
        <v>153</v>
      </c>
      <c r="H67" t="s">
        <v>49</v>
      </c>
      <c r="I67" t="s">
        <v>22</v>
      </c>
      <c r="J67">
        <v>0</v>
      </c>
      <c r="K67" t="s">
        <v>48</v>
      </c>
      <c r="L67">
        <v>0</v>
      </c>
      <c r="M67">
        <v>9</v>
      </c>
      <c r="N67" t="s">
        <v>163</v>
      </c>
      <c r="O67" t="s">
        <v>24</v>
      </c>
      <c r="P67" t="s">
        <v>164</v>
      </c>
      <c r="Q67" t="s">
        <v>165</v>
      </c>
      <c r="R67" s="5" t="s">
        <v>156</v>
      </c>
      <c r="U67" s="3"/>
    </row>
    <row r="68" spans="1:21" x14ac:dyDescent="0.25">
      <c r="A68">
        <v>67</v>
      </c>
      <c r="B68" t="s">
        <v>134</v>
      </c>
      <c r="C68" t="s">
        <v>166</v>
      </c>
      <c r="D68" t="s">
        <v>167</v>
      </c>
      <c r="E68" t="s">
        <v>140</v>
      </c>
      <c r="F68" t="s">
        <v>28</v>
      </c>
      <c r="G68" t="s">
        <v>28</v>
      </c>
      <c r="H68" t="s">
        <v>21</v>
      </c>
      <c r="I68" t="s">
        <v>22</v>
      </c>
      <c r="J68">
        <v>0</v>
      </c>
      <c r="K68" t="s">
        <v>140</v>
      </c>
      <c r="L68">
        <v>6</v>
      </c>
      <c r="M68">
        <v>0</v>
      </c>
      <c r="N68" t="s">
        <v>168</v>
      </c>
      <c r="O68" t="s">
        <v>169</v>
      </c>
      <c r="P68" t="s">
        <v>152</v>
      </c>
      <c r="Q68" t="s">
        <v>148</v>
      </c>
      <c r="R68" s="5" t="s">
        <v>252</v>
      </c>
    </row>
    <row r="69" spans="1:21" x14ac:dyDescent="0.25">
      <c r="A69">
        <v>68</v>
      </c>
      <c r="B69" t="s">
        <v>134</v>
      </c>
      <c r="C69" t="s">
        <v>18</v>
      </c>
      <c r="D69" t="s">
        <v>170</v>
      </c>
      <c r="E69" t="s">
        <v>153</v>
      </c>
      <c r="F69" t="s">
        <v>145</v>
      </c>
      <c r="G69" t="s">
        <v>145</v>
      </c>
      <c r="H69" t="s">
        <v>21</v>
      </c>
      <c r="I69" t="s">
        <v>22</v>
      </c>
      <c r="J69">
        <v>0</v>
      </c>
      <c r="K69" t="s">
        <v>145</v>
      </c>
      <c r="L69">
        <v>0</v>
      </c>
      <c r="M69">
        <v>3</v>
      </c>
      <c r="N69" t="s">
        <v>171</v>
      </c>
      <c r="O69" t="s">
        <v>24</v>
      </c>
      <c r="P69" t="s">
        <v>137</v>
      </c>
      <c r="Q69" t="s">
        <v>143</v>
      </c>
      <c r="R69" s="5" t="s">
        <v>161</v>
      </c>
      <c r="U69" s="3"/>
    </row>
    <row r="70" spans="1:21" x14ac:dyDescent="0.25">
      <c r="A70">
        <v>69</v>
      </c>
      <c r="B70" t="s">
        <v>134</v>
      </c>
      <c r="C70" t="s">
        <v>100</v>
      </c>
      <c r="D70" t="s">
        <v>172</v>
      </c>
      <c r="E70" t="s">
        <v>42</v>
      </c>
      <c r="F70" t="s">
        <v>28</v>
      </c>
      <c r="G70" t="s">
        <v>28</v>
      </c>
      <c r="H70" t="s">
        <v>21</v>
      </c>
      <c r="I70" t="s">
        <v>22</v>
      </c>
      <c r="J70">
        <v>0</v>
      </c>
      <c r="K70" t="s">
        <v>42</v>
      </c>
      <c r="L70">
        <v>66</v>
      </c>
      <c r="M70">
        <v>0</v>
      </c>
      <c r="N70" t="s">
        <v>173</v>
      </c>
      <c r="O70" t="s">
        <v>142</v>
      </c>
      <c r="P70" t="s">
        <v>147</v>
      </c>
      <c r="Q70" t="s">
        <v>165</v>
      </c>
      <c r="R70" s="5" t="s">
        <v>138</v>
      </c>
      <c r="U70" s="3"/>
    </row>
    <row r="71" spans="1:21" x14ac:dyDescent="0.25">
      <c r="A71">
        <v>70</v>
      </c>
      <c r="B71" t="s">
        <v>134</v>
      </c>
      <c r="C71" t="s">
        <v>47</v>
      </c>
      <c r="D71" t="s">
        <v>174</v>
      </c>
      <c r="E71" t="s">
        <v>20</v>
      </c>
      <c r="F71" t="s">
        <v>145</v>
      </c>
      <c r="G71" t="s">
        <v>145</v>
      </c>
      <c r="H71" t="s">
        <v>21</v>
      </c>
      <c r="I71" t="s">
        <v>22</v>
      </c>
      <c r="J71">
        <v>0</v>
      </c>
      <c r="K71" t="s">
        <v>145</v>
      </c>
      <c r="L71">
        <v>0</v>
      </c>
      <c r="M71">
        <v>7</v>
      </c>
      <c r="N71" t="s">
        <v>159</v>
      </c>
      <c r="O71" t="s">
        <v>51</v>
      </c>
      <c r="P71" t="s">
        <v>143</v>
      </c>
      <c r="Q71" t="s">
        <v>164</v>
      </c>
      <c r="R71" s="5" t="s">
        <v>252</v>
      </c>
      <c r="U71" s="3"/>
    </row>
    <row r="72" spans="1:21" x14ac:dyDescent="0.25">
      <c r="A72">
        <v>71</v>
      </c>
      <c r="B72" t="s">
        <v>134</v>
      </c>
      <c r="C72" t="s">
        <v>166</v>
      </c>
      <c r="D72" t="s">
        <v>174</v>
      </c>
      <c r="E72" t="s">
        <v>36</v>
      </c>
      <c r="F72" t="s">
        <v>140</v>
      </c>
      <c r="G72" t="s">
        <v>36</v>
      </c>
      <c r="H72" t="s">
        <v>49</v>
      </c>
      <c r="I72" t="s">
        <v>22</v>
      </c>
      <c r="J72">
        <v>0</v>
      </c>
      <c r="K72" t="s">
        <v>140</v>
      </c>
      <c r="L72">
        <v>0</v>
      </c>
      <c r="M72">
        <v>9</v>
      </c>
      <c r="N72" t="s">
        <v>175</v>
      </c>
      <c r="O72" t="s">
        <v>169</v>
      </c>
      <c r="P72" t="s">
        <v>155</v>
      </c>
      <c r="Q72" t="s">
        <v>176</v>
      </c>
      <c r="R72" s="5" t="s">
        <v>144</v>
      </c>
      <c r="U72" s="3"/>
    </row>
    <row r="73" spans="1:21" x14ac:dyDescent="0.25">
      <c r="A73">
        <v>72</v>
      </c>
      <c r="B73" t="s">
        <v>134</v>
      </c>
      <c r="C73" t="s">
        <v>54</v>
      </c>
      <c r="D73" t="s">
        <v>177</v>
      </c>
      <c r="E73" t="s">
        <v>28</v>
      </c>
      <c r="F73" t="s">
        <v>153</v>
      </c>
      <c r="G73" t="s">
        <v>153</v>
      </c>
      <c r="H73" t="s">
        <v>21</v>
      </c>
      <c r="I73" t="s">
        <v>22</v>
      </c>
      <c r="J73">
        <v>0</v>
      </c>
      <c r="K73" t="s">
        <v>153</v>
      </c>
      <c r="L73">
        <v>0</v>
      </c>
      <c r="M73">
        <v>10</v>
      </c>
      <c r="N73" t="s">
        <v>178</v>
      </c>
      <c r="O73" t="s">
        <v>179</v>
      </c>
      <c r="P73" t="s">
        <v>137</v>
      </c>
      <c r="Q73" t="s">
        <v>144</v>
      </c>
      <c r="R73" s="5" t="s">
        <v>165</v>
      </c>
      <c r="U73" s="3"/>
    </row>
    <row r="74" spans="1:21" x14ac:dyDescent="0.25">
      <c r="A74">
        <v>73</v>
      </c>
      <c r="B74" t="s">
        <v>134</v>
      </c>
      <c r="C74" t="s">
        <v>100</v>
      </c>
      <c r="D74" t="s">
        <v>177</v>
      </c>
      <c r="E74" t="s">
        <v>48</v>
      </c>
      <c r="F74" t="s">
        <v>42</v>
      </c>
      <c r="G74" t="s">
        <v>48</v>
      </c>
      <c r="H74" t="s">
        <v>49</v>
      </c>
      <c r="I74" t="s">
        <v>22</v>
      </c>
      <c r="J74">
        <v>0</v>
      </c>
      <c r="K74" t="s">
        <v>42</v>
      </c>
      <c r="L74">
        <v>0</v>
      </c>
      <c r="M74">
        <v>4</v>
      </c>
      <c r="N74" t="s">
        <v>180</v>
      </c>
      <c r="O74" t="s">
        <v>142</v>
      </c>
      <c r="P74" t="s">
        <v>138</v>
      </c>
      <c r="Q74" t="s">
        <v>181</v>
      </c>
      <c r="R74" s="5" t="s">
        <v>138</v>
      </c>
      <c r="U74" s="3"/>
    </row>
    <row r="75" spans="1:21" x14ac:dyDescent="0.25">
      <c r="A75">
        <v>74</v>
      </c>
      <c r="B75" t="s">
        <v>134</v>
      </c>
      <c r="C75" t="s">
        <v>47</v>
      </c>
      <c r="D75" t="s">
        <v>182</v>
      </c>
      <c r="E75" t="s">
        <v>140</v>
      </c>
      <c r="F75" t="s">
        <v>20</v>
      </c>
      <c r="G75" t="s">
        <v>140</v>
      </c>
      <c r="H75" t="s">
        <v>49</v>
      </c>
      <c r="I75" t="s">
        <v>22</v>
      </c>
      <c r="J75">
        <v>0</v>
      </c>
      <c r="K75" t="s">
        <v>140</v>
      </c>
      <c r="L75">
        <v>13</v>
      </c>
      <c r="M75">
        <v>0</v>
      </c>
      <c r="N75" t="s">
        <v>92</v>
      </c>
      <c r="O75" t="s">
        <v>51</v>
      </c>
      <c r="P75" t="s">
        <v>183</v>
      </c>
      <c r="Q75" t="s">
        <v>161</v>
      </c>
      <c r="R75" s="5" t="s">
        <v>271</v>
      </c>
      <c r="U75" s="3"/>
    </row>
    <row r="76" spans="1:21" x14ac:dyDescent="0.25">
      <c r="A76">
        <v>75</v>
      </c>
      <c r="B76" t="s">
        <v>134</v>
      </c>
      <c r="C76" t="s">
        <v>60</v>
      </c>
      <c r="D76" t="s">
        <v>184</v>
      </c>
      <c r="E76" t="s">
        <v>36</v>
      </c>
      <c r="F76" t="s">
        <v>28</v>
      </c>
      <c r="G76" t="s">
        <v>36</v>
      </c>
      <c r="H76" t="s">
        <v>49</v>
      </c>
      <c r="I76" t="s">
        <v>22</v>
      </c>
      <c r="J76">
        <v>0</v>
      </c>
      <c r="K76" t="s">
        <v>28</v>
      </c>
      <c r="L76">
        <v>0</v>
      </c>
      <c r="M76">
        <v>7</v>
      </c>
      <c r="N76" t="s">
        <v>185</v>
      </c>
      <c r="O76" t="s">
        <v>63</v>
      </c>
      <c r="P76" t="s">
        <v>155</v>
      </c>
      <c r="Q76" t="s">
        <v>176</v>
      </c>
      <c r="R76" s="5" t="s">
        <v>33</v>
      </c>
      <c r="U76" s="3"/>
    </row>
    <row r="77" spans="1:21" x14ac:dyDescent="0.25">
      <c r="A77">
        <v>76</v>
      </c>
      <c r="B77" t="s">
        <v>134</v>
      </c>
      <c r="C77" t="s">
        <v>70</v>
      </c>
      <c r="D77" t="s">
        <v>186</v>
      </c>
      <c r="E77" t="s">
        <v>48</v>
      </c>
      <c r="F77" t="s">
        <v>20</v>
      </c>
      <c r="G77" t="s">
        <v>20</v>
      </c>
      <c r="H77" t="s">
        <v>21</v>
      </c>
      <c r="I77" t="s">
        <v>22</v>
      </c>
      <c r="J77">
        <v>0</v>
      </c>
      <c r="K77" t="s">
        <v>48</v>
      </c>
      <c r="L77">
        <v>10</v>
      </c>
      <c r="M77">
        <v>0</v>
      </c>
      <c r="N77" t="s">
        <v>187</v>
      </c>
      <c r="O77" t="s">
        <v>72</v>
      </c>
      <c r="P77" t="s">
        <v>147</v>
      </c>
      <c r="Q77" t="s">
        <v>181</v>
      </c>
      <c r="R77" s="5" t="s">
        <v>201</v>
      </c>
    </row>
    <row r="78" spans="1:21" x14ac:dyDescent="0.25">
      <c r="A78">
        <v>77</v>
      </c>
      <c r="B78" t="s">
        <v>134</v>
      </c>
      <c r="C78" t="s">
        <v>18</v>
      </c>
      <c r="D78" s="1">
        <v>39452</v>
      </c>
      <c r="E78" t="s">
        <v>153</v>
      </c>
      <c r="F78" t="s">
        <v>42</v>
      </c>
      <c r="G78" t="s">
        <v>42</v>
      </c>
      <c r="H78" t="s">
        <v>21</v>
      </c>
      <c r="I78" t="s">
        <v>22</v>
      </c>
      <c r="J78">
        <v>0</v>
      </c>
      <c r="K78" t="s">
        <v>42</v>
      </c>
      <c r="L78">
        <v>0</v>
      </c>
      <c r="M78">
        <v>7</v>
      </c>
      <c r="N78" t="s">
        <v>188</v>
      </c>
      <c r="O78" t="s">
        <v>24</v>
      </c>
      <c r="P78" t="s">
        <v>183</v>
      </c>
      <c r="Q78" t="s">
        <v>161</v>
      </c>
      <c r="R78" s="5" t="s">
        <v>138</v>
      </c>
      <c r="U78" s="3"/>
    </row>
    <row r="79" spans="1:21" x14ac:dyDescent="0.25">
      <c r="A79">
        <v>78</v>
      </c>
      <c r="B79" t="s">
        <v>134</v>
      </c>
      <c r="C79" t="s">
        <v>157</v>
      </c>
      <c r="D79" s="1">
        <v>39452</v>
      </c>
      <c r="E79" t="s">
        <v>145</v>
      </c>
      <c r="F79" t="s">
        <v>36</v>
      </c>
      <c r="G79" t="s">
        <v>145</v>
      </c>
      <c r="H79" t="s">
        <v>49</v>
      </c>
      <c r="I79" t="s">
        <v>22</v>
      </c>
      <c r="J79">
        <v>0</v>
      </c>
      <c r="K79" t="s">
        <v>145</v>
      </c>
      <c r="L79">
        <v>45</v>
      </c>
      <c r="M79">
        <v>0</v>
      </c>
      <c r="N79" t="s">
        <v>189</v>
      </c>
      <c r="O79" t="s">
        <v>160</v>
      </c>
      <c r="P79" t="s">
        <v>138</v>
      </c>
      <c r="Q79" t="s">
        <v>148</v>
      </c>
      <c r="R79" s="5" t="s">
        <v>271</v>
      </c>
      <c r="U79" s="3"/>
    </row>
    <row r="80" spans="1:21" x14ac:dyDescent="0.25">
      <c r="A80">
        <v>79</v>
      </c>
      <c r="B80" t="s">
        <v>134</v>
      </c>
      <c r="C80" t="s">
        <v>166</v>
      </c>
      <c r="D80" s="1">
        <v>39483</v>
      </c>
      <c r="E80" t="s">
        <v>140</v>
      </c>
      <c r="F80" t="s">
        <v>48</v>
      </c>
      <c r="G80" t="s">
        <v>140</v>
      </c>
      <c r="H80" t="s">
        <v>49</v>
      </c>
      <c r="I80" t="s">
        <v>22</v>
      </c>
      <c r="J80">
        <v>0</v>
      </c>
      <c r="K80" t="s">
        <v>48</v>
      </c>
      <c r="L80">
        <v>0</v>
      </c>
      <c r="M80">
        <v>8</v>
      </c>
      <c r="N80" t="s">
        <v>163</v>
      </c>
      <c r="O80" t="s">
        <v>169</v>
      </c>
      <c r="P80" t="s">
        <v>155</v>
      </c>
      <c r="Q80" t="s">
        <v>156</v>
      </c>
      <c r="R80" s="5" t="s">
        <v>258</v>
      </c>
    </row>
    <row r="81" spans="1:21" x14ac:dyDescent="0.25">
      <c r="A81">
        <v>80</v>
      </c>
      <c r="B81" t="s">
        <v>134</v>
      </c>
      <c r="C81" t="s">
        <v>18</v>
      </c>
      <c r="D81" t="s">
        <v>190</v>
      </c>
      <c r="E81" t="s">
        <v>153</v>
      </c>
      <c r="F81" t="s">
        <v>20</v>
      </c>
      <c r="G81" t="s">
        <v>153</v>
      </c>
      <c r="H81" t="s">
        <v>49</v>
      </c>
      <c r="I81" t="s">
        <v>22</v>
      </c>
      <c r="J81">
        <v>0</v>
      </c>
      <c r="K81" t="s">
        <v>20</v>
      </c>
      <c r="L81">
        <v>0</v>
      </c>
      <c r="M81">
        <v>5</v>
      </c>
      <c r="N81" t="s">
        <v>191</v>
      </c>
      <c r="O81" t="s">
        <v>24</v>
      </c>
      <c r="P81" t="s">
        <v>137</v>
      </c>
      <c r="Q81" t="s">
        <v>138</v>
      </c>
      <c r="R81" s="5" t="s">
        <v>271</v>
      </c>
    </row>
    <row r="82" spans="1:21" x14ac:dyDescent="0.25">
      <c r="A82">
        <v>81</v>
      </c>
      <c r="B82" t="s">
        <v>134</v>
      </c>
      <c r="C82" t="s">
        <v>100</v>
      </c>
      <c r="D82" s="1">
        <v>39512</v>
      </c>
      <c r="E82" t="s">
        <v>42</v>
      </c>
      <c r="F82" t="s">
        <v>36</v>
      </c>
      <c r="G82" t="s">
        <v>42</v>
      </c>
      <c r="H82" t="s">
        <v>49</v>
      </c>
      <c r="I82" t="s">
        <v>22</v>
      </c>
      <c r="J82">
        <v>0</v>
      </c>
      <c r="K82" t="s">
        <v>42</v>
      </c>
      <c r="L82">
        <v>9</v>
      </c>
      <c r="M82">
        <v>0</v>
      </c>
      <c r="N82" t="s">
        <v>192</v>
      </c>
      <c r="O82" t="s">
        <v>142</v>
      </c>
      <c r="P82" t="s">
        <v>152</v>
      </c>
      <c r="Q82" t="s">
        <v>181</v>
      </c>
      <c r="R82" s="5" t="s">
        <v>435</v>
      </c>
      <c r="U82" s="3"/>
    </row>
    <row r="83" spans="1:21" x14ac:dyDescent="0.25">
      <c r="A83">
        <v>82</v>
      </c>
      <c r="B83" t="s">
        <v>134</v>
      </c>
      <c r="C83" t="s">
        <v>54</v>
      </c>
      <c r="D83" s="1">
        <v>39543</v>
      </c>
      <c r="E83" t="s">
        <v>28</v>
      </c>
      <c r="F83" t="s">
        <v>48</v>
      </c>
      <c r="G83" t="s">
        <v>48</v>
      </c>
      <c r="H83" t="s">
        <v>21</v>
      </c>
      <c r="I83" t="s">
        <v>22</v>
      </c>
      <c r="J83">
        <v>0</v>
      </c>
      <c r="K83" t="s">
        <v>28</v>
      </c>
      <c r="L83">
        <v>29</v>
      </c>
      <c r="M83">
        <v>0</v>
      </c>
      <c r="N83" t="s">
        <v>193</v>
      </c>
      <c r="O83" t="s">
        <v>179</v>
      </c>
      <c r="P83" t="s">
        <v>164</v>
      </c>
      <c r="Q83" t="s">
        <v>138</v>
      </c>
      <c r="R83" s="5" t="s">
        <v>258</v>
      </c>
      <c r="U83" s="3"/>
    </row>
    <row r="84" spans="1:21" x14ac:dyDescent="0.25">
      <c r="A84">
        <v>83</v>
      </c>
      <c r="B84" t="s">
        <v>134</v>
      </c>
      <c r="C84" t="s">
        <v>157</v>
      </c>
      <c r="D84" s="1">
        <v>39543</v>
      </c>
      <c r="E84" t="s">
        <v>140</v>
      </c>
      <c r="F84" t="s">
        <v>145</v>
      </c>
      <c r="G84" t="s">
        <v>140</v>
      </c>
      <c r="H84" t="s">
        <v>49</v>
      </c>
      <c r="I84" t="s">
        <v>22</v>
      </c>
      <c r="J84">
        <v>0</v>
      </c>
      <c r="K84" t="s">
        <v>145</v>
      </c>
      <c r="L84">
        <v>0</v>
      </c>
      <c r="M84">
        <v>8</v>
      </c>
      <c r="N84" t="s">
        <v>194</v>
      </c>
      <c r="O84" t="s">
        <v>160</v>
      </c>
      <c r="P84" t="s">
        <v>137</v>
      </c>
      <c r="Q84" t="s">
        <v>176</v>
      </c>
      <c r="R84" s="5" t="s">
        <v>386</v>
      </c>
      <c r="U84" s="3"/>
    </row>
    <row r="85" spans="1:21" x14ac:dyDescent="0.25">
      <c r="A85">
        <v>84</v>
      </c>
      <c r="B85" t="s">
        <v>134</v>
      </c>
      <c r="C85" t="s">
        <v>47</v>
      </c>
      <c r="D85" s="1">
        <v>39573</v>
      </c>
      <c r="E85" t="s">
        <v>20</v>
      </c>
      <c r="F85" t="s">
        <v>42</v>
      </c>
      <c r="G85" t="s">
        <v>42</v>
      </c>
      <c r="H85" t="s">
        <v>21</v>
      </c>
      <c r="I85" t="s">
        <v>22</v>
      </c>
      <c r="J85">
        <v>0</v>
      </c>
      <c r="K85" t="s">
        <v>42</v>
      </c>
      <c r="L85">
        <v>0</v>
      </c>
      <c r="M85">
        <v>6</v>
      </c>
      <c r="N85" t="s">
        <v>195</v>
      </c>
      <c r="O85" t="s">
        <v>51</v>
      </c>
      <c r="P85" t="s">
        <v>151</v>
      </c>
      <c r="Q85" t="s">
        <v>183</v>
      </c>
      <c r="R85" s="5" t="s">
        <v>271</v>
      </c>
      <c r="U85" s="3"/>
    </row>
    <row r="86" spans="1:21" x14ac:dyDescent="0.25">
      <c r="A86">
        <v>85</v>
      </c>
      <c r="B86" t="s">
        <v>134</v>
      </c>
      <c r="C86" t="s">
        <v>166</v>
      </c>
      <c r="D86" s="1">
        <v>39604</v>
      </c>
      <c r="E86" t="s">
        <v>140</v>
      </c>
      <c r="F86" t="s">
        <v>153</v>
      </c>
      <c r="G86" t="s">
        <v>153</v>
      </c>
      <c r="H86" t="s">
        <v>21</v>
      </c>
      <c r="I86" t="s">
        <v>22</v>
      </c>
      <c r="J86">
        <v>0</v>
      </c>
      <c r="K86" t="s">
        <v>153</v>
      </c>
      <c r="L86">
        <v>0</v>
      </c>
      <c r="M86">
        <v>7</v>
      </c>
      <c r="N86" t="s">
        <v>178</v>
      </c>
      <c r="O86" t="s">
        <v>169</v>
      </c>
      <c r="P86" t="s">
        <v>143</v>
      </c>
      <c r="Q86" t="s">
        <v>161</v>
      </c>
      <c r="R86" s="5" t="s">
        <v>435</v>
      </c>
      <c r="U86" s="3"/>
    </row>
    <row r="87" spans="1:21" x14ac:dyDescent="0.25">
      <c r="A87">
        <v>86</v>
      </c>
      <c r="B87" t="s">
        <v>134</v>
      </c>
      <c r="C87" t="s">
        <v>54</v>
      </c>
      <c r="D87" s="1">
        <v>39634</v>
      </c>
      <c r="E87" t="s">
        <v>145</v>
      </c>
      <c r="F87" t="s">
        <v>28</v>
      </c>
      <c r="G87" t="s">
        <v>28</v>
      </c>
      <c r="H87" t="s">
        <v>21</v>
      </c>
      <c r="I87" t="s">
        <v>22</v>
      </c>
      <c r="J87">
        <v>0</v>
      </c>
      <c r="K87" t="s">
        <v>28</v>
      </c>
      <c r="L87">
        <v>0</v>
      </c>
      <c r="M87">
        <v>7</v>
      </c>
      <c r="N87" t="s">
        <v>196</v>
      </c>
      <c r="O87" t="s">
        <v>179</v>
      </c>
      <c r="P87" t="s">
        <v>152</v>
      </c>
      <c r="Q87" t="s">
        <v>138</v>
      </c>
      <c r="R87" s="5" t="s">
        <v>314</v>
      </c>
      <c r="U87" s="3"/>
    </row>
    <row r="88" spans="1:21" x14ac:dyDescent="0.25">
      <c r="A88">
        <v>87</v>
      </c>
      <c r="B88" t="s">
        <v>134</v>
      </c>
      <c r="C88" t="s">
        <v>70</v>
      </c>
      <c r="D88" s="1">
        <v>39665</v>
      </c>
      <c r="E88" t="s">
        <v>48</v>
      </c>
      <c r="F88" t="s">
        <v>140</v>
      </c>
      <c r="G88" t="s">
        <v>140</v>
      </c>
      <c r="H88" t="s">
        <v>21</v>
      </c>
      <c r="I88" t="s">
        <v>22</v>
      </c>
      <c r="J88">
        <v>0</v>
      </c>
      <c r="K88" t="s">
        <v>140</v>
      </c>
      <c r="L88">
        <v>0</v>
      </c>
      <c r="M88">
        <v>4</v>
      </c>
      <c r="N88" t="s">
        <v>92</v>
      </c>
      <c r="O88" t="s">
        <v>72</v>
      </c>
      <c r="P88" t="s">
        <v>147</v>
      </c>
      <c r="Q88" t="s">
        <v>161</v>
      </c>
      <c r="R88" s="5" t="s">
        <v>386</v>
      </c>
      <c r="U88" s="3"/>
    </row>
    <row r="89" spans="1:21" x14ac:dyDescent="0.25">
      <c r="A89">
        <v>88</v>
      </c>
      <c r="B89" t="s">
        <v>134</v>
      </c>
      <c r="C89" t="s">
        <v>60</v>
      </c>
      <c r="D89" s="1">
        <v>39665</v>
      </c>
      <c r="E89" t="s">
        <v>36</v>
      </c>
      <c r="F89" t="s">
        <v>20</v>
      </c>
      <c r="G89" t="s">
        <v>36</v>
      </c>
      <c r="H89" t="s">
        <v>49</v>
      </c>
      <c r="I89" t="s">
        <v>22</v>
      </c>
      <c r="J89">
        <v>0</v>
      </c>
      <c r="K89" t="s">
        <v>36</v>
      </c>
      <c r="L89">
        <v>5</v>
      </c>
      <c r="M89">
        <v>0</v>
      </c>
      <c r="N89" t="s">
        <v>197</v>
      </c>
      <c r="O89" t="s">
        <v>63</v>
      </c>
      <c r="P89" t="s">
        <v>137</v>
      </c>
      <c r="Q89" t="s">
        <v>164</v>
      </c>
      <c r="R89" s="5" t="s">
        <v>243</v>
      </c>
      <c r="U89" s="3"/>
    </row>
    <row r="90" spans="1:21" x14ac:dyDescent="0.25">
      <c r="A90">
        <v>89</v>
      </c>
      <c r="B90" t="s">
        <v>134</v>
      </c>
      <c r="C90" t="s">
        <v>157</v>
      </c>
      <c r="D90" s="1">
        <v>39696</v>
      </c>
      <c r="E90" t="s">
        <v>153</v>
      </c>
      <c r="F90" t="s">
        <v>145</v>
      </c>
      <c r="G90" t="s">
        <v>145</v>
      </c>
      <c r="H90" t="s">
        <v>21</v>
      </c>
      <c r="I90" t="s">
        <v>22</v>
      </c>
      <c r="J90">
        <v>0</v>
      </c>
      <c r="K90" t="s">
        <v>145</v>
      </c>
      <c r="L90">
        <v>0</v>
      </c>
      <c r="M90">
        <v>8</v>
      </c>
      <c r="N90" t="s">
        <v>171</v>
      </c>
      <c r="O90" t="s">
        <v>160</v>
      </c>
      <c r="P90" t="s">
        <v>143</v>
      </c>
      <c r="Q90" t="s">
        <v>165</v>
      </c>
      <c r="R90" s="5" t="s">
        <v>314</v>
      </c>
      <c r="U90" s="3"/>
    </row>
    <row r="91" spans="1:21" x14ac:dyDescent="0.25">
      <c r="A91">
        <v>90</v>
      </c>
      <c r="B91" t="s">
        <v>134</v>
      </c>
      <c r="C91" t="s">
        <v>47</v>
      </c>
      <c r="D91" t="s">
        <v>198</v>
      </c>
      <c r="E91" t="s">
        <v>20</v>
      </c>
      <c r="F91" t="s">
        <v>28</v>
      </c>
      <c r="G91" t="s">
        <v>28</v>
      </c>
      <c r="H91" t="s">
        <v>21</v>
      </c>
      <c r="I91" t="s">
        <v>22</v>
      </c>
      <c r="J91">
        <v>0</v>
      </c>
      <c r="K91" t="s">
        <v>28</v>
      </c>
      <c r="L91">
        <v>0</v>
      </c>
      <c r="M91">
        <v>9</v>
      </c>
      <c r="N91" t="s">
        <v>199</v>
      </c>
      <c r="O91" t="s">
        <v>51</v>
      </c>
      <c r="P91" t="s">
        <v>155</v>
      </c>
      <c r="Q91" t="s">
        <v>176</v>
      </c>
      <c r="R91" s="5" t="s">
        <v>386</v>
      </c>
      <c r="U91" s="3"/>
    </row>
    <row r="92" spans="1:21" x14ac:dyDescent="0.25">
      <c r="A92">
        <v>91</v>
      </c>
      <c r="B92" t="s">
        <v>134</v>
      </c>
      <c r="C92" t="s">
        <v>166</v>
      </c>
      <c r="D92" s="1">
        <v>39726</v>
      </c>
      <c r="E92" t="s">
        <v>140</v>
      </c>
      <c r="F92" t="s">
        <v>42</v>
      </c>
      <c r="G92" t="s">
        <v>42</v>
      </c>
      <c r="H92" t="s">
        <v>21</v>
      </c>
      <c r="I92" t="s">
        <v>22</v>
      </c>
      <c r="J92">
        <v>0</v>
      </c>
      <c r="K92" t="s">
        <v>140</v>
      </c>
      <c r="L92">
        <v>18</v>
      </c>
      <c r="M92">
        <v>0</v>
      </c>
      <c r="N92" t="s">
        <v>200</v>
      </c>
      <c r="O92" t="s">
        <v>169</v>
      </c>
      <c r="P92" t="s">
        <v>176</v>
      </c>
      <c r="Q92" t="s">
        <v>201</v>
      </c>
      <c r="R92" s="5" t="s">
        <v>435</v>
      </c>
      <c r="U92" s="3"/>
    </row>
    <row r="93" spans="1:21" x14ac:dyDescent="0.25">
      <c r="A93">
        <v>92</v>
      </c>
      <c r="B93" t="s">
        <v>134</v>
      </c>
      <c r="C93" t="s">
        <v>18</v>
      </c>
      <c r="D93" s="1">
        <v>39757</v>
      </c>
      <c r="E93" t="s">
        <v>36</v>
      </c>
      <c r="F93" t="s">
        <v>153</v>
      </c>
      <c r="G93" t="s">
        <v>36</v>
      </c>
      <c r="H93" t="s">
        <v>49</v>
      </c>
      <c r="I93" t="s">
        <v>22</v>
      </c>
      <c r="J93">
        <v>0</v>
      </c>
      <c r="K93" t="s">
        <v>36</v>
      </c>
      <c r="L93">
        <v>23</v>
      </c>
      <c r="M93">
        <v>0</v>
      </c>
      <c r="N93" t="s">
        <v>197</v>
      </c>
      <c r="O93" t="s">
        <v>24</v>
      </c>
      <c r="P93" t="s">
        <v>164</v>
      </c>
      <c r="Q93" t="s">
        <v>165</v>
      </c>
      <c r="R93" s="5" t="s">
        <v>314</v>
      </c>
      <c r="U93" s="3"/>
    </row>
    <row r="94" spans="1:21" x14ac:dyDescent="0.25">
      <c r="A94">
        <v>93</v>
      </c>
      <c r="B94" t="s">
        <v>134</v>
      </c>
      <c r="C94" t="s">
        <v>157</v>
      </c>
      <c r="D94" s="1">
        <v>39757</v>
      </c>
      <c r="E94" t="s">
        <v>48</v>
      </c>
      <c r="F94" t="s">
        <v>145</v>
      </c>
      <c r="G94" t="s">
        <v>145</v>
      </c>
      <c r="H94" t="s">
        <v>21</v>
      </c>
      <c r="I94" t="s">
        <v>22</v>
      </c>
      <c r="J94">
        <v>0</v>
      </c>
      <c r="K94" t="s">
        <v>145</v>
      </c>
      <c r="L94">
        <v>0</v>
      </c>
      <c r="M94">
        <v>3</v>
      </c>
      <c r="N94" t="s">
        <v>159</v>
      </c>
      <c r="O94" t="s">
        <v>160</v>
      </c>
      <c r="P94" t="s">
        <v>151</v>
      </c>
      <c r="Q94" t="s">
        <v>138</v>
      </c>
      <c r="R94" s="5" t="s">
        <v>386</v>
      </c>
      <c r="U94" s="3"/>
    </row>
    <row r="95" spans="1:21" x14ac:dyDescent="0.25">
      <c r="A95">
        <v>94</v>
      </c>
      <c r="B95" t="s">
        <v>134</v>
      </c>
      <c r="C95" t="s">
        <v>100</v>
      </c>
      <c r="D95" s="1">
        <v>39787</v>
      </c>
      <c r="E95" t="s">
        <v>20</v>
      </c>
      <c r="F95" t="s">
        <v>42</v>
      </c>
      <c r="G95" t="s">
        <v>20</v>
      </c>
      <c r="H95" t="s">
        <v>49</v>
      </c>
      <c r="I95" t="s">
        <v>22</v>
      </c>
      <c r="J95">
        <v>0</v>
      </c>
      <c r="K95" t="s">
        <v>42</v>
      </c>
      <c r="L95">
        <v>0</v>
      </c>
      <c r="M95">
        <v>9</v>
      </c>
      <c r="N95" t="s">
        <v>188</v>
      </c>
      <c r="O95" t="s">
        <v>142</v>
      </c>
      <c r="P95" t="s">
        <v>183</v>
      </c>
      <c r="Q95" t="s">
        <v>181</v>
      </c>
      <c r="R95" s="5" t="s">
        <v>271</v>
      </c>
    </row>
    <row r="96" spans="1:21" x14ac:dyDescent="0.25">
      <c r="A96">
        <v>95</v>
      </c>
      <c r="B96" t="s">
        <v>134</v>
      </c>
      <c r="C96" t="s">
        <v>60</v>
      </c>
      <c r="D96" t="s">
        <v>202</v>
      </c>
      <c r="E96" t="s">
        <v>36</v>
      </c>
      <c r="F96" t="s">
        <v>48</v>
      </c>
      <c r="G96" t="s">
        <v>36</v>
      </c>
      <c r="H96" t="s">
        <v>49</v>
      </c>
      <c r="I96" t="s">
        <v>22</v>
      </c>
      <c r="J96">
        <v>0</v>
      </c>
      <c r="K96" t="s">
        <v>36</v>
      </c>
      <c r="L96">
        <v>23</v>
      </c>
      <c r="M96">
        <v>0</v>
      </c>
      <c r="N96" t="s">
        <v>203</v>
      </c>
      <c r="O96" t="s">
        <v>63</v>
      </c>
      <c r="P96" t="s">
        <v>137</v>
      </c>
      <c r="Q96" t="s">
        <v>164</v>
      </c>
      <c r="R96" s="5" t="s">
        <v>258</v>
      </c>
      <c r="U96" s="3"/>
    </row>
    <row r="97" spans="1:21" x14ac:dyDescent="0.25">
      <c r="A97">
        <v>96</v>
      </c>
      <c r="B97" t="s">
        <v>134</v>
      </c>
      <c r="C97" t="s">
        <v>54</v>
      </c>
      <c r="D97" t="s">
        <v>204</v>
      </c>
      <c r="E97" t="s">
        <v>140</v>
      </c>
      <c r="F97" t="s">
        <v>28</v>
      </c>
      <c r="G97" t="s">
        <v>28</v>
      </c>
      <c r="H97" t="s">
        <v>21</v>
      </c>
      <c r="I97" t="s">
        <v>22</v>
      </c>
      <c r="J97">
        <v>0</v>
      </c>
      <c r="K97" t="s">
        <v>28</v>
      </c>
      <c r="L97">
        <v>0</v>
      </c>
      <c r="M97">
        <v>9</v>
      </c>
      <c r="N97" t="s">
        <v>185</v>
      </c>
      <c r="O97" t="s">
        <v>56</v>
      </c>
      <c r="P97" t="s">
        <v>183</v>
      </c>
      <c r="Q97" t="s">
        <v>165</v>
      </c>
      <c r="R97" s="5" t="s">
        <v>386</v>
      </c>
    </row>
    <row r="98" spans="1:21" x14ac:dyDescent="0.25">
      <c r="A98">
        <v>97</v>
      </c>
      <c r="B98" t="s">
        <v>134</v>
      </c>
      <c r="C98" t="s">
        <v>100</v>
      </c>
      <c r="D98" t="s">
        <v>198</v>
      </c>
      <c r="E98" t="s">
        <v>42</v>
      </c>
      <c r="F98" t="s">
        <v>145</v>
      </c>
      <c r="G98" t="s">
        <v>145</v>
      </c>
      <c r="H98" t="s">
        <v>21</v>
      </c>
      <c r="I98" t="s">
        <v>22</v>
      </c>
      <c r="J98">
        <v>0</v>
      </c>
      <c r="K98" t="s">
        <v>42</v>
      </c>
      <c r="L98">
        <v>41</v>
      </c>
      <c r="M98">
        <v>0</v>
      </c>
      <c r="N98" t="s">
        <v>188</v>
      </c>
      <c r="O98" t="s">
        <v>142</v>
      </c>
      <c r="P98" t="s">
        <v>151</v>
      </c>
      <c r="Q98" t="s">
        <v>156</v>
      </c>
      <c r="R98" s="5" t="s">
        <v>435</v>
      </c>
      <c r="U98" s="3"/>
    </row>
    <row r="99" spans="1:21" x14ac:dyDescent="0.25">
      <c r="A99">
        <v>98</v>
      </c>
      <c r="B99" t="s">
        <v>134</v>
      </c>
      <c r="C99" t="s">
        <v>70</v>
      </c>
      <c r="D99" t="s">
        <v>205</v>
      </c>
      <c r="E99" t="s">
        <v>48</v>
      </c>
      <c r="F99" t="s">
        <v>153</v>
      </c>
      <c r="G99" t="s">
        <v>153</v>
      </c>
      <c r="H99" t="s">
        <v>21</v>
      </c>
      <c r="I99" t="s">
        <v>22</v>
      </c>
      <c r="J99">
        <v>0</v>
      </c>
      <c r="K99" t="s">
        <v>48</v>
      </c>
      <c r="L99">
        <v>12</v>
      </c>
      <c r="M99">
        <v>0</v>
      </c>
      <c r="N99" t="s">
        <v>206</v>
      </c>
      <c r="O99" t="s">
        <v>72</v>
      </c>
      <c r="P99" t="s">
        <v>201</v>
      </c>
      <c r="Q99" t="s">
        <v>148</v>
      </c>
      <c r="R99" s="5" t="s">
        <v>386</v>
      </c>
      <c r="U99" s="3"/>
    </row>
    <row r="100" spans="1:21" x14ac:dyDescent="0.25">
      <c r="A100">
        <v>99</v>
      </c>
      <c r="B100" t="s">
        <v>134</v>
      </c>
      <c r="C100" t="s">
        <v>54</v>
      </c>
      <c r="D100" t="s">
        <v>207</v>
      </c>
      <c r="E100" t="s">
        <v>36</v>
      </c>
      <c r="F100" t="s">
        <v>28</v>
      </c>
      <c r="G100" t="s">
        <v>28</v>
      </c>
      <c r="H100" t="s">
        <v>21</v>
      </c>
      <c r="I100" t="s">
        <v>22</v>
      </c>
      <c r="J100">
        <v>0</v>
      </c>
      <c r="K100" t="s">
        <v>28</v>
      </c>
      <c r="L100">
        <v>0</v>
      </c>
      <c r="M100">
        <v>8</v>
      </c>
      <c r="N100" t="s">
        <v>193</v>
      </c>
      <c r="O100" t="s">
        <v>56</v>
      </c>
      <c r="P100" t="s">
        <v>183</v>
      </c>
      <c r="Q100" t="s">
        <v>152</v>
      </c>
      <c r="R100" s="5" t="s">
        <v>435</v>
      </c>
      <c r="U100" s="3"/>
    </row>
    <row r="101" spans="1:21" x14ac:dyDescent="0.25">
      <c r="A101">
        <v>100</v>
      </c>
      <c r="B101" t="s">
        <v>134</v>
      </c>
      <c r="C101" t="s">
        <v>70</v>
      </c>
      <c r="D101" t="s">
        <v>208</v>
      </c>
      <c r="E101" t="s">
        <v>48</v>
      </c>
      <c r="F101" t="s">
        <v>42</v>
      </c>
      <c r="G101" t="s">
        <v>48</v>
      </c>
      <c r="H101" t="s">
        <v>49</v>
      </c>
      <c r="I101" t="s">
        <v>22</v>
      </c>
      <c r="J101">
        <v>1</v>
      </c>
      <c r="K101" t="s">
        <v>42</v>
      </c>
      <c r="L101">
        <v>6</v>
      </c>
      <c r="M101">
        <v>0</v>
      </c>
      <c r="N101" t="s">
        <v>209</v>
      </c>
      <c r="O101" t="s">
        <v>72</v>
      </c>
      <c r="P101" t="s">
        <v>176</v>
      </c>
      <c r="Q101" t="s">
        <v>138</v>
      </c>
      <c r="R101" s="5" t="s">
        <v>271</v>
      </c>
      <c r="U101" s="3"/>
    </row>
    <row r="102" spans="1:21" x14ac:dyDescent="0.25">
      <c r="A102">
        <v>101</v>
      </c>
      <c r="B102" t="s">
        <v>134</v>
      </c>
      <c r="C102" t="s">
        <v>157</v>
      </c>
      <c r="D102" t="s">
        <v>208</v>
      </c>
      <c r="E102" t="s">
        <v>145</v>
      </c>
      <c r="F102" t="s">
        <v>20</v>
      </c>
      <c r="G102" t="s">
        <v>20</v>
      </c>
      <c r="H102" t="s">
        <v>21</v>
      </c>
      <c r="I102" t="s">
        <v>22</v>
      </c>
      <c r="J102">
        <v>0</v>
      </c>
      <c r="K102" t="s">
        <v>145</v>
      </c>
      <c r="L102">
        <v>65</v>
      </c>
      <c r="M102">
        <v>0</v>
      </c>
      <c r="N102" t="s">
        <v>210</v>
      </c>
      <c r="O102" t="s">
        <v>160</v>
      </c>
      <c r="P102" t="s">
        <v>155</v>
      </c>
      <c r="Q102" t="s">
        <v>144</v>
      </c>
      <c r="R102" s="5" t="s">
        <v>183</v>
      </c>
      <c r="U102" s="3"/>
    </row>
    <row r="103" spans="1:21" x14ac:dyDescent="0.25">
      <c r="A103">
        <v>102</v>
      </c>
      <c r="B103" t="s">
        <v>134</v>
      </c>
      <c r="C103" t="s">
        <v>18</v>
      </c>
      <c r="D103" t="s">
        <v>211</v>
      </c>
      <c r="E103" t="s">
        <v>28</v>
      </c>
      <c r="F103" t="s">
        <v>153</v>
      </c>
      <c r="G103" t="s">
        <v>153</v>
      </c>
      <c r="H103" t="s">
        <v>21</v>
      </c>
      <c r="I103" t="s">
        <v>22</v>
      </c>
      <c r="J103">
        <v>0</v>
      </c>
      <c r="K103" t="s">
        <v>28</v>
      </c>
      <c r="L103">
        <v>25</v>
      </c>
      <c r="M103">
        <v>0</v>
      </c>
      <c r="N103" t="s">
        <v>212</v>
      </c>
      <c r="O103" t="s">
        <v>24</v>
      </c>
      <c r="P103" t="s">
        <v>183</v>
      </c>
      <c r="Q103" t="s">
        <v>152</v>
      </c>
      <c r="R103" s="5" t="s">
        <v>386</v>
      </c>
      <c r="U103" s="3"/>
    </row>
    <row r="104" spans="1:21" x14ac:dyDescent="0.25">
      <c r="A104">
        <v>103</v>
      </c>
      <c r="B104" t="s">
        <v>134</v>
      </c>
      <c r="C104" t="s">
        <v>60</v>
      </c>
      <c r="D104" t="s">
        <v>211</v>
      </c>
      <c r="E104" t="s">
        <v>36</v>
      </c>
      <c r="F104" t="s">
        <v>140</v>
      </c>
      <c r="G104" t="s">
        <v>36</v>
      </c>
      <c r="H104" t="s">
        <v>49</v>
      </c>
      <c r="I104" t="s">
        <v>22</v>
      </c>
      <c r="J104">
        <v>1</v>
      </c>
      <c r="K104" t="s">
        <v>140</v>
      </c>
      <c r="L104">
        <v>3</v>
      </c>
      <c r="M104">
        <v>0</v>
      </c>
      <c r="N104" t="s">
        <v>213</v>
      </c>
      <c r="O104" t="s">
        <v>63</v>
      </c>
      <c r="P104" t="s">
        <v>137</v>
      </c>
      <c r="Q104" t="s">
        <v>156</v>
      </c>
      <c r="R104" s="5" t="s">
        <v>435</v>
      </c>
      <c r="U104" s="3"/>
    </row>
    <row r="105" spans="1:21" x14ac:dyDescent="0.25">
      <c r="A105">
        <v>104</v>
      </c>
      <c r="B105" t="s">
        <v>134</v>
      </c>
      <c r="C105" t="s">
        <v>47</v>
      </c>
      <c r="D105" t="s">
        <v>214</v>
      </c>
      <c r="E105" t="s">
        <v>20</v>
      </c>
      <c r="F105" t="s">
        <v>48</v>
      </c>
      <c r="G105" t="s">
        <v>48</v>
      </c>
      <c r="H105" t="s">
        <v>21</v>
      </c>
      <c r="I105" t="s">
        <v>22</v>
      </c>
      <c r="J105">
        <v>0</v>
      </c>
      <c r="K105" t="s">
        <v>48</v>
      </c>
      <c r="L105">
        <v>0</v>
      </c>
      <c r="M105">
        <v>5</v>
      </c>
      <c r="N105" t="s">
        <v>215</v>
      </c>
      <c r="O105" t="s">
        <v>51</v>
      </c>
      <c r="P105" t="s">
        <v>151</v>
      </c>
      <c r="Q105" t="s">
        <v>148</v>
      </c>
      <c r="R105" s="5" t="s">
        <v>46</v>
      </c>
      <c r="U105" s="3"/>
    </row>
    <row r="106" spans="1:21" x14ac:dyDescent="0.25">
      <c r="A106">
        <v>105</v>
      </c>
      <c r="B106" t="s">
        <v>134</v>
      </c>
      <c r="C106" t="s">
        <v>60</v>
      </c>
      <c r="D106" t="s">
        <v>216</v>
      </c>
      <c r="E106" t="s">
        <v>36</v>
      </c>
      <c r="F106" t="s">
        <v>145</v>
      </c>
      <c r="G106" t="s">
        <v>145</v>
      </c>
      <c r="H106" t="s">
        <v>21</v>
      </c>
      <c r="I106" t="s">
        <v>22</v>
      </c>
      <c r="J106">
        <v>0</v>
      </c>
      <c r="K106" t="s">
        <v>145</v>
      </c>
      <c r="L106">
        <v>0</v>
      </c>
      <c r="M106">
        <v>6</v>
      </c>
      <c r="N106" t="s">
        <v>171</v>
      </c>
      <c r="O106" t="s">
        <v>63</v>
      </c>
      <c r="P106" t="s">
        <v>201</v>
      </c>
      <c r="Q106" t="s">
        <v>138</v>
      </c>
      <c r="R106" s="5" t="s">
        <v>45</v>
      </c>
      <c r="U106" s="3"/>
    </row>
    <row r="107" spans="1:21" x14ac:dyDescent="0.25">
      <c r="A107">
        <v>106</v>
      </c>
      <c r="B107" t="s">
        <v>134</v>
      </c>
      <c r="C107" t="s">
        <v>54</v>
      </c>
      <c r="D107" t="s">
        <v>217</v>
      </c>
      <c r="E107" t="s">
        <v>42</v>
      </c>
      <c r="F107" t="s">
        <v>28</v>
      </c>
      <c r="G107" t="s">
        <v>28</v>
      </c>
      <c r="H107" t="s">
        <v>21</v>
      </c>
      <c r="I107" t="s">
        <v>22</v>
      </c>
      <c r="J107">
        <v>0</v>
      </c>
      <c r="K107" t="s">
        <v>42</v>
      </c>
      <c r="L107">
        <v>1</v>
      </c>
      <c r="M107">
        <v>0</v>
      </c>
      <c r="N107" t="s">
        <v>188</v>
      </c>
      <c r="O107" t="s">
        <v>56</v>
      </c>
      <c r="P107" t="s">
        <v>155</v>
      </c>
      <c r="Q107" t="s">
        <v>148</v>
      </c>
      <c r="R107" s="5" t="s">
        <v>243</v>
      </c>
      <c r="U107" s="3"/>
    </row>
    <row r="108" spans="1:21" x14ac:dyDescent="0.25">
      <c r="A108">
        <v>107</v>
      </c>
      <c r="B108" t="s">
        <v>134</v>
      </c>
      <c r="C108" t="s">
        <v>166</v>
      </c>
      <c r="D108" t="s">
        <v>217</v>
      </c>
      <c r="E108" t="s">
        <v>20</v>
      </c>
      <c r="F108" t="s">
        <v>140</v>
      </c>
      <c r="G108" t="s">
        <v>20</v>
      </c>
      <c r="H108" t="s">
        <v>49</v>
      </c>
      <c r="I108" t="s">
        <v>22</v>
      </c>
      <c r="J108">
        <v>0</v>
      </c>
      <c r="K108" t="s">
        <v>20</v>
      </c>
      <c r="L108">
        <v>14</v>
      </c>
      <c r="M108">
        <v>0</v>
      </c>
      <c r="N108" t="s">
        <v>218</v>
      </c>
      <c r="O108" t="s">
        <v>169</v>
      </c>
      <c r="P108" t="s">
        <v>152</v>
      </c>
      <c r="Q108" t="s">
        <v>181</v>
      </c>
      <c r="R108" s="5" t="s">
        <v>46</v>
      </c>
      <c r="U108" s="3"/>
    </row>
    <row r="109" spans="1:21" x14ac:dyDescent="0.25">
      <c r="A109">
        <v>108</v>
      </c>
      <c r="B109" t="s">
        <v>134</v>
      </c>
      <c r="C109" t="s">
        <v>100</v>
      </c>
      <c r="D109" t="s">
        <v>219</v>
      </c>
      <c r="E109" t="s">
        <v>153</v>
      </c>
      <c r="F109" t="s">
        <v>42</v>
      </c>
      <c r="G109" t="s">
        <v>42</v>
      </c>
      <c r="H109" t="s">
        <v>21</v>
      </c>
      <c r="I109" t="s">
        <v>22</v>
      </c>
      <c r="J109">
        <v>0</v>
      </c>
      <c r="K109" t="s">
        <v>42</v>
      </c>
      <c r="L109">
        <v>0</v>
      </c>
      <c r="M109">
        <v>6</v>
      </c>
      <c r="N109" t="s">
        <v>188</v>
      </c>
      <c r="O109" t="s">
        <v>142</v>
      </c>
      <c r="P109" t="s">
        <v>137</v>
      </c>
      <c r="Q109" t="s">
        <v>151</v>
      </c>
      <c r="R109" s="5" t="s">
        <v>258</v>
      </c>
      <c r="U109" s="3"/>
    </row>
    <row r="110" spans="1:21" x14ac:dyDescent="0.25">
      <c r="A110">
        <v>109</v>
      </c>
      <c r="B110" t="s">
        <v>134</v>
      </c>
      <c r="C110" t="s">
        <v>70</v>
      </c>
      <c r="D110" t="s">
        <v>220</v>
      </c>
      <c r="E110" t="s">
        <v>28</v>
      </c>
      <c r="F110" t="s">
        <v>48</v>
      </c>
      <c r="G110" t="s">
        <v>48</v>
      </c>
      <c r="H110" t="s">
        <v>21</v>
      </c>
      <c r="I110" t="s">
        <v>22</v>
      </c>
      <c r="J110">
        <v>0</v>
      </c>
      <c r="K110" t="s">
        <v>48</v>
      </c>
      <c r="L110">
        <v>0</v>
      </c>
      <c r="M110">
        <v>5</v>
      </c>
      <c r="N110" t="s">
        <v>221</v>
      </c>
      <c r="O110" t="s">
        <v>72</v>
      </c>
      <c r="P110" t="s">
        <v>155</v>
      </c>
      <c r="Q110" t="s">
        <v>156</v>
      </c>
      <c r="R110" s="5" t="s">
        <v>435</v>
      </c>
      <c r="U110" s="3"/>
    </row>
    <row r="111" spans="1:21" x14ac:dyDescent="0.25">
      <c r="A111">
        <v>110</v>
      </c>
      <c r="B111" t="s">
        <v>134</v>
      </c>
      <c r="C111" t="s">
        <v>166</v>
      </c>
      <c r="D111" t="s">
        <v>220</v>
      </c>
      <c r="E111" t="s">
        <v>145</v>
      </c>
      <c r="F111" t="s">
        <v>140</v>
      </c>
      <c r="G111" t="s">
        <v>145</v>
      </c>
      <c r="H111" t="s">
        <v>49</v>
      </c>
      <c r="I111" t="s">
        <v>22</v>
      </c>
      <c r="J111">
        <v>0</v>
      </c>
      <c r="K111" t="s">
        <v>145</v>
      </c>
      <c r="L111">
        <v>10</v>
      </c>
      <c r="M111">
        <v>0</v>
      </c>
      <c r="N111" t="s">
        <v>222</v>
      </c>
      <c r="O111" t="s">
        <v>169</v>
      </c>
      <c r="P111" t="s">
        <v>152</v>
      </c>
      <c r="Q111" t="s">
        <v>144</v>
      </c>
      <c r="R111" s="5" t="s">
        <v>271</v>
      </c>
      <c r="U111" s="3"/>
    </row>
    <row r="112" spans="1:21" x14ac:dyDescent="0.25">
      <c r="A112">
        <v>111</v>
      </c>
      <c r="B112" t="s">
        <v>134</v>
      </c>
      <c r="C112" t="s">
        <v>47</v>
      </c>
      <c r="D112" s="1">
        <v>39512</v>
      </c>
      <c r="E112" t="s">
        <v>20</v>
      </c>
      <c r="F112" t="s">
        <v>153</v>
      </c>
      <c r="G112" t="s">
        <v>153</v>
      </c>
      <c r="H112" t="s">
        <v>21</v>
      </c>
      <c r="I112" t="s">
        <v>22</v>
      </c>
      <c r="J112">
        <v>0</v>
      </c>
      <c r="K112" t="s">
        <v>20</v>
      </c>
      <c r="L112">
        <v>3</v>
      </c>
      <c r="M112">
        <v>0</v>
      </c>
      <c r="N112" t="s">
        <v>223</v>
      </c>
      <c r="O112" t="s">
        <v>51</v>
      </c>
      <c r="P112" t="s">
        <v>183</v>
      </c>
      <c r="Q112" t="s">
        <v>144</v>
      </c>
      <c r="R112" s="5" t="s">
        <v>243</v>
      </c>
      <c r="U112" s="3"/>
    </row>
    <row r="113" spans="1:21" x14ac:dyDescent="0.25">
      <c r="A113">
        <v>112</v>
      </c>
      <c r="B113" t="s">
        <v>134</v>
      </c>
      <c r="C113" t="s">
        <v>60</v>
      </c>
      <c r="D113" t="s">
        <v>190</v>
      </c>
      <c r="E113" t="s">
        <v>42</v>
      </c>
      <c r="F113" t="s">
        <v>36</v>
      </c>
      <c r="G113" t="s">
        <v>42</v>
      </c>
      <c r="H113" t="s">
        <v>49</v>
      </c>
      <c r="I113" t="s">
        <v>22</v>
      </c>
      <c r="J113">
        <v>0</v>
      </c>
      <c r="K113" t="s">
        <v>36</v>
      </c>
      <c r="L113">
        <v>0</v>
      </c>
      <c r="M113">
        <v>3</v>
      </c>
      <c r="N113" t="s">
        <v>224</v>
      </c>
      <c r="O113" t="s">
        <v>63</v>
      </c>
      <c r="P113" t="s">
        <v>151</v>
      </c>
      <c r="Q113" t="s">
        <v>181</v>
      </c>
      <c r="R113" s="5" t="s">
        <v>258</v>
      </c>
      <c r="U113" s="3"/>
    </row>
    <row r="114" spans="1:21" x14ac:dyDescent="0.25">
      <c r="A114">
        <v>113</v>
      </c>
      <c r="B114" t="s">
        <v>134</v>
      </c>
      <c r="C114" t="s">
        <v>157</v>
      </c>
      <c r="D114" t="s">
        <v>225</v>
      </c>
      <c r="E114" t="s">
        <v>28</v>
      </c>
      <c r="F114" t="s">
        <v>145</v>
      </c>
      <c r="G114" t="s">
        <v>145</v>
      </c>
      <c r="H114" t="s">
        <v>21</v>
      </c>
      <c r="I114" t="s">
        <v>22</v>
      </c>
      <c r="J114">
        <v>0</v>
      </c>
      <c r="K114" t="s">
        <v>145</v>
      </c>
      <c r="L114">
        <v>0</v>
      </c>
      <c r="M114">
        <v>5</v>
      </c>
      <c r="N114" t="s">
        <v>194</v>
      </c>
      <c r="O114" t="s">
        <v>160</v>
      </c>
      <c r="P114" t="s">
        <v>155</v>
      </c>
      <c r="Q114" t="s">
        <v>156</v>
      </c>
      <c r="R114" s="5" t="s">
        <v>435</v>
      </c>
      <c r="U114" s="3"/>
    </row>
    <row r="115" spans="1:21" x14ac:dyDescent="0.25">
      <c r="A115">
        <v>114</v>
      </c>
      <c r="B115" t="s">
        <v>134</v>
      </c>
      <c r="C115" t="s">
        <v>18</v>
      </c>
      <c r="D115" t="s">
        <v>226</v>
      </c>
      <c r="E115" t="s">
        <v>153</v>
      </c>
      <c r="F115" t="s">
        <v>140</v>
      </c>
      <c r="G115" t="s">
        <v>153</v>
      </c>
      <c r="H115" t="s">
        <v>49</v>
      </c>
      <c r="I115" t="s">
        <v>22</v>
      </c>
      <c r="J115">
        <v>0</v>
      </c>
      <c r="K115" t="s">
        <v>140</v>
      </c>
      <c r="L115">
        <v>0</v>
      </c>
      <c r="M115">
        <v>7</v>
      </c>
      <c r="N115" t="s">
        <v>89</v>
      </c>
      <c r="O115" t="s">
        <v>24</v>
      </c>
      <c r="P115" t="s">
        <v>201</v>
      </c>
      <c r="Q115" t="s">
        <v>165</v>
      </c>
      <c r="R115" s="5" t="s">
        <v>33</v>
      </c>
    </row>
    <row r="116" spans="1:21" x14ac:dyDescent="0.25">
      <c r="A116">
        <v>115</v>
      </c>
      <c r="B116" t="s">
        <v>134</v>
      </c>
      <c r="C116" t="s">
        <v>54</v>
      </c>
      <c r="D116" t="s">
        <v>227</v>
      </c>
      <c r="E116" t="s">
        <v>145</v>
      </c>
      <c r="F116" t="s">
        <v>48</v>
      </c>
      <c r="G116" t="s">
        <v>48</v>
      </c>
      <c r="H116" t="s">
        <v>21</v>
      </c>
      <c r="I116" t="s">
        <v>22</v>
      </c>
      <c r="J116">
        <v>0</v>
      </c>
      <c r="K116" t="s">
        <v>145</v>
      </c>
      <c r="L116">
        <v>105</v>
      </c>
      <c r="M116">
        <v>0</v>
      </c>
      <c r="N116" t="s">
        <v>159</v>
      </c>
      <c r="O116" t="s">
        <v>56</v>
      </c>
      <c r="P116" t="s">
        <v>155</v>
      </c>
      <c r="Q116" t="s">
        <v>138</v>
      </c>
      <c r="R116" s="5" t="s">
        <v>183</v>
      </c>
      <c r="U116" s="3"/>
    </row>
    <row r="117" spans="1:21" x14ac:dyDescent="0.25">
      <c r="A117">
        <v>116</v>
      </c>
      <c r="B117" t="s">
        <v>134</v>
      </c>
      <c r="C117" t="s">
        <v>54</v>
      </c>
      <c r="D117" t="s">
        <v>228</v>
      </c>
      <c r="E117" t="s">
        <v>42</v>
      </c>
      <c r="F117" t="s">
        <v>140</v>
      </c>
      <c r="G117" t="s">
        <v>42</v>
      </c>
      <c r="H117" t="s">
        <v>49</v>
      </c>
      <c r="I117" t="s">
        <v>22</v>
      </c>
      <c r="J117">
        <v>0</v>
      </c>
      <c r="K117" t="s">
        <v>140</v>
      </c>
      <c r="L117">
        <v>0</v>
      </c>
      <c r="M117">
        <v>9</v>
      </c>
      <c r="N117" t="s">
        <v>213</v>
      </c>
      <c r="O117" t="s">
        <v>56</v>
      </c>
      <c r="P117" t="s">
        <v>137</v>
      </c>
      <c r="Q117" t="s">
        <v>152</v>
      </c>
      <c r="R117" s="5" t="s">
        <v>435</v>
      </c>
      <c r="U117" s="3"/>
    </row>
    <row r="118" spans="1:21" x14ac:dyDescent="0.25">
      <c r="A118">
        <v>117</v>
      </c>
      <c r="B118" t="s">
        <v>134</v>
      </c>
      <c r="C118" t="s">
        <v>54</v>
      </c>
      <c r="D118" s="1">
        <v>39453</v>
      </c>
      <c r="E118" t="s">
        <v>140</v>
      </c>
      <c r="F118" t="s">
        <v>145</v>
      </c>
      <c r="G118" t="s">
        <v>145</v>
      </c>
      <c r="H118" t="s">
        <v>21</v>
      </c>
      <c r="I118" t="s">
        <v>22</v>
      </c>
      <c r="J118">
        <v>0</v>
      </c>
      <c r="K118" t="s">
        <v>145</v>
      </c>
      <c r="L118">
        <v>0</v>
      </c>
      <c r="M118">
        <v>3</v>
      </c>
      <c r="N118" t="s">
        <v>171</v>
      </c>
      <c r="O118" t="s">
        <v>179</v>
      </c>
      <c r="P118" t="s">
        <v>155</v>
      </c>
      <c r="Q118" t="s">
        <v>138</v>
      </c>
      <c r="R118" s="5" t="s">
        <v>431</v>
      </c>
      <c r="U118" s="3"/>
    </row>
    <row r="119" spans="1:21" x14ac:dyDescent="0.25">
      <c r="A119">
        <v>118</v>
      </c>
      <c r="B119" t="s">
        <v>229</v>
      </c>
      <c r="C119" t="s">
        <v>230</v>
      </c>
      <c r="D119" t="s">
        <v>231</v>
      </c>
      <c r="E119" t="s">
        <v>28</v>
      </c>
      <c r="F119" t="s">
        <v>140</v>
      </c>
      <c r="G119" t="s">
        <v>140</v>
      </c>
      <c r="H119" t="s">
        <v>21</v>
      </c>
      <c r="I119" t="s">
        <v>22</v>
      </c>
      <c r="J119">
        <v>0</v>
      </c>
      <c r="K119" t="s">
        <v>28</v>
      </c>
      <c r="L119">
        <v>19</v>
      </c>
      <c r="M119">
        <v>0</v>
      </c>
      <c r="N119" t="s">
        <v>232</v>
      </c>
      <c r="O119" t="s">
        <v>233</v>
      </c>
      <c r="P119" t="s">
        <v>183</v>
      </c>
      <c r="Q119" t="s">
        <v>156</v>
      </c>
      <c r="R119" s="5" t="s">
        <v>46</v>
      </c>
      <c r="U119" s="3"/>
    </row>
    <row r="120" spans="1:21" x14ac:dyDescent="0.25">
      <c r="A120">
        <v>119</v>
      </c>
      <c r="B120" t="s">
        <v>229</v>
      </c>
      <c r="C120" t="s">
        <v>230</v>
      </c>
      <c r="D120" t="s">
        <v>231</v>
      </c>
      <c r="E120" t="s">
        <v>20</v>
      </c>
      <c r="F120" t="s">
        <v>145</v>
      </c>
      <c r="G120" t="s">
        <v>20</v>
      </c>
      <c r="H120" t="s">
        <v>49</v>
      </c>
      <c r="I120" t="s">
        <v>22</v>
      </c>
      <c r="J120">
        <v>0</v>
      </c>
      <c r="K120" t="s">
        <v>20</v>
      </c>
      <c r="L120">
        <v>75</v>
      </c>
      <c r="M120">
        <v>0</v>
      </c>
      <c r="N120" t="s">
        <v>234</v>
      </c>
      <c r="O120" t="s">
        <v>233</v>
      </c>
      <c r="P120" t="s">
        <v>183</v>
      </c>
      <c r="Q120" t="s">
        <v>161</v>
      </c>
      <c r="R120" s="5" t="s">
        <v>271</v>
      </c>
    </row>
    <row r="121" spans="1:21" x14ac:dyDescent="0.25">
      <c r="A121">
        <v>120</v>
      </c>
      <c r="B121" t="s">
        <v>229</v>
      </c>
      <c r="C121" t="s">
        <v>230</v>
      </c>
      <c r="D121" t="s">
        <v>235</v>
      </c>
      <c r="E121" t="s">
        <v>42</v>
      </c>
      <c r="F121" t="s">
        <v>48</v>
      </c>
      <c r="G121" t="s">
        <v>48</v>
      </c>
      <c r="H121" t="s">
        <v>21</v>
      </c>
      <c r="I121" t="s">
        <v>22</v>
      </c>
      <c r="J121">
        <v>1</v>
      </c>
      <c r="K121" t="s">
        <v>48</v>
      </c>
      <c r="L121">
        <v>0</v>
      </c>
      <c r="M121">
        <v>10</v>
      </c>
      <c r="N121" t="s">
        <v>236</v>
      </c>
      <c r="O121" t="s">
        <v>233</v>
      </c>
      <c r="P121" t="s">
        <v>143</v>
      </c>
      <c r="Q121" t="s">
        <v>237</v>
      </c>
      <c r="R121" s="5" t="s">
        <v>243</v>
      </c>
    </row>
    <row r="122" spans="1:21" x14ac:dyDescent="0.25">
      <c r="A122">
        <v>121</v>
      </c>
      <c r="B122" t="s">
        <v>229</v>
      </c>
      <c r="C122" t="s">
        <v>230</v>
      </c>
      <c r="D122" t="s">
        <v>235</v>
      </c>
      <c r="E122" t="s">
        <v>36</v>
      </c>
      <c r="F122" t="s">
        <v>153</v>
      </c>
      <c r="G122" t="s">
        <v>36</v>
      </c>
      <c r="H122" t="s">
        <v>49</v>
      </c>
      <c r="I122" t="s">
        <v>22</v>
      </c>
      <c r="J122">
        <v>0</v>
      </c>
      <c r="K122" t="s">
        <v>153</v>
      </c>
      <c r="L122">
        <v>0</v>
      </c>
      <c r="M122">
        <v>8</v>
      </c>
      <c r="N122" t="s">
        <v>238</v>
      </c>
      <c r="O122" t="s">
        <v>233</v>
      </c>
      <c r="P122" t="s">
        <v>143</v>
      </c>
      <c r="Q122" t="s">
        <v>183</v>
      </c>
      <c r="R122" s="5" t="s">
        <v>183</v>
      </c>
      <c r="U122" s="3"/>
    </row>
    <row r="123" spans="1:21" x14ac:dyDescent="0.25">
      <c r="A123">
        <v>122</v>
      </c>
      <c r="B123" t="s">
        <v>229</v>
      </c>
      <c r="C123" t="s">
        <v>239</v>
      </c>
      <c r="D123" t="s">
        <v>240</v>
      </c>
      <c r="E123" t="s">
        <v>140</v>
      </c>
      <c r="F123" t="s">
        <v>20</v>
      </c>
      <c r="G123" t="s">
        <v>140</v>
      </c>
      <c r="H123" t="s">
        <v>49</v>
      </c>
      <c r="I123" t="s">
        <v>22</v>
      </c>
      <c r="J123">
        <v>0</v>
      </c>
      <c r="K123" t="s">
        <v>140</v>
      </c>
      <c r="L123">
        <v>92</v>
      </c>
      <c r="M123">
        <v>0</v>
      </c>
      <c r="N123" t="s">
        <v>241</v>
      </c>
      <c r="O123" t="s">
        <v>242</v>
      </c>
      <c r="P123" t="s">
        <v>201</v>
      </c>
      <c r="Q123" t="s">
        <v>243</v>
      </c>
      <c r="R123" s="5" t="s">
        <v>237</v>
      </c>
    </row>
    <row r="124" spans="1:21" x14ac:dyDescent="0.25">
      <c r="A124">
        <v>123</v>
      </c>
      <c r="B124" t="s">
        <v>229</v>
      </c>
      <c r="C124" t="s">
        <v>244</v>
      </c>
      <c r="D124" t="s">
        <v>245</v>
      </c>
      <c r="E124" t="s">
        <v>42</v>
      </c>
      <c r="F124" t="s">
        <v>36</v>
      </c>
      <c r="G124" t="s">
        <v>36</v>
      </c>
      <c r="H124" t="s">
        <v>21</v>
      </c>
      <c r="I124" t="s">
        <v>22</v>
      </c>
      <c r="J124">
        <v>1</v>
      </c>
      <c r="K124" t="s">
        <v>36</v>
      </c>
      <c r="L124">
        <v>11</v>
      </c>
      <c r="M124">
        <v>0</v>
      </c>
      <c r="N124" t="s">
        <v>80</v>
      </c>
      <c r="O124" t="s">
        <v>246</v>
      </c>
      <c r="P124" t="s">
        <v>152</v>
      </c>
      <c r="Q124" t="s">
        <v>237</v>
      </c>
      <c r="R124" s="5" t="s">
        <v>183</v>
      </c>
      <c r="U124" s="3"/>
    </row>
    <row r="125" spans="1:21" x14ac:dyDescent="0.25">
      <c r="A125">
        <v>124</v>
      </c>
      <c r="B125" t="s">
        <v>229</v>
      </c>
      <c r="C125" t="s">
        <v>230</v>
      </c>
      <c r="D125" t="s">
        <v>247</v>
      </c>
      <c r="E125" t="s">
        <v>153</v>
      </c>
      <c r="F125" t="s">
        <v>20</v>
      </c>
      <c r="G125" t="s">
        <v>153</v>
      </c>
      <c r="H125" t="s">
        <v>49</v>
      </c>
      <c r="I125" t="s">
        <v>22</v>
      </c>
      <c r="J125">
        <v>0</v>
      </c>
      <c r="K125" t="s">
        <v>153</v>
      </c>
      <c r="L125">
        <v>24</v>
      </c>
      <c r="M125">
        <v>0</v>
      </c>
      <c r="N125" t="s">
        <v>178</v>
      </c>
      <c r="O125" t="s">
        <v>233</v>
      </c>
      <c r="P125" t="s">
        <v>87</v>
      </c>
      <c r="Q125" t="s">
        <v>165</v>
      </c>
      <c r="R125" s="5" t="s">
        <v>243</v>
      </c>
      <c r="U125" s="3"/>
    </row>
    <row r="126" spans="1:21" x14ac:dyDescent="0.25">
      <c r="A126">
        <v>125</v>
      </c>
      <c r="B126" t="s">
        <v>229</v>
      </c>
      <c r="C126" t="s">
        <v>244</v>
      </c>
      <c r="D126" t="s">
        <v>248</v>
      </c>
      <c r="E126" t="s">
        <v>48</v>
      </c>
      <c r="F126" t="s">
        <v>140</v>
      </c>
      <c r="G126" t="s">
        <v>48</v>
      </c>
      <c r="H126" t="s">
        <v>49</v>
      </c>
      <c r="I126" t="s">
        <v>22</v>
      </c>
      <c r="J126">
        <v>0</v>
      </c>
      <c r="K126" t="s">
        <v>48</v>
      </c>
      <c r="L126">
        <v>9</v>
      </c>
      <c r="M126">
        <v>0</v>
      </c>
      <c r="N126" t="s">
        <v>249</v>
      </c>
      <c r="O126" t="s">
        <v>246</v>
      </c>
      <c r="P126" t="s">
        <v>183</v>
      </c>
      <c r="Q126" t="s">
        <v>243</v>
      </c>
      <c r="R126" s="5" t="s">
        <v>237</v>
      </c>
      <c r="U126" s="3"/>
    </row>
    <row r="127" spans="1:21" x14ac:dyDescent="0.25">
      <c r="A127">
        <v>126</v>
      </c>
      <c r="B127" t="s">
        <v>229</v>
      </c>
      <c r="C127" t="s">
        <v>230</v>
      </c>
      <c r="D127" t="s">
        <v>248</v>
      </c>
      <c r="E127" t="s">
        <v>145</v>
      </c>
      <c r="F127" t="s">
        <v>36</v>
      </c>
      <c r="G127" t="s">
        <v>36</v>
      </c>
      <c r="H127" t="s">
        <v>21</v>
      </c>
      <c r="I127" t="s">
        <v>104</v>
      </c>
      <c r="J127">
        <v>0</v>
      </c>
      <c r="K127" t="s">
        <v>145</v>
      </c>
      <c r="L127">
        <v>0</v>
      </c>
      <c r="M127">
        <v>0</v>
      </c>
      <c r="N127" t="s">
        <v>171</v>
      </c>
      <c r="O127" t="s">
        <v>233</v>
      </c>
      <c r="P127" t="s">
        <v>143</v>
      </c>
      <c r="Q127" t="s">
        <v>87</v>
      </c>
      <c r="R127" s="5" t="s">
        <v>165</v>
      </c>
      <c r="U127" s="3"/>
    </row>
    <row r="128" spans="1:21" x14ac:dyDescent="0.25">
      <c r="A128">
        <v>127</v>
      </c>
      <c r="B128" t="s">
        <v>229</v>
      </c>
      <c r="C128" t="s">
        <v>244</v>
      </c>
      <c r="D128" t="s">
        <v>250</v>
      </c>
      <c r="E128" t="s">
        <v>20</v>
      </c>
      <c r="F128" t="s">
        <v>42</v>
      </c>
      <c r="G128" t="s">
        <v>20</v>
      </c>
      <c r="H128" t="s">
        <v>49</v>
      </c>
      <c r="I128" t="s">
        <v>22</v>
      </c>
      <c r="J128">
        <v>0</v>
      </c>
      <c r="K128" t="s">
        <v>42</v>
      </c>
      <c r="L128">
        <v>0</v>
      </c>
      <c r="M128">
        <v>7</v>
      </c>
      <c r="N128" t="s">
        <v>251</v>
      </c>
      <c r="O128" t="s">
        <v>246</v>
      </c>
      <c r="P128" t="s">
        <v>183</v>
      </c>
      <c r="Q128" t="s">
        <v>252</v>
      </c>
      <c r="R128" s="5" t="s">
        <v>243</v>
      </c>
      <c r="U128" s="3"/>
    </row>
    <row r="129" spans="1:21" x14ac:dyDescent="0.25">
      <c r="A129">
        <v>128</v>
      </c>
      <c r="B129" t="s">
        <v>229</v>
      </c>
      <c r="C129" t="s">
        <v>244</v>
      </c>
      <c r="D129" t="s">
        <v>253</v>
      </c>
      <c r="E129" t="s">
        <v>153</v>
      </c>
      <c r="F129" t="s">
        <v>28</v>
      </c>
      <c r="G129" t="s">
        <v>153</v>
      </c>
      <c r="H129" t="s">
        <v>49</v>
      </c>
      <c r="I129" t="s">
        <v>22</v>
      </c>
      <c r="J129">
        <v>0</v>
      </c>
      <c r="K129" t="s">
        <v>153</v>
      </c>
      <c r="L129">
        <v>12</v>
      </c>
      <c r="M129">
        <v>0</v>
      </c>
      <c r="N129" t="s">
        <v>254</v>
      </c>
      <c r="O129" t="s">
        <v>246</v>
      </c>
      <c r="P129" t="s">
        <v>255</v>
      </c>
      <c r="Q129" t="s">
        <v>243</v>
      </c>
      <c r="R129" s="5" t="s">
        <v>87</v>
      </c>
      <c r="U129" s="3"/>
    </row>
    <row r="130" spans="1:21" x14ac:dyDescent="0.25">
      <c r="A130">
        <v>129</v>
      </c>
      <c r="B130" t="s">
        <v>229</v>
      </c>
      <c r="C130" t="s">
        <v>239</v>
      </c>
      <c r="D130" t="s">
        <v>256</v>
      </c>
      <c r="E130" t="s">
        <v>20</v>
      </c>
      <c r="F130" t="s">
        <v>48</v>
      </c>
      <c r="G130" t="s">
        <v>20</v>
      </c>
      <c r="H130" t="s">
        <v>49</v>
      </c>
      <c r="I130" t="s">
        <v>22</v>
      </c>
      <c r="J130">
        <v>0</v>
      </c>
      <c r="K130" t="s">
        <v>48</v>
      </c>
      <c r="L130">
        <v>0</v>
      </c>
      <c r="M130">
        <v>6</v>
      </c>
      <c r="N130" t="s">
        <v>257</v>
      </c>
      <c r="O130" t="s">
        <v>242</v>
      </c>
      <c r="P130" t="s">
        <v>258</v>
      </c>
      <c r="Q130" t="s">
        <v>201</v>
      </c>
      <c r="R130" s="5" t="s">
        <v>252</v>
      </c>
      <c r="U130" s="3"/>
    </row>
    <row r="131" spans="1:21" x14ac:dyDescent="0.25">
      <c r="A131">
        <v>130</v>
      </c>
      <c r="B131" t="s">
        <v>229</v>
      </c>
      <c r="C131" t="s">
        <v>230</v>
      </c>
      <c r="D131" t="s">
        <v>256</v>
      </c>
      <c r="E131" t="s">
        <v>42</v>
      </c>
      <c r="F131" t="s">
        <v>145</v>
      </c>
      <c r="G131" t="s">
        <v>42</v>
      </c>
      <c r="H131" t="s">
        <v>49</v>
      </c>
      <c r="I131" t="s">
        <v>22</v>
      </c>
      <c r="J131">
        <v>0</v>
      </c>
      <c r="K131" t="s">
        <v>42</v>
      </c>
      <c r="L131">
        <v>27</v>
      </c>
      <c r="M131">
        <v>0</v>
      </c>
      <c r="N131" t="s">
        <v>173</v>
      </c>
      <c r="O131" t="s">
        <v>233</v>
      </c>
      <c r="P131" t="s">
        <v>87</v>
      </c>
      <c r="Q131" t="s">
        <v>156</v>
      </c>
      <c r="R131" s="5" t="s">
        <v>243</v>
      </c>
      <c r="U131" s="3"/>
    </row>
    <row r="132" spans="1:21" x14ac:dyDescent="0.25">
      <c r="A132">
        <v>131</v>
      </c>
      <c r="B132" t="s">
        <v>229</v>
      </c>
      <c r="C132" t="s">
        <v>244</v>
      </c>
      <c r="D132" t="s">
        <v>259</v>
      </c>
      <c r="E132" t="s">
        <v>140</v>
      </c>
      <c r="F132" t="s">
        <v>153</v>
      </c>
      <c r="G132" t="s">
        <v>153</v>
      </c>
      <c r="H132" t="s">
        <v>21</v>
      </c>
      <c r="I132" t="s">
        <v>22</v>
      </c>
      <c r="J132">
        <v>0</v>
      </c>
      <c r="K132" t="s">
        <v>153</v>
      </c>
      <c r="L132">
        <v>0</v>
      </c>
      <c r="M132">
        <v>6</v>
      </c>
      <c r="N132" t="s">
        <v>260</v>
      </c>
      <c r="O132" t="s">
        <v>246</v>
      </c>
      <c r="P132" t="s">
        <v>164</v>
      </c>
      <c r="Q132" t="s">
        <v>252</v>
      </c>
      <c r="R132" s="5" t="s">
        <v>201</v>
      </c>
      <c r="U132" s="3"/>
    </row>
    <row r="133" spans="1:21" x14ac:dyDescent="0.25">
      <c r="A133">
        <v>132</v>
      </c>
      <c r="B133" t="s">
        <v>229</v>
      </c>
      <c r="C133" t="s">
        <v>239</v>
      </c>
      <c r="D133" t="s">
        <v>259</v>
      </c>
      <c r="E133" t="s">
        <v>28</v>
      </c>
      <c r="F133" t="s">
        <v>36</v>
      </c>
      <c r="G133" t="s">
        <v>28</v>
      </c>
      <c r="H133" t="s">
        <v>49</v>
      </c>
      <c r="I133" t="s">
        <v>22</v>
      </c>
      <c r="J133">
        <v>0</v>
      </c>
      <c r="K133" t="s">
        <v>28</v>
      </c>
      <c r="L133">
        <v>92</v>
      </c>
      <c r="M133">
        <v>0</v>
      </c>
      <c r="N133" t="s">
        <v>232</v>
      </c>
      <c r="O133" t="s">
        <v>242</v>
      </c>
      <c r="P133" t="s">
        <v>201</v>
      </c>
      <c r="Q133" t="s">
        <v>161</v>
      </c>
      <c r="R133" s="5" t="s">
        <v>156</v>
      </c>
      <c r="U133" s="3"/>
    </row>
    <row r="134" spans="1:21" x14ac:dyDescent="0.25">
      <c r="A134">
        <v>133</v>
      </c>
      <c r="B134" t="s">
        <v>229</v>
      </c>
      <c r="C134" t="s">
        <v>261</v>
      </c>
      <c r="D134" t="s">
        <v>262</v>
      </c>
      <c r="E134" t="s">
        <v>48</v>
      </c>
      <c r="F134" t="s">
        <v>145</v>
      </c>
      <c r="G134" t="s">
        <v>48</v>
      </c>
      <c r="H134" t="s">
        <v>49</v>
      </c>
      <c r="I134" t="s">
        <v>22</v>
      </c>
      <c r="J134">
        <v>0</v>
      </c>
      <c r="K134" t="s">
        <v>145</v>
      </c>
      <c r="L134">
        <v>0</v>
      </c>
      <c r="M134">
        <v>5</v>
      </c>
      <c r="N134" t="s">
        <v>171</v>
      </c>
      <c r="O134" t="s">
        <v>263</v>
      </c>
      <c r="P134" t="s">
        <v>264</v>
      </c>
      <c r="Q134" t="s">
        <v>138</v>
      </c>
      <c r="R134" s="5" t="s">
        <v>252</v>
      </c>
      <c r="U134" s="3"/>
    </row>
    <row r="135" spans="1:21" x14ac:dyDescent="0.25">
      <c r="A135">
        <v>134</v>
      </c>
      <c r="B135" t="s">
        <v>229</v>
      </c>
      <c r="C135" t="s">
        <v>244</v>
      </c>
      <c r="D135" t="s">
        <v>265</v>
      </c>
      <c r="E135" t="s">
        <v>36</v>
      </c>
      <c r="F135" t="s">
        <v>20</v>
      </c>
      <c r="G135" t="s">
        <v>36</v>
      </c>
      <c r="H135" t="s">
        <v>49</v>
      </c>
      <c r="I135" t="s">
        <v>22</v>
      </c>
      <c r="J135">
        <v>0</v>
      </c>
      <c r="K135" t="s">
        <v>20</v>
      </c>
      <c r="L135">
        <v>0</v>
      </c>
      <c r="M135">
        <v>5</v>
      </c>
      <c r="N135" t="s">
        <v>150</v>
      </c>
      <c r="O135" t="s">
        <v>246</v>
      </c>
      <c r="P135" t="s">
        <v>143</v>
      </c>
      <c r="Q135" t="s">
        <v>252</v>
      </c>
      <c r="R135" s="5" t="s">
        <v>161</v>
      </c>
      <c r="U135" s="3"/>
    </row>
    <row r="136" spans="1:21" x14ac:dyDescent="0.25">
      <c r="A136">
        <v>135</v>
      </c>
      <c r="B136" t="s">
        <v>229</v>
      </c>
      <c r="C136" t="s">
        <v>244</v>
      </c>
      <c r="D136" t="s">
        <v>265</v>
      </c>
      <c r="E136" t="s">
        <v>42</v>
      </c>
      <c r="F136" t="s">
        <v>28</v>
      </c>
      <c r="G136" t="s">
        <v>42</v>
      </c>
      <c r="H136" t="s">
        <v>49</v>
      </c>
      <c r="I136" t="s">
        <v>22</v>
      </c>
      <c r="J136">
        <v>0</v>
      </c>
      <c r="K136" t="s">
        <v>42</v>
      </c>
      <c r="L136">
        <v>3</v>
      </c>
      <c r="M136">
        <v>0</v>
      </c>
      <c r="N136" t="s">
        <v>173</v>
      </c>
      <c r="O136" t="s">
        <v>246</v>
      </c>
      <c r="P136" t="s">
        <v>143</v>
      </c>
      <c r="Q136" t="s">
        <v>144</v>
      </c>
      <c r="R136" s="5" t="s">
        <v>138</v>
      </c>
      <c r="U136" s="3"/>
    </row>
    <row r="137" spans="1:21" x14ac:dyDescent="0.25">
      <c r="A137">
        <v>136</v>
      </c>
      <c r="B137" t="s">
        <v>229</v>
      </c>
      <c r="C137" t="s">
        <v>261</v>
      </c>
      <c r="D137" t="s">
        <v>266</v>
      </c>
      <c r="E137" t="s">
        <v>153</v>
      </c>
      <c r="F137" t="s">
        <v>48</v>
      </c>
      <c r="G137" t="s">
        <v>48</v>
      </c>
      <c r="H137" t="s">
        <v>21</v>
      </c>
      <c r="I137" t="s">
        <v>22</v>
      </c>
      <c r="J137">
        <v>0</v>
      </c>
      <c r="K137" t="s">
        <v>48</v>
      </c>
      <c r="L137">
        <v>0</v>
      </c>
      <c r="M137">
        <v>6</v>
      </c>
      <c r="N137" t="s">
        <v>267</v>
      </c>
      <c r="O137" t="s">
        <v>263</v>
      </c>
      <c r="P137" t="s">
        <v>264</v>
      </c>
      <c r="Q137" t="s">
        <v>165</v>
      </c>
      <c r="R137" s="5" t="s">
        <v>165</v>
      </c>
      <c r="U137" s="3"/>
    </row>
    <row r="138" spans="1:21" x14ac:dyDescent="0.25">
      <c r="A138">
        <v>137</v>
      </c>
      <c r="B138" t="s">
        <v>229</v>
      </c>
      <c r="C138" t="s">
        <v>261</v>
      </c>
      <c r="D138" t="s">
        <v>266</v>
      </c>
      <c r="E138" t="s">
        <v>140</v>
      </c>
      <c r="F138" t="s">
        <v>145</v>
      </c>
      <c r="G138" t="s">
        <v>145</v>
      </c>
      <c r="H138" t="s">
        <v>21</v>
      </c>
      <c r="I138" t="s">
        <v>22</v>
      </c>
      <c r="J138">
        <v>0</v>
      </c>
      <c r="K138" t="s">
        <v>140</v>
      </c>
      <c r="L138">
        <v>38</v>
      </c>
      <c r="M138">
        <v>0</v>
      </c>
      <c r="N138" t="s">
        <v>89</v>
      </c>
      <c r="O138" t="s">
        <v>263</v>
      </c>
      <c r="P138" t="s">
        <v>264</v>
      </c>
      <c r="Q138" t="s">
        <v>138</v>
      </c>
      <c r="R138" s="5" t="s">
        <v>252</v>
      </c>
      <c r="U138" s="3"/>
    </row>
    <row r="139" spans="1:21" x14ac:dyDescent="0.25">
      <c r="A139">
        <v>138</v>
      </c>
      <c r="B139" t="s">
        <v>229</v>
      </c>
      <c r="C139" t="s">
        <v>268</v>
      </c>
      <c r="D139" s="1">
        <v>39818</v>
      </c>
      <c r="E139" t="s">
        <v>28</v>
      </c>
      <c r="F139" t="s">
        <v>36</v>
      </c>
      <c r="G139" t="s">
        <v>28</v>
      </c>
      <c r="H139" t="s">
        <v>49</v>
      </c>
      <c r="I139" t="s">
        <v>22</v>
      </c>
      <c r="J139">
        <v>0</v>
      </c>
      <c r="K139" t="s">
        <v>28</v>
      </c>
      <c r="L139">
        <v>9</v>
      </c>
      <c r="M139">
        <v>0</v>
      </c>
      <c r="N139" t="s">
        <v>269</v>
      </c>
      <c r="O139" t="s">
        <v>270</v>
      </c>
      <c r="P139" t="s">
        <v>87</v>
      </c>
      <c r="Q139" t="s">
        <v>271</v>
      </c>
      <c r="R139" s="5" t="s">
        <v>144</v>
      </c>
      <c r="U139" s="3"/>
    </row>
    <row r="140" spans="1:21" x14ac:dyDescent="0.25">
      <c r="A140">
        <v>139</v>
      </c>
      <c r="B140" t="s">
        <v>229</v>
      </c>
      <c r="C140" t="s">
        <v>244</v>
      </c>
      <c r="D140" s="1">
        <v>39818</v>
      </c>
      <c r="E140" t="s">
        <v>20</v>
      </c>
      <c r="F140" t="s">
        <v>42</v>
      </c>
      <c r="G140" t="s">
        <v>20</v>
      </c>
      <c r="H140" t="s">
        <v>49</v>
      </c>
      <c r="I140" t="s">
        <v>22</v>
      </c>
      <c r="J140">
        <v>0</v>
      </c>
      <c r="K140" t="s">
        <v>20</v>
      </c>
      <c r="L140">
        <v>8</v>
      </c>
      <c r="M140">
        <v>0</v>
      </c>
      <c r="N140" t="s">
        <v>23</v>
      </c>
      <c r="O140" t="s">
        <v>246</v>
      </c>
      <c r="P140" t="s">
        <v>255</v>
      </c>
      <c r="Q140" t="s">
        <v>33</v>
      </c>
      <c r="R140" s="5" t="s">
        <v>138</v>
      </c>
      <c r="U140" s="3"/>
    </row>
    <row r="141" spans="1:21" x14ac:dyDescent="0.25">
      <c r="A141">
        <v>140</v>
      </c>
      <c r="B141" t="s">
        <v>229</v>
      </c>
      <c r="C141" t="s">
        <v>239</v>
      </c>
      <c r="D141" s="1">
        <v>39849</v>
      </c>
      <c r="E141" t="s">
        <v>153</v>
      </c>
      <c r="F141" t="s">
        <v>145</v>
      </c>
      <c r="G141" t="s">
        <v>153</v>
      </c>
      <c r="H141" t="s">
        <v>49</v>
      </c>
      <c r="I141" t="s">
        <v>22</v>
      </c>
      <c r="J141">
        <v>0</v>
      </c>
      <c r="K141" t="s">
        <v>145</v>
      </c>
      <c r="L141">
        <v>0</v>
      </c>
      <c r="M141">
        <v>3</v>
      </c>
      <c r="N141" t="s">
        <v>171</v>
      </c>
      <c r="O141" t="s">
        <v>242</v>
      </c>
      <c r="P141" t="s">
        <v>258</v>
      </c>
      <c r="Q141" t="s">
        <v>201</v>
      </c>
      <c r="R141" s="5" t="s">
        <v>271</v>
      </c>
    </row>
    <row r="142" spans="1:21" x14ac:dyDescent="0.25">
      <c r="A142">
        <v>141</v>
      </c>
      <c r="B142" t="s">
        <v>229</v>
      </c>
      <c r="C142" t="s">
        <v>272</v>
      </c>
      <c r="D142" s="1">
        <v>39849</v>
      </c>
      <c r="E142" t="s">
        <v>140</v>
      </c>
      <c r="F142" t="s">
        <v>48</v>
      </c>
      <c r="G142" t="s">
        <v>48</v>
      </c>
      <c r="H142" t="s">
        <v>21</v>
      </c>
      <c r="I142" t="s">
        <v>22</v>
      </c>
      <c r="J142">
        <v>0</v>
      </c>
      <c r="K142" t="s">
        <v>140</v>
      </c>
      <c r="L142">
        <v>18</v>
      </c>
      <c r="M142">
        <v>0</v>
      </c>
      <c r="N142" t="s">
        <v>273</v>
      </c>
      <c r="O142" t="s">
        <v>274</v>
      </c>
      <c r="P142" t="s">
        <v>152</v>
      </c>
      <c r="Q142" t="s">
        <v>138</v>
      </c>
      <c r="R142" s="5" t="s">
        <v>33</v>
      </c>
      <c r="U142" s="3"/>
    </row>
    <row r="143" spans="1:21" x14ac:dyDescent="0.25">
      <c r="A143">
        <v>142</v>
      </c>
      <c r="B143" t="s">
        <v>229</v>
      </c>
      <c r="C143" t="s">
        <v>239</v>
      </c>
      <c r="D143" s="1">
        <v>39877</v>
      </c>
      <c r="E143" t="s">
        <v>36</v>
      </c>
      <c r="F143" t="s">
        <v>42</v>
      </c>
      <c r="G143" t="s">
        <v>36</v>
      </c>
      <c r="H143" t="s">
        <v>49</v>
      </c>
      <c r="I143" t="s">
        <v>22</v>
      </c>
      <c r="J143">
        <v>0</v>
      </c>
      <c r="K143" t="s">
        <v>42</v>
      </c>
      <c r="L143">
        <v>0</v>
      </c>
      <c r="M143">
        <v>6</v>
      </c>
      <c r="N143" t="s">
        <v>209</v>
      </c>
      <c r="O143" t="s">
        <v>242</v>
      </c>
      <c r="P143" t="s">
        <v>258</v>
      </c>
      <c r="Q143" t="s">
        <v>143</v>
      </c>
      <c r="R143" s="5" t="s">
        <v>201</v>
      </c>
      <c r="U143" s="3"/>
    </row>
    <row r="144" spans="1:21" x14ac:dyDescent="0.25">
      <c r="A144">
        <v>143</v>
      </c>
      <c r="B144" t="s">
        <v>229</v>
      </c>
      <c r="C144" t="s">
        <v>272</v>
      </c>
      <c r="D144" s="1">
        <v>39877</v>
      </c>
      <c r="E144" t="s">
        <v>28</v>
      </c>
      <c r="F144" t="s">
        <v>20</v>
      </c>
      <c r="G144" t="s">
        <v>28</v>
      </c>
      <c r="H144" t="s">
        <v>49</v>
      </c>
      <c r="I144" t="s">
        <v>22</v>
      </c>
      <c r="J144">
        <v>0</v>
      </c>
      <c r="K144" t="s">
        <v>20</v>
      </c>
      <c r="L144">
        <v>0</v>
      </c>
      <c r="M144">
        <v>9</v>
      </c>
      <c r="N144" t="s">
        <v>275</v>
      </c>
      <c r="O144" t="s">
        <v>274</v>
      </c>
      <c r="P144" t="s">
        <v>138</v>
      </c>
      <c r="Q144" t="s">
        <v>252</v>
      </c>
      <c r="R144" s="5" t="s">
        <v>138</v>
      </c>
      <c r="U144" s="3"/>
    </row>
    <row r="145" spans="1:21" x14ac:dyDescent="0.25">
      <c r="A145">
        <v>144</v>
      </c>
      <c r="B145" t="s">
        <v>229</v>
      </c>
      <c r="C145" t="s">
        <v>268</v>
      </c>
      <c r="D145" s="1">
        <v>39908</v>
      </c>
      <c r="E145" t="s">
        <v>140</v>
      </c>
      <c r="F145" t="s">
        <v>153</v>
      </c>
      <c r="G145" t="s">
        <v>140</v>
      </c>
      <c r="H145" t="s">
        <v>49</v>
      </c>
      <c r="I145" t="s">
        <v>22</v>
      </c>
      <c r="J145">
        <v>0</v>
      </c>
      <c r="K145" t="s">
        <v>140</v>
      </c>
      <c r="L145">
        <v>78</v>
      </c>
      <c r="M145">
        <v>0</v>
      </c>
      <c r="N145" t="s">
        <v>92</v>
      </c>
      <c r="O145" t="s">
        <v>270</v>
      </c>
      <c r="P145" t="s">
        <v>183</v>
      </c>
      <c r="Q145" t="s">
        <v>87</v>
      </c>
      <c r="R145" s="5" t="s">
        <v>367</v>
      </c>
      <c r="U145" s="3"/>
    </row>
    <row r="146" spans="1:21" x14ac:dyDescent="0.25">
      <c r="A146">
        <v>145</v>
      </c>
      <c r="B146" t="s">
        <v>229</v>
      </c>
      <c r="C146" t="s">
        <v>244</v>
      </c>
      <c r="D146" s="1">
        <v>39938</v>
      </c>
      <c r="E146" t="s">
        <v>145</v>
      </c>
      <c r="F146" t="s">
        <v>42</v>
      </c>
      <c r="G146" t="s">
        <v>42</v>
      </c>
      <c r="H146" t="s">
        <v>21</v>
      </c>
      <c r="I146" t="s">
        <v>22</v>
      </c>
      <c r="J146">
        <v>0</v>
      </c>
      <c r="K146" t="s">
        <v>145</v>
      </c>
      <c r="L146">
        <v>78</v>
      </c>
      <c r="M146">
        <v>0</v>
      </c>
      <c r="N146" t="s">
        <v>210</v>
      </c>
      <c r="O146" t="s">
        <v>246</v>
      </c>
      <c r="P146" t="s">
        <v>276</v>
      </c>
      <c r="Q146" t="s">
        <v>164</v>
      </c>
      <c r="R146" s="5" t="s">
        <v>271</v>
      </c>
      <c r="U146" s="3"/>
    </row>
    <row r="147" spans="1:21" x14ac:dyDescent="0.25">
      <c r="A147">
        <v>146</v>
      </c>
      <c r="B147" t="s">
        <v>229</v>
      </c>
      <c r="C147" t="s">
        <v>244</v>
      </c>
      <c r="D147" s="1">
        <v>39938</v>
      </c>
      <c r="E147" t="s">
        <v>36</v>
      </c>
      <c r="F147" t="s">
        <v>48</v>
      </c>
      <c r="G147" t="s">
        <v>36</v>
      </c>
      <c r="H147" t="s">
        <v>49</v>
      </c>
      <c r="I147" t="s">
        <v>22</v>
      </c>
      <c r="J147">
        <v>0</v>
      </c>
      <c r="K147" t="s">
        <v>48</v>
      </c>
      <c r="L147">
        <v>0</v>
      </c>
      <c r="M147">
        <v>9</v>
      </c>
      <c r="N147" t="s">
        <v>99</v>
      </c>
      <c r="O147" t="s">
        <v>246</v>
      </c>
      <c r="P147" t="s">
        <v>264</v>
      </c>
      <c r="Q147" t="s">
        <v>164</v>
      </c>
      <c r="R147" s="5" t="s">
        <v>161</v>
      </c>
      <c r="U147" s="3"/>
    </row>
    <row r="148" spans="1:21" x14ac:dyDescent="0.25">
      <c r="A148">
        <v>147</v>
      </c>
      <c r="B148" t="s">
        <v>229</v>
      </c>
      <c r="C148" t="s">
        <v>261</v>
      </c>
      <c r="D148" s="1">
        <v>39969</v>
      </c>
      <c r="E148" t="s">
        <v>153</v>
      </c>
      <c r="F148" t="s">
        <v>28</v>
      </c>
      <c r="G148" t="s">
        <v>153</v>
      </c>
      <c r="H148" t="s">
        <v>49</v>
      </c>
      <c r="I148" t="s">
        <v>22</v>
      </c>
      <c r="J148">
        <v>0</v>
      </c>
      <c r="K148" t="s">
        <v>153</v>
      </c>
      <c r="L148">
        <v>19</v>
      </c>
      <c r="M148">
        <v>0</v>
      </c>
      <c r="N148" t="s">
        <v>109</v>
      </c>
      <c r="O148" t="s">
        <v>263</v>
      </c>
      <c r="P148" t="s">
        <v>143</v>
      </c>
      <c r="Q148" t="s">
        <v>255</v>
      </c>
      <c r="R148" s="5" t="s">
        <v>374</v>
      </c>
      <c r="U148" s="3"/>
    </row>
    <row r="149" spans="1:21" x14ac:dyDescent="0.25">
      <c r="A149">
        <v>148</v>
      </c>
      <c r="B149" t="s">
        <v>229</v>
      </c>
      <c r="C149" t="s">
        <v>261</v>
      </c>
      <c r="D149" s="1">
        <v>39999</v>
      </c>
      <c r="E149" t="s">
        <v>20</v>
      </c>
      <c r="F149" t="s">
        <v>145</v>
      </c>
      <c r="G149" t="s">
        <v>145</v>
      </c>
      <c r="H149" t="s">
        <v>21</v>
      </c>
      <c r="I149" t="s">
        <v>22</v>
      </c>
      <c r="J149">
        <v>0</v>
      </c>
      <c r="K149" t="s">
        <v>145</v>
      </c>
      <c r="L149">
        <v>0</v>
      </c>
      <c r="M149">
        <v>7</v>
      </c>
      <c r="N149" t="s">
        <v>277</v>
      </c>
      <c r="O149" t="s">
        <v>263</v>
      </c>
      <c r="P149" t="s">
        <v>156</v>
      </c>
      <c r="Q149" t="s">
        <v>152</v>
      </c>
      <c r="R149" s="5" t="s">
        <v>144</v>
      </c>
      <c r="U149" s="3"/>
    </row>
    <row r="150" spans="1:21" x14ac:dyDescent="0.25">
      <c r="A150">
        <v>149</v>
      </c>
      <c r="B150" t="s">
        <v>229</v>
      </c>
      <c r="C150" t="s">
        <v>261</v>
      </c>
      <c r="D150" s="1">
        <v>39999</v>
      </c>
      <c r="E150" t="s">
        <v>140</v>
      </c>
      <c r="F150" t="s">
        <v>42</v>
      </c>
      <c r="G150" t="s">
        <v>140</v>
      </c>
      <c r="H150" t="s">
        <v>49</v>
      </c>
      <c r="I150" t="s">
        <v>22</v>
      </c>
      <c r="J150">
        <v>1</v>
      </c>
      <c r="K150" t="s">
        <v>140</v>
      </c>
      <c r="L150">
        <v>12</v>
      </c>
      <c r="M150">
        <v>0</v>
      </c>
      <c r="N150" t="s">
        <v>168</v>
      </c>
      <c r="O150" t="s">
        <v>263</v>
      </c>
      <c r="P150" t="s">
        <v>152</v>
      </c>
      <c r="Q150" t="s">
        <v>252</v>
      </c>
      <c r="R150" s="5" t="s">
        <v>367</v>
      </c>
      <c r="U150" s="3"/>
    </row>
    <row r="151" spans="1:21" x14ac:dyDescent="0.25">
      <c r="A151">
        <v>150</v>
      </c>
      <c r="B151" t="s">
        <v>229</v>
      </c>
      <c r="C151" t="s">
        <v>268</v>
      </c>
      <c r="D151" s="1">
        <v>40030</v>
      </c>
      <c r="E151" t="s">
        <v>28</v>
      </c>
      <c r="F151" t="s">
        <v>48</v>
      </c>
      <c r="G151" t="s">
        <v>28</v>
      </c>
      <c r="H151" t="s">
        <v>49</v>
      </c>
      <c r="I151" t="s">
        <v>22</v>
      </c>
      <c r="J151">
        <v>0</v>
      </c>
      <c r="K151" t="s">
        <v>48</v>
      </c>
      <c r="L151">
        <v>0</v>
      </c>
      <c r="M151">
        <v>7</v>
      </c>
      <c r="N151" t="s">
        <v>196</v>
      </c>
      <c r="O151" t="s">
        <v>270</v>
      </c>
      <c r="P151" t="s">
        <v>87</v>
      </c>
      <c r="Q151" t="s">
        <v>271</v>
      </c>
      <c r="R151" s="5" t="s">
        <v>33</v>
      </c>
      <c r="U151" s="3"/>
    </row>
    <row r="152" spans="1:21" x14ac:dyDescent="0.25">
      <c r="A152">
        <v>151</v>
      </c>
      <c r="B152" t="s">
        <v>229</v>
      </c>
      <c r="C152" t="s">
        <v>278</v>
      </c>
      <c r="D152" s="1">
        <v>40061</v>
      </c>
      <c r="E152" t="s">
        <v>153</v>
      </c>
      <c r="F152" t="s">
        <v>42</v>
      </c>
      <c r="G152" t="s">
        <v>42</v>
      </c>
      <c r="H152" t="s">
        <v>21</v>
      </c>
      <c r="I152" t="s">
        <v>22</v>
      </c>
      <c r="J152">
        <v>0</v>
      </c>
      <c r="K152" t="s">
        <v>42</v>
      </c>
      <c r="L152">
        <v>0</v>
      </c>
      <c r="M152">
        <v>3</v>
      </c>
      <c r="N152" t="s">
        <v>209</v>
      </c>
      <c r="O152" t="s">
        <v>279</v>
      </c>
      <c r="P152" t="s">
        <v>264</v>
      </c>
      <c r="Q152" t="s">
        <v>165</v>
      </c>
      <c r="R152" s="5" t="s">
        <v>276</v>
      </c>
      <c r="U152" s="3"/>
    </row>
    <row r="153" spans="1:21" x14ac:dyDescent="0.25">
      <c r="A153">
        <v>152</v>
      </c>
      <c r="B153" t="s">
        <v>229</v>
      </c>
      <c r="C153" t="s">
        <v>278</v>
      </c>
      <c r="D153" s="1">
        <v>40061</v>
      </c>
      <c r="E153" t="s">
        <v>145</v>
      </c>
      <c r="F153" t="s">
        <v>140</v>
      </c>
      <c r="G153" t="s">
        <v>145</v>
      </c>
      <c r="H153" t="s">
        <v>49</v>
      </c>
      <c r="I153" t="s">
        <v>22</v>
      </c>
      <c r="J153">
        <v>0</v>
      </c>
      <c r="K153" t="s">
        <v>140</v>
      </c>
      <c r="L153">
        <v>0</v>
      </c>
      <c r="M153">
        <v>7</v>
      </c>
      <c r="N153" t="s">
        <v>280</v>
      </c>
      <c r="O153" t="s">
        <v>279</v>
      </c>
      <c r="P153" t="s">
        <v>264</v>
      </c>
      <c r="Q153" t="s">
        <v>255</v>
      </c>
      <c r="R153" s="5" t="s">
        <v>367</v>
      </c>
    </row>
    <row r="154" spans="1:21" x14ac:dyDescent="0.25">
      <c r="A154">
        <v>153</v>
      </c>
      <c r="B154" t="s">
        <v>229</v>
      </c>
      <c r="C154" t="s">
        <v>239</v>
      </c>
      <c r="D154" s="1">
        <v>40091</v>
      </c>
      <c r="E154" t="s">
        <v>28</v>
      </c>
      <c r="F154" t="s">
        <v>20</v>
      </c>
      <c r="G154" t="s">
        <v>28</v>
      </c>
      <c r="H154" t="s">
        <v>49</v>
      </c>
      <c r="I154" t="s">
        <v>22</v>
      </c>
      <c r="J154">
        <v>0</v>
      </c>
      <c r="K154" t="s">
        <v>28</v>
      </c>
      <c r="L154">
        <v>16</v>
      </c>
      <c r="M154">
        <v>0</v>
      </c>
      <c r="N154" t="s">
        <v>269</v>
      </c>
      <c r="O154" t="s">
        <v>242</v>
      </c>
      <c r="P154" t="s">
        <v>183</v>
      </c>
      <c r="Q154" t="s">
        <v>201</v>
      </c>
      <c r="R154" s="5" t="s">
        <v>374</v>
      </c>
      <c r="U154" s="3"/>
    </row>
    <row r="155" spans="1:21" x14ac:dyDescent="0.25">
      <c r="A155">
        <v>154</v>
      </c>
      <c r="B155" t="s">
        <v>229</v>
      </c>
      <c r="C155" t="s">
        <v>272</v>
      </c>
      <c r="D155" s="1">
        <v>40091</v>
      </c>
      <c r="E155" t="s">
        <v>36</v>
      </c>
      <c r="F155" t="s">
        <v>48</v>
      </c>
      <c r="G155" t="s">
        <v>48</v>
      </c>
      <c r="H155" t="s">
        <v>21</v>
      </c>
      <c r="I155" t="s">
        <v>22</v>
      </c>
      <c r="J155">
        <v>0</v>
      </c>
      <c r="K155" t="s">
        <v>48</v>
      </c>
      <c r="L155">
        <v>0</v>
      </c>
      <c r="M155">
        <v>7</v>
      </c>
      <c r="N155" t="s">
        <v>206</v>
      </c>
      <c r="O155" t="s">
        <v>274</v>
      </c>
      <c r="P155" t="s">
        <v>144</v>
      </c>
      <c r="Q155" t="s">
        <v>161</v>
      </c>
      <c r="R155" s="5" t="s">
        <v>33</v>
      </c>
      <c r="U155" s="3"/>
    </row>
    <row r="156" spans="1:21" x14ac:dyDescent="0.25">
      <c r="A156">
        <v>155</v>
      </c>
      <c r="B156" t="s">
        <v>229</v>
      </c>
      <c r="C156" t="s">
        <v>278</v>
      </c>
      <c r="D156" s="1">
        <v>40122</v>
      </c>
      <c r="E156" t="s">
        <v>153</v>
      </c>
      <c r="F156" t="s">
        <v>145</v>
      </c>
      <c r="G156" t="s">
        <v>153</v>
      </c>
      <c r="H156" t="s">
        <v>49</v>
      </c>
      <c r="I156" t="s">
        <v>22</v>
      </c>
      <c r="J156">
        <v>0</v>
      </c>
      <c r="K156" t="s">
        <v>153</v>
      </c>
      <c r="L156">
        <v>53</v>
      </c>
      <c r="M156">
        <v>0</v>
      </c>
      <c r="N156" t="s">
        <v>115</v>
      </c>
      <c r="O156" t="s">
        <v>279</v>
      </c>
      <c r="P156" t="s">
        <v>264</v>
      </c>
      <c r="Q156" t="s">
        <v>255</v>
      </c>
      <c r="R156" s="5" t="s">
        <v>165</v>
      </c>
      <c r="U156" s="3"/>
    </row>
    <row r="157" spans="1:21" x14ac:dyDescent="0.25">
      <c r="A157">
        <v>156</v>
      </c>
      <c r="B157" t="s">
        <v>229</v>
      </c>
      <c r="C157" t="s">
        <v>261</v>
      </c>
      <c r="D157" s="1">
        <v>40152</v>
      </c>
      <c r="E157" t="s">
        <v>36</v>
      </c>
      <c r="F157" t="s">
        <v>20</v>
      </c>
      <c r="G157" t="s">
        <v>20</v>
      </c>
      <c r="H157" t="s">
        <v>21</v>
      </c>
      <c r="I157" t="s">
        <v>22</v>
      </c>
      <c r="J157">
        <v>0</v>
      </c>
      <c r="K157" t="s">
        <v>20</v>
      </c>
      <c r="L157">
        <v>0</v>
      </c>
      <c r="M157">
        <v>6</v>
      </c>
      <c r="N157" t="s">
        <v>281</v>
      </c>
      <c r="O157" t="s">
        <v>263</v>
      </c>
      <c r="P157" t="s">
        <v>87</v>
      </c>
      <c r="Q157" t="s">
        <v>276</v>
      </c>
      <c r="R157" s="5" t="s">
        <v>161</v>
      </c>
      <c r="U157" s="3"/>
    </row>
    <row r="158" spans="1:21" x14ac:dyDescent="0.25">
      <c r="A158">
        <v>157</v>
      </c>
      <c r="B158" t="s">
        <v>229</v>
      </c>
      <c r="C158" t="s">
        <v>261</v>
      </c>
      <c r="D158" s="1">
        <v>40152</v>
      </c>
      <c r="E158" t="s">
        <v>42</v>
      </c>
      <c r="F158" t="s">
        <v>28</v>
      </c>
      <c r="G158" t="s">
        <v>42</v>
      </c>
      <c r="H158" t="s">
        <v>49</v>
      </c>
      <c r="I158" t="s">
        <v>22</v>
      </c>
      <c r="J158">
        <v>0</v>
      </c>
      <c r="K158" t="s">
        <v>28</v>
      </c>
      <c r="L158">
        <v>0</v>
      </c>
      <c r="M158">
        <v>8</v>
      </c>
      <c r="N158" t="s">
        <v>282</v>
      </c>
      <c r="O158" t="s">
        <v>263</v>
      </c>
      <c r="P158" t="s">
        <v>276</v>
      </c>
      <c r="Q158" t="s">
        <v>138</v>
      </c>
      <c r="R158" s="5" t="s">
        <v>374</v>
      </c>
      <c r="U158" s="3"/>
    </row>
    <row r="159" spans="1:21" x14ac:dyDescent="0.25">
      <c r="A159">
        <v>158</v>
      </c>
      <c r="B159" t="s">
        <v>229</v>
      </c>
      <c r="C159" t="s">
        <v>244</v>
      </c>
      <c r="D159" t="s">
        <v>283</v>
      </c>
      <c r="E159" t="s">
        <v>48</v>
      </c>
      <c r="F159" t="s">
        <v>153</v>
      </c>
      <c r="G159" t="s">
        <v>153</v>
      </c>
      <c r="H159" t="s">
        <v>21</v>
      </c>
      <c r="I159" t="s">
        <v>22</v>
      </c>
      <c r="J159">
        <v>0</v>
      </c>
      <c r="K159" t="s">
        <v>48</v>
      </c>
      <c r="L159">
        <v>12</v>
      </c>
      <c r="M159">
        <v>0</v>
      </c>
      <c r="N159" t="s">
        <v>284</v>
      </c>
      <c r="O159" t="s">
        <v>246</v>
      </c>
      <c r="P159" t="s">
        <v>152</v>
      </c>
      <c r="Q159" t="s">
        <v>144</v>
      </c>
      <c r="R159" s="5" t="s">
        <v>386</v>
      </c>
      <c r="U159" s="3"/>
    </row>
    <row r="160" spans="1:21" x14ac:dyDescent="0.25">
      <c r="A160">
        <v>159</v>
      </c>
      <c r="B160" t="s">
        <v>229</v>
      </c>
      <c r="C160" t="s">
        <v>244</v>
      </c>
      <c r="D160" t="s">
        <v>285</v>
      </c>
      <c r="E160" t="s">
        <v>140</v>
      </c>
      <c r="F160" t="s">
        <v>20</v>
      </c>
      <c r="G160" t="s">
        <v>140</v>
      </c>
      <c r="H160" t="s">
        <v>49</v>
      </c>
      <c r="I160" t="s">
        <v>22</v>
      </c>
      <c r="J160">
        <v>0</v>
      </c>
      <c r="K160" t="s">
        <v>20</v>
      </c>
      <c r="L160">
        <v>0</v>
      </c>
      <c r="M160">
        <v>2</v>
      </c>
      <c r="N160" t="s">
        <v>281</v>
      </c>
      <c r="O160" t="s">
        <v>246</v>
      </c>
      <c r="P160" t="s">
        <v>183</v>
      </c>
      <c r="Q160" t="s">
        <v>152</v>
      </c>
      <c r="R160" s="5" t="s">
        <v>165</v>
      </c>
      <c r="U160" s="3"/>
    </row>
    <row r="161" spans="1:21" x14ac:dyDescent="0.25">
      <c r="A161">
        <v>160</v>
      </c>
      <c r="B161" t="s">
        <v>229</v>
      </c>
      <c r="C161" t="s">
        <v>244</v>
      </c>
      <c r="D161" t="s">
        <v>285</v>
      </c>
      <c r="E161" t="s">
        <v>145</v>
      </c>
      <c r="F161" t="s">
        <v>28</v>
      </c>
      <c r="G161" t="s">
        <v>145</v>
      </c>
      <c r="H161" t="s">
        <v>49</v>
      </c>
      <c r="I161" t="s">
        <v>22</v>
      </c>
      <c r="J161">
        <v>0</v>
      </c>
      <c r="K161" t="s">
        <v>145</v>
      </c>
      <c r="L161">
        <v>2</v>
      </c>
      <c r="M161">
        <v>0</v>
      </c>
      <c r="N161" t="s">
        <v>286</v>
      </c>
      <c r="O161" t="s">
        <v>246</v>
      </c>
      <c r="P161" t="s">
        <v>183</v>
      </c>
      <c r="Q161" t="s">
        <v>152</v>
      </c>
      <c r="R161" s="5" t="s">
        <v>161</v>
      </c>
      <c r="U161" s="3"/>
    </row>
    <row r="162" spans="1:21" x14ac:dyDescent="0.25">
      <c r="A162">
        <v>161</v>
      </c>
      <c r="B162" t="s">
        <v>229</v>
      </c>
      <c r="C162" t="s">
        <v>287</v>
      </c>
      <c r="D162" t="s">
        <v>288</v>
      </c>
      <c r="E162" t="s">
        <v>48</v>
      </c>
      <c r="F162" t="s">
        <v>42</v>
      </c>
      <c r="G162" t="s">
        <v>42</v>
      </c>
      <c r="H162" t="s">
        <v>21</v>
      </c>
      <c r="I162" t="s">
        <v>22</v>
      </c>
      <c r="J162">
        <v>0</v>
      </c>
      <c r="K162" t="s">
        <v>42</v>
      </c>
      <c r="L162">
        <v>0</v>
      </c>
      <c r="M162">
        <v>6</v>
      </c>
      <c r="N162" t="s">
        <v>289</v>
      </c>
      <c r="O162" t="s">
        <v>290</v>
      </c>
      <c r="P162" t="s">
        <v>255</v>
      </c>
      <c r="Q162" t="s">
        <v>164</v>
      </c>
      <c r="R162" s="5" t="s">
        <v>367</v>
      </c>
      <c r="U162" s="3"/>
    </row>
    <row r="163" spans="1:21" x14ac:dyDescent="0.25">
      <c r="A163">
        <v>162</v>
      </c>
      <c r="B163" t="s">
        <v>229</v>
      </c>
      <c r="C163" t="s">
        <v>239</v>
      </c>
      <c r="D163" t="s">
        <v>291</v>
      </c>
      <c r="E163" t="s">
        <v>28</v>
      </c>
      <c r="F163" t="s">
        <v>140</v>
      </c>
      <c r="G163" t="s">
        <v>28</v>
      </c>
      <c r="H163" t="s">
        <v>49</v>
      </c>
      <c r="I163" t="s">
        <v>22</v>
      </c>
      <c r="J163">
        <v>0</v>
      </c>
      <c r="K163" t="s">
        <v>140</v>
      </c>
      <c r="L163">
        <v>0</v>
      </c>
      <c r="M163">
        <v>7</v>
      </c>
      <c r="N163" t="s">
        <v>168</v>
      </c>
      <c r="O163" t="s">
        <v>242</v>
      </c>
      <c r="P163" t="s">
        <v>271</v>
      </c>
      <c r="Q163" t="s">
        <v>243</v>
      </c>
      <c r="R163" s="5" t="s">
        <v>165</v>
      </c>
      <c r="U163" s="3"/>
    </row>
    <row r="164" spans="1:21" x14ac:dyDescent="0.25">
      <c r="A164">
        <v>163</v>
      </c>
      <c r="B164" t="s">
        <v>229</v>
      </c>
      <c r="C164" t="s">
        <v>272</v>
      </c>
      <c r="D164" t="s">
        <v>291</v>
      </c>
      <c r="E164" t="s">
        <v>36</v>
      </c>
      <c r="F164" t="s">
        <v>153</v>
      </c>
      <c r="G164" t="s">
        <v>153</v>
      </c>
      <c r="H164" t="s">
        <v>21</v>
      </c>
      <c r="I164" t="s">
        <v>22</v>
      </c>
      <c r="J164">
        <v>0</v>
      </c>
      <c r="K164" t="s">
        <v>153</v>
      </c>
      <c r="L164">
        <v>0</v>
      </c>
      <c r="M164">
        <v>6</v>
      </c>
      <c r="N164" t="s">
        <v>109</v>
      </c>
      <c r="O164" t="s">
        <v>274</v>
      </c>
      <c r="P164" t="s">
        <v>138</v>
      </c>
      <c r="Q164" t="s">
        <v>33</v>
      </c>
      <c r="R164" s="5" t="s">
        <v>161</v>
      </c>
      <c r="U164" s="3"/>
    </row>
    <row r="165" spans="1:21" x14ac:dyDescent="0.25">
      <c r="A165">
        <v>164</v>
      </c>
      <c r="B165" t="s">
        <v>229</v>
      </c>
      <c r="C165" t="s">
        <v>272</v>
      </c>
      <c r="D165" t="s">
        <v>292</v>
      </c>
      <c r="E165" t="s">
        <v>42</v>
      </c>
      <c r="F165" t="s">
        <v>153</v>
      </c>
      <c r="G165" t="s">
        <v>153</v>
      </c>
      <c r="H165" t="s">
        <v>21</v>
      </c>
      <c r="I165" t="s">
        <v>22</v>
      </c>
      <c r="J165">
        <v>0</v>
      </c>
      <c r="K165" t="s">
        <v>42</v>
      </c>
      <c r="L165">
        <v>1</v>
      </c>
      <c r="M165">
        <v>0</v>
      </c>
      <c r="N165" t="s">
        <v>23</v>
      </c>
      <c r="O165" t="s">
        <v>274</v>
      </c>
      <c r="P165" t="s">
        <v>33</v>
      </c>
      <c r="Q165" t="s">
        <v>161</v>
      </c>
      <c r="R165" s="5" t="s">
        <v>138</v>
      </c>
      <c r="U165" s="3"/>
    </row>
    <row r="166" spans="1:21" x14ac:dyDescent="0.25">
      <c r="A166">
        <v>165</v>
      </c>
      <c r="B166" t="s">
        <v>229</v>
      </c>
      <c r="C166" t="s">
        <v>287</v>
      </c>
      <c r="D166" t="s">
        <v>292</v>
      </c>
      <c r="E166" t="s">
        <v>48</v>
      </c>
      <c r="F166" t="s">
        <v>145</v>
      </c>
      <c r="G166" t="s">
        <v>48</v>
      </c>
      <c r="H166" t="s">
        <v>49</v>
      </c>
      <c r="I166" t="s">
        <v>22</v>
      </c>
      <c r="J166">
        <v>0</v>
      </c>
      <c r="K166" t="s">
        <v>48</v>
      </c>
      <c r="L166">
        <v>14</v>
      </c>
      <c r="M166">
        <v>0</v>
      </c>
      <c r="N166" t="s">
        <v>249</v>
      </c>
      <c r="O166" t="s">
        <v>290</v>
      </c>
      <c r="P166" t="s">
        <v>276</v>
      </c>
      <c r="Q166" t="s">
        <v>164</v>
      </c>
      <c r="R166" s="5" t="s">
        <v>374</v>
      </c>
      <c r="U166" s="3"/>
    </row>
    <row r="167" spans="1:21" x14ac:dyDescent="0.25">
      <c r="A167">
        <v>166</v>
      </c>
      <c r="B167" t="s">
        <v>229</v>
      </c>
      <c r="C167" t="s">
        <v>261</v>
      </c>
      <c r="D167" t="s">
        <v>293</v>
      </c>
      <c r="E167" t="s">
        <v>140</v>
      </c>
      <c r="F167" t="s">
        <v>36</v>
      </c>
      <c r="G167" t="s">
        <v>140</v>
      </c>
      <c r="H167" t="s">
        <v>49</v>
      </c>
      <c r="I167" t="s">
        <v>22</v>
      </c>
      <c r="J167">
        <v>0</v>
      </c>
      <c r="K167" t="s">
        <v>36</v>
      </c>
      <c r="L167">
        <v>0</v>
      </c>
      <c r="M167">
        <v>7</v>
      </c>
      <c r="N167" t="s">
        <v>294</v>
      </c>
      <c r="O167" t="s">
        <v>263</v>
      </c>
      <c r="P167" t="s">
        <v>243</v>
      </c>
      <c r="Q167" t="s">
        <v>161</v>
      </c>
      <c r="R167" s="5" t="s">
        <v>271</v>
      </c>
      <c r="U167" s="3"/>
    </row>
    <row r="168" spans="1:21" x14ac:dyDescent="0.25">
      <c r="A168">
        <v>167</v>
      </c>
      <c r="B168" t="s">
        <v>229</v>
      </c>
      <c r="C168" t="s">
        <v>272</v>
      </c>
      <c r="D168" t="s">
        <v>295</v>
      </c>
      <c r="E168" t="s">
        <v>48</v>
      </c>
      <c r="F168" t="s">
        <v>20</v>
      </c>
      <c r="G168" t="s">
        <v>48</v>
      </c>
      <c r="H168" t="s">
        <v>49</v>
      </c>
      <c r="I168" t="s">
        <v>22</v>
      </c>
      <c r="J168">
        <v>0</v>
      </c>
      <c r="K168" t="s">
        <v>20</v>
      </c>
      <c r="L168">
        <v>0</v>
      </c>
      <c r="M168">
        <v>7</v>
      </c>
      <c r="N168" t="s">
        <v>275</v>
      </c>
      <c r="O168" t="s">
        <v>274</v>
      </c>
      <c r="P168" t="s">
        <v>164</v>
      </c>
      <c r="Q168" t="s">
        <v>161</v>
      </c>
      <c r="R168" s="5" t="s">
        <v>161</v>
      </c>
      <c r="U168" s="3"/>
    </row>
    <row r="169" spans="1:21" x14ac:dyDescent="0.25">
      <c r="A169">
        <v>168</v>
      </c>
      <c r="B169" t="s">
        <v>229</v>
      </c>
      <c r="C169" t="s">
        <v>244</v>
      </c>
      <c r="D169" t="s">
        <v>296</v>
      </c>
      <c r="E169" t="s">
        <v>145</v>
      </c>
      <c r="F169" t="s">
        <v>36</v>
      </c>
      <c r="G169" t="s">
        <v>36</v>
      </c>
      <c r="H169" t="s">
        <v>21</v>
      </c>
      <c r="I169" t="s">
        <v>22</v>
      </c>
      <c r="J169">
        <v>0</v>
      </c>
      <c r="K169" t="s">
        <v>36</v>
      </c>
      <c r="L169">
        <v>0</v>
      </c>
      <c r="M169">
        <v>4</v>
      </c>
      <c r="N169" t="s">
        <v>297</v>
      </c>
      <c r="O169" t="s">
        <v>246</v>
      </c>
      <c r="P169" t="s">
        <v>201</v>
      </c>
      <c r="Q169" t="s">
        <v>243</v>
      </c>
      <c r="R169" s="5" t="s">
        <v>386</v>
      </c>
      <c r="U169" s="3"/>
    </row>
    <row r="170" spans="1:21" x14ac:dyDescent="0.25">
      <c r="A170">
        <v>169</v>
      </c>
      <c r="B170" t="s">
        <v>229</v>
      </c>
      <c r="C170" t="s">
        <v>244</v>
      </c>
      <c r="D170" t="s">
        <v>296</v>
      </c>
      <c r="E170" t="s">
        <v>140</v>
      </c>
      <c r="F170" t="s">
        <v>42</v>
      </c>
      <c r="G170" t="s">
        <v>140</v>
      </c>
      <c r="H170" t="s">
        <v>49</v>
      </c>
      <c r="I170" t="s">
        <v>22</v>
      </c>
      <c r="J170">
        <v>0</v>
      </c>
      <c r="K170" t="s">
        <v>140</v>
      </c>
      <c r="L170">
        <v>24</v>
      </c>
      <c r="M170">
        <v>0</v>
      </c>
      <c r="N170" t="s">
        <v>241</v>
      </c>
      <c r="O170" t="s">
        <v>246</v>
      </c>
      <c r="P170" t="s">
        <v>201</v>
      </c>
      <c r="Q170" t="s">
        <v>243</v>
      </c>
      <c r="R170" s="5" t="s">
        <v>144</v>
      </c>
      <c r="U170" s="3"/>
    </row>
    <row r="171" spans="1:21" x14ac:dyDescent="0.25">
      <c r="A171">
        <v>170</v>
      </c>
      <c r="B171" t="s">
        <v>229</v>
      </c>
      <c r="C171" t="s">
        <v>261</v>
      </c>
      <c r="D171" t="s">
        <v>298</v>
      </c>
      <c r="E171" t="s">
        <v>28</v>
      </c>
      <c r="F171" t="s">
        <v>48</v>
      </c>
      <c r="G171" t="s">
        <v>48</v>
      </c>
      <c r="H171" t="s">
        <v>21</v>
      </c>
      <c r="I171" t="s">
        <v>22</v>
      </c>
      <c r="J171">
        <v>0</v>
      </c>
      <c r="K171" t="s">
        <v>48</v>
      </c>
      <c r="L171">
        <v>0</v>
      </c>
      <c r="M171">
        <v>4</v>
      </c>
      <c r="N171" t="s">
        <v>163</v>
      </c>
      <c r="O171" t="s">
        <v>263</v>
      </c>
      <c r="P171" t="s">
        <v>164</v>
      </c>
      <c r="Q171" t="s">
        <v>33</v>
      </c>
      <c r="R171" s="5" t="s">
        <v>374</v>
      </c>
    </row>
    <row r="172" spans="1:21" x14ac:dyDescent="0.25">
      <c r="A172">
        <v>171</v>
      </c>
      <c r="B172" t="s">
        <v>229</v>
      </c>
      <c r="C172" t="s">
        <v>261</v>
      </c>
      <c r="D172" t="s">
        <v>298</v>
      </c>
      <c r="E172" t="s">
        <v>20</v>
      </c>
      <c r="F172" t="s">
        <v>153</v>
      </c>
      <c r="G172" t="s">
        <v>20</v>
      </c>
      <c r="H172" t="s">
        <v>49</v>
      </c>
      <c r="I172" t="s">
        <v>22</v>
      </c>
      <c r="J172">
        <v>0</v>
      </c>
      <c r="K172" t="s">
        <v>20</v>
      </c>
      <c r="L172">
        <v>12</v>
      </c>
      <c r="M172">
        <v>0</v>
      </c>
      <c r="N172" t="s">
        <v>299</v>
      </c>
      <c r="O172" t="s">
        <v>263</v>
      </c>
      <c r="P172" t="s">
        <v>164</v>
      </c>
      <c r="Q172" t="s">
        <v>33</v>
      </c>
      <c r="R172" s="5" t="s">
        <v>386</v>
      </c>
      <c r="U172" s="3"/>
    </row>
    <row r="173" spans="1:21" x14ac:dyDescent="0.25">
      <c r="A173">
        <v>172</v>
      </c>
      <c r="B173" t="s">
        <v>229</v>
      </c>
      <c r="C173" t="s">
        <v>261</v>
      </c>
      <c r="D173" t="s">
        <v>300</v>
      </c>
      <c r="E173" t="s">
        <v>48</v>
      </c>
      <c r="F173" t="s">
        <v>153</v>
      </c>
      <c r="G173" t="s">
        <v>153</v>
      </c>
      <c r="H173" t="s">
        <v>21</v>
      </c>
      <c r="I173" t="s">
        <v>22</v>
      </c>
      <c r="J173">
        <v>0</v>
      </c>
      <c r="K173" t="s">
        <v>153</v>
      </c>
      <c r="L173">
        <v>0</v>
      </c>
      <c r="M173">
        <v>6</v>
      </c>
      <c r="N173" t="s">
        <v>178</v>
      </c>
      <c r="O173" t="s">
        <v>263</v>
      </c>
      <c r="P173" t="s">
        <v>183</v>
      </c>
      <c r="Q173" t="s">
        <v>152</v>
      </c>
      <c r="R173" s="5" t="s">
        <v>271</v>
      </c>
    </row>
    <row r="174" spans="1:21" x14ac:dyDescent="0.25">
      <c r="A174">
        <v>173</v>
      </c>
      <c r="B174" t="s">
        <v>229</v>
      </c>
      <c r="C174" t="s">
        <v>272</v>
      </c>
      <c r="D174" t="s">
        <v>301</v>
      </c>
      <c r="E174" t="s">
        <v>140</v>
      </c>
      <c r="F174" t="s">
        <v>20</v>
      </c>
      <c r="G174" t="s">
        <v>20</v>
      </c>
      <c r="H174" t="s">
        <v>21</v>
      </c>
      <c r="I174" t="s">
        <v>22</v>
      </c>
      <c r="J174">
        <v>0</v>
      </c>
      <c r="K174" t="s">
        <v>20</v>
      </c>
      <c r="L174">
        <v>0</v>
      </c>
      <c r="M174">
        <v>6</v>
      </c>
      <c r="N174" t="s">
        <v>299</v>
      </c>
      <c r="O174" t="s">
        <v>274</v>
      </c>
      <c r="P174" t="s">
        <v>138</v>
      </c>
      <c r="Q174" t="s">
        <v>243</v>
      </c>
      <c r="R174" s="5" t="s">
        <v>276</v>
      </c>
    </row>
    <row r="175" spans="1:21" x14ac:dyDescent="0.25">
      <c r="A175">
        <v>174</v>
      </c>
      <c r="B175" t="s">
        <v>229</v>
      </c>
      <c r="C175" t="s">
        <v>272</v>
      </c>
      <c r="D175" t="s">
        <v>302</v>
      </c>
      <c r="E175" t="s">
        <v>153</v>
      </c>
      <c r="F175" t="s">
        <v>20</v>
      </c>
      <c r="G175" t="s">
        <v>20</v>
      </c>
      <c r="H175" t="s">
        <v>21</v>
      </c>
      <c r="I175" t="s">
        <v>22</v>
      </c>
      <c r="J175">
        <v>0</v>
      </c>
      <c r="K175" t="s">
        <v>153</v>
      </c>
      <c r="L175">
        <v>6</v>
      </c>
      <c r="M175">
        <v>0</v>
      </c>
      <c r="N175" t="s">
        <v>218</v>
      </c>
      <c r="O175" t="s">
        <v>274</v>
      </c>
      <c r="P175" t="s">
        <v>138</v>
      </c>
      <c r="Q175" t="s">
        <v>243</v>
      </c>
      <c r="R175" s="5" t="s">
        <v>374</v>
      </c>
    </row>
    <row r="176" spans="1:21" x14ac:dyDescent="0.25">
      <c r="A176">
        <v>175</v>
      </c>
      <c r="B176" t="s">
        <v>303</v>
      </c>
      <c r="C176" t="s">
        <v>54</v>
      </c>
      <c r="D176" s="1">
        <v>40515</v>
      </c>
      <c r="E176" t="s">
        <v>36</v>
      </c>
      <c r="F176" t="s">
        <v>153</v>
      </c>
      <c r="G176" t="s">
        <v>153</v>
      </c>
      <c r="H176" t="s">
        <v>21</v>
      </c>
      <c r="I176" t="s">
        <v>22</v>
      </c>
      <c r="J176">
        <v>0</v>
      </c>
      <c r="K176" t="s">
        <v>36</v>
      </c>
      <c r="L176">
        <v>11</v>
      </c>
      <c r="M176">
        <v>0</v>
      </c>
      <c r="N176" t="s">
        <v>304</v>
      </c>
      <c r="O176" t="s">
        <v>179</v>
      </c>
      <c r="P176" t="s">
        <v>138</v>
      </c>
      <c r="Q176" t="s">
        <v>161</v>
      </c>
      <c r="R176" s="5" t="s">
        <v>144</v>
      </c>
    </row>
    <row r="177" spans="1:21" x14ac:dyDescent="0.25">
      <c r="A177">
        <v>176</v>
      </c>
      <c r="B177" t="s">
        <v>303</v>
      </c>
      <c r="C177" t="s">
        <v>54</v>
      </c>
      <c r="D177" t="s">
        <v>305</v>
      </c>
      <c r="E177" t="s">
        <v>28</v>
      </c>
      <c r="F177" t="s">
        <v>145</v>
      </c>
      <c r="G177" t="s">
        <v>28</v>
      </c>
      <c r="H177" t="s">
        <v>49</v>
      </c>
      <c r="I177" t="s">
        <v>22</v>
      </c>
      <c r="J177">
        <v>0</v>
      </c>
      <c r="K177" t="s">
        <v>28</v>
      </c>
      <c r="L177">
        <v>4</v>
      </c>
      <c r="M177">
        <v>0</v>
      </c>
      <c r="N177" t="s">
        <v>171</v>
      </c>
      <c r="O177" t="s">
        <v>306</v>
      </c>
      <c r="P177" t="s">
        <v>138</v>
      </c>
      <c r="Q177" t="s">
        <v>161</v>
      </c>
      <c r="R177" s="5" t="s">
        <v>243</v>
      </c>
      <c r="U177" s="3"/>
    </row>
    <row r="178" spans="1:21" x14ac:dyDescent="0.25">
      <c r="A178">
        <v>177</v>
      </c>
      <c r="B178" t="s">
        <v>303</v>
      </c>
      <c r="C178" t="s">
        <v>100</v>
      </c>
      <c r="D178" t="s">
        <v>305</v>
      </c>
      <c r="E178" t="s">
        <v>42</v>
      </c>
      <c r="F178" t="s">
        <v>48</v>
      </c>
      <c r="G178" t="s">
        <v>48</v>
      </c>
      <c r="H178" t="s">
        <v>21</v>
      </c>
      <c r="I178" t="s">
        <v>22</v>
      </c>
      <c r="J178">
        <v>0</v>
      </c>
      <c r="K178" t="s">
        <v>48</v>
      </c>
      <c r="L178">
        <v>0</v>
      </c>
      <c r="M178">
        <v>5</v>
      </c>
      <c r="N178" t="s">
        <v>99</v>
      </c>
      <c r="O178" t="s">
        <v>142</v>
      </c>
      <c r="P178" t="s">
        <v>183</v>
      </c>
      <c r="Q178" t="s">
        <v>33</v>
      </c>
      <c r="R178" s="5" t="s">
        <v>161</v>
      </c>
      <c r="U178" s="3"/>
    </row>
    <row r="179" spans="1:21" x14ac:dyDescent="0.25">
      <c r="A179">
        <v>178</v>
      </c>
      <c r="B179" t="s">
        <v>303</v>
      </c>
      <c r="C179" t="s">
        <v>60</v>
      </c>
      <c r="D179" t="s">
        <v>307</v>
      </c>
      <c r="E179" t="s">
        <v>20</v>
      </c>
      <c r="F179" t="s">
        <v>36</v>
      </c>
      <c r="G179" t="s">
        <v>36</v>
      </c>
      <c r="H179" t="s">
        <v>21</v>
      </c>
      <c r="I179" t="s">
        <v>22</v>
      </c>
      <c r="J179">
        <v>0</v>
      </c>
      <c r="K179" t="s">
        <v>36</v>
      </c>
      <c r="L179">
        <v>0</v>
      </c>
      <c r="M179">
        <v>7</v>
      </c>
      <c r="N179" t="s">
        <v>308</v>
      </c>
      <c r="O179" t="s">
        <v>63</v>
      </c>
      <c r="P179" t="s">
        <v>255</v>
      </c>
      <c r="Q179" t="s">
        <v>165</v>
      </c>
      <c r="R179" s="5" t="s">
        <v>367</v>
      </c>
    </row>
    <row r="180" spans="1:21" x14ac:dyDescent="0.25">
      <c r="A180">
        <v>179</v>
      </c>
      <c r="B180" t="s">
        <v>303</v>
      </c>
      <c r="C180" t="s">
        <v>166</v>
      </c>
      <c r="D180" t="s">
        <v>307</v>
      </c>
      <c r="E180" t="s">
        <v>153</v>
      </c>
      <c r="F180" t="s">
        <v>140</v>
      </c>
      <c r="G180" t="s">
        <v>153</v>
      </c>
      <c r="H180" t="s">
        <v>49</v>
      </c>
      <c r="I180" t="s">
        <v>22</v>
      </c>
      <c r="J180">
        <v>0</v>
      </c>
      <c r="K180" t="s">
        <v>153</v>
      </c>
      <c r="L180">
        <v>31</v>
      </c>
      <c r="M180">
        <v>0</v>
      </c>
      <c r="N180" t="s">
        <v>309</v>
      </c>
      <c r="O180" t="s">
        <v>169</v>
      </c>
      <c r="P180" t="s">
        <v>156</v>
      </c>
      <c r="Q180" t="s">
        <v>152</v>
      </c>
      <c r="R180" s="5" t="s">
        <v>144</v>
      </c>
      <c r="U180" s="3"/>
    </row>
    <row r="181" spans="1:21" x14ac:dyDescent="0.25">
      <c r="A181">
        <v>180</v>
      </c>
      <c r="B181" t="s">
        <v>303</v>
      </c>
      <c r="C181" t="s">
        <v>310</v>
      </c>
      <c r="D181" t="s">
        <v>311</v>
      </c>
      <c r="E181" t="s">
        <v>145</v>
      </c>
      <c r="F181" t="s">
        <v>48</v>
      </c>
      <c r="G181" t="s">
        <v>48</v>
      </c>
      <c r="H181" t="s">
        <v>21</v>
      </c>
      <c r="I181" t="s">
        <v>22</v>
      </c>
      <c r="J181">
        <v>0</v>
      </c>
      <c r="K181" t="s">
        <v>48</v>
      </c>
      <c r="L181">
        <v>0</v>
      </c>
      <c r="M181">
        <v>6</v>
      </c>
      <c r="N181" t="s">
        <v>163</v>
      </c>
      <c r="O181" t="s">
        <v>312</v>
      </c>
      <c r="P181" t="s">
        <v>201</v>
      </c>
      <c r="Q181" t="s">
        <v>138</v>
      </c>
      <c r="R181" s="5" t="s">
        <v>386</v>
      </c>
      <c r="U181" s="3"/>
    </row>
    <row r="182" spans="1:21" x14ac:dyDescent="0.25">
      <c r="A182">
        <v>181</v>
      </c>
      <c r="B182" t="s">
        <v>303</v>
      </c>
      <c r="C182" t="s">
        <v>47</v>
      </c>
      <c r="D182" t="s">
        <v>313</v>
      </c>
      <c r="E182" t="s">
        <v>42</v>
      </c>
      <c r="F182" t="s">
        <v>20</v>
      </c>
      <c r="G182" t="s">
        <v>42</v>
      </c>
      <c r="H182" t="s">
        <v>49</v>
      </c>
      <c r="I182" t="s">
        <v>22</v>
      </c>
      <c r="J182">
        <v>0</v>
      </c>
      <c r="K182" t="s">
        <v>20</v>
      </c>
      <c r="L182">
        <v>0</v>
      </c>
      <c r="M182">
        <v>8</v>
      </c>
      <c r="N182" t="s">
        <v>275</v>
      </c>
      <c r="O182" t="s">
        <v>51</v>
      </c>
      <c r="P182" t="s">
        <v>314</v>
      </c>
      <c r="Q182" t="s">
        <v>152</v>
      </c>
      <c r="R182" s="5" t="s">
        <v>161</v>
      </c>
      <c r="U182" s="3"/>
    </row>
    <row r="183" spans="1:21" x14ac:dyDescent="0.25">
      <c r="A183">
        <v>182</v>
      </c>
      <c r="B183" t="s">
        <v>303</v>
      </c>
      <c r="C183" t="s">
        <v>60</v>
      </c>
      <c r="D183" t="s">
        <v>313</v>
      </c>
      <c r="E183" t="s">
        <v>140</v>
      </c>
      <c r="F183" t="s">
        <v>36</v>
      </c>
      <c r="G183" t="s">
        <v>140</v>
      </c>
      <c r="H183" t="s">
        <v>49</v>
      </c>
      <c r="I183" t="s">
        <v>22</v>
      </c>
      <c r="J183">
        <v>0</v>
      </c>
      <c r="K183" t="s">
        <v>140</v>
      </c>
      <c r="L183">
        <v>55</v>
      </c>
      <c r="M183">
        <v>0</v>
      </c>
      <c r="N183" t="s">
        <v>92</v>
      </c>
      <c r="O183" t="s">
        <v>63</v>
      </c>
      <c r="P183" t="s">
        <v>255</v>
      </c>
      <c r="Q183" t="s">
        <v>165</v>
      </c>
      <c r="R183" s="5" t="s">
        <v>243</v>
      </c>
      <c r="U183" s="3"/>
    </row>
    <row r="184" spans="1:21" x14ac:dyDescent="0.25">
      <c r="A184">
        <v>183</v>
      </c>
      <c r="B184" t="s">
        <v>303</v>
      </c>
      <c r="C184" t="s">
        <v>70</v>
      </c>
      <c r="D184" t="s">
        <v>315</v>
      </c>
      <c r="E184" t="s">
        <v>28</v>
      </c>
      <c r="F184" t="s">
        <v>48</v>
      </c>
      <c r="G184" t="s">
        <v>48</v>
      </c>
      <c r="H184" t="s">
        <v>21</v>
      </c>
      <c r="I184" t="s">
        <v>22</v>
      </c>
      <c r="J184">
        <v>0</v>
      </c>
      <c r="K184" t="s">
        <v>28</v>
      </c>
      <c r="L184">
        <v>98</v>
      </c>
      <c r="M184">
        <v>0</v>
      </c>
      <c r="N184" t="s">
        <v>232</v>
      </c>
      <c r="O184" t="s">
        <v>72</v>
      </c>
      <c r="P184" t="s">
        <v>183</v>
      </c>
      <c r="Q184" t="s">
        <v>271</v>
      </c>
      <c r="R184" s="5" t="s">
        <v>386</v>
      </c>
      <c r="U184" s="3"/>
    </row>
    <row r="185" spans="1:21" x14ac:dyDescent="0.25">
      <c r="A185">
        <v>184</v>
      </c>
      <c r="B185" t="s">
        <v>303</v>
      </c>
      <c r="C185" t="s">
        <v>47</v>
      </c>
      <c r="D185" t="s">
        <v>316</v>
      </c>
      <c r="E185" t="s">
        <v>145</v>
      </c>
      <c r="F185" t="s">
        <v>20</v>
      </c>
      <c r="G185" t="s">
        <v>20</v>
      </c>
      <c r="H185" t="s">
        <v>21</v>
      </c>
      <c r="I185" t="s">
        <v>22</v>
      </c>
      <c r="J185">
        <v>0</v>
      </c>
      <c r="K185" t="s">
        <v>20</v>
      </c>
      <c r="L185">
        <v>0</v>
      </c>
      <c r="M185">
        <v>10</v>
      </c>
      <c r="N185" t="s">
        <v>275</v>
      </c>
      <c r="O185" t="s">
        <v>51</v>
      </c>
      <c r="P185" t="s">
        <v>156</v>
      </c>
      <c r="Q185" t="s">
        <v>152</v>
      </c>
      <c r="R185" s="5" t="s">
        <v>165</v>
      </c>
      <c r="U185" s="3"/>
    </row>
    <row r="186" spans="1:21" x14ac:dyDescent="0.25">
      <c r="A186">
        <v>185</v>
      </c>
      <c r="B186" t="s">
        <v>303</v>
      </c>
      <c r="C186" t="s">
        <v>70</v>
      </c>
      <c r="D186" t="s">
        <v>317</v>
      </c>
      <c r="E186" t="s">
        <v>48</v>
      </c>
      <c r="F186" t="s">
        <v>140</v>
      </c>
      <c r="G186" t="s">
        <v>48</v>
      </c>
      <c r="H186" t="s">
        <v>49</v>
      </c>
      <c r="I186" t="s">
        <v>22</v>
      </c>
      <c r="J186">
        <v>0</v>
      </c>
      <c r="K186" t="s">
        <v>140</v>
      </c>
      <c r="L186">
        <v>0</v>
      </c>
      <c r="M186">
        <v>5</v>
      </c>
      <c r="N186" t="s">
        <v>168</v>
      </c>
      <c r="O186" t="s">
        <v>72</v>
      </c>
      <c r="P186" t="s">
        <v>183</v>
      </c>
      <c r="Q186" t="s">
        <v>271</v>
      </c>
      <c r="R186" s="5" t="s">
        <v>46</v>
      </c>
      <c r="U186" s="3"/>
    </row>
    <row r="187" spans="1:21" x14ac:dyDescent="0.25">
      <c r="A187">
        <v>186</v>
      </c>
      <c r="B187" t="s">
        <v>303</v>
      </c>
      <c r="C187" t="s">
        <v>318</v>
      </c>
      <c r="D187" t="s">
        <v>317</v>
      </c>
      <c r="E187" t="s">
        <v>153</v>
      </c>
      <c r="F187" t="s">
        <v>42</v>
      </c>
      <c r="G187" t="s">
        <v>42</v>
      </c>
      <c r="H187" t="s">
        <v>21</v>
      </c>
      <c r="I187" t="s">
        <v>22</v>
      </c>
      <c r="J187">
        <v>0</v>
      </c>
      <c r="K187" t="s">
        <v>153</v>
      </c>
      <c r="L187">
        <v>6</v>
      </c>
      <c r="M187">
        <v>0</v>
      </c>
      <c r="N187" t="s">
        <v>319</v>
      </c>
      <c r="O187" t="s">
        <v>320</v>
      </c>
      <c r="P187" t="s">
        <v>155</v>
      </c>
      <c r="Q187" t="s">
        <v>87</v>
      </c>
      <c r="R187" s="5" t="s">
        <v>532</v>
      </c>
    </row>
    <row r="188" spans="1:21" x14ac:dyDescent="0.25">
      <c r="A188">
        <v>187</v>
      </c>
      <c r="B188" t="s">
        <v>303</v>
      </c>
      <c r="C188" t="s">
        <v>310</v>
      </c>
      <c r="D188" t="s">
        <v>321</v>
      </c>
      <c r="E188" t="s">
        <v>145</v>
      </c>
      <c r="F188" t="s">
        <v>36</v>
      </c>
      <c r="G188" t="s">
        <v>145</v>
      </c>
      <c r="H188" t="s">
        <v>49</v>
      </c>
      <c r="I188" t="s">
        <v>22</v>
      </c>
      <c r="J188">
        <v>0</v>
      </c>
      <c r="K188" t="s">
        <v>145</v>
      </c>
      <c r="L188">
        <v>34</v>
      </c>
      <c r="M188">
        <v>0</v>
      </c>
      <c r="N188" t="s">
        <v>322</v>
      </c>
      <c r="O188" t="s">
        <v>312</v>
      </c>
      <c r="P188" t="s">
        <v>138</v>
      </c>
      <c r="Q188" t="s">
        <v>161</v>
      </c>
      <c r="R188" s="5" t="s">
        <v>431</v>
      </c>
      <c r="U188" s="3"/>
    </row>
    <row r="189" spans="1:21" x14ac:dyDescent="0.25">
      <c r="A189">
        <v>188</v>
      </c>
      <c r="B189" t="s">
        <v>303</v>
      </c>
      <c r="C189" t="s">
        <v>54</v>
      </c>
      <c r="D189" t="s">
        <v>321</v>
      </c>
      <c r="E189" t="s">
        <v>28</v>
      </c>
      <c r="F189" t="s">
        <v>20</v>
      </c>
      <c r="G189" t="s">
        <v>28</v>
      </c>
      <c r="H189" t="s">
        <v>49</v>
      </c>
      <c r="I189" t="s">
        <v>22</v>
      </c>
      <c r="J189">
        <v>0</v>
      </c>
      <c r="K189" t="s">
        <v>20</v>
      </c>
      <c r="L189">
        <v>0</v>
      </c>
      <c r="M189">
        <v>7</v>
      </c>
      <c r="N189" t="s">
        <v>275</v>
      </c>
      <c r="O189" t="s">
        <v>306</v>
      </c>
      <c r="P189" t="s">
        <v>255</v>
      </c>
      <c r="Q189" t="s">
        <v>276</v>
      </c>
      <c r="R189" s="5" t="s">
        <v>431</v>
      </c>
      <c r="U189" s="3"/>
    </row>
    <row r="190" spans="1:21" x14ac:dyDescent="0.25">
      <c r="A190">
        <v>189</v>
      </c>
      <c r="B190" t="s">
        <v>303</v>
      </c>
      <c r="C190" t="s">
        <v>318</v>
      </c>
      <c r="D190" t="s">
        <v>323</v>
      </c>
      <c r="E190" t="s">
        <v>153</v>
      </c>
      <c r="F190" t="s">
        <v>48</v>
      </c>
      <c r="G190" t="s">
        <v>153</v>
      </c>
      <c r="H190" t="s">
        <v>49</v>
      </c>
      <c r="I190" t="s">
        <v>22</v>
      </c>
      <c r="J190">
        <v>0</v>
      </c>
      <c r="K190" t="s">
        <v>153</v>
      </c>
      <c r="L190">
        <v>10</v>
      </c>
      <c r="M190">
        <v>0</v>
      </c>
      <c r="N190" t="s">
        <v>319</v>
      </c>
      <c r="O190" t="s">
        <v>320</v>
      </c>
      <c r="P190" t="s">
        <v>155</v>
      </c>
      <c r="Q190" t="s">
        <v>87</v>
      </c>
      <c r="R190" s="5" t="s">
        <v>33</v>
      </c>
      <c r="U190" s="3"/>
    </row>
    <row r="191" spans="1:21" x14ac:dyDescent="0.25">
      <c r="A191">
        <v>190</v>
      </c>
      <c r="B191" t="s">
        <v>303</v>
      </c>
      <c r="C191" t="s">
        <v>166</v>
      </c>
      <c r="D191" t="s">
        <v>323</v>
      </c>
      <c r="E191" t="s">
        <v>42</v>
      </c>
      <c r="F191" t="s">
        <v>140</v>
      </c>
      <c r="G191" t="s">
        <v>140</v>
      </c>
      <c r="H191" t="s">
        <v>21</v>
      </c>
      <c r="I191" t="s">
        <v>104</v>
      </c>
      <c r="J191">
        <v>0</v>
      </c>
      <c r="K191" t="s">
        <v>42</v>
      </c>
      <c r="L191">
        <v>0</v>
      </c>
      <c r="M191">
        <v>0</v>
      </c>
      <c r="N191" t="s">
        <v>324</v>
      </c>
      <c r="O191" t="s">
        <v>169</v>
      </c>
      <c r="P191" t="s">
        <v>156</v>
      </c>
      <c r="Q191" t="s">
        <v>152</v>
      </c>
      <c r="R191" s="5" t="s">
        <v>45</v>
      </c>
      <c r="U191" s="3"/>
    </row>
    <row r="192" spans="1:21" x14ac:dyDescent="0.25">
      <c r="A192">
        <v>191</v>
      </c>
      <c r="B192" t="s">
        <v>303</v>
      </c>
      <c r="C192" t="s">
        <v>54</v>
      </c>
      <c r="D192" t="s">
        <v>325</v>
      </c>
      <c r="E192" t="s">
        <v>36</v>
      </c>
      <c r="F192" t="s">
        <v>28</v>
      </c>
      <c r="G192" t="s">
        <v>36</v>
      </c>
      <c r="H192" t="s">
        <v>49</v>
      </c>
      <c r="I192" t="s">
        <v>22</v>
      </c>
      <c r="J192">
        <v>0</v>
      </c>
      <c r="K192" t="s">
        <v>28</v>
      </c>
      <c r="L192">
        <v>0</v>
      </c>
      <c r="M192">
        <v>7</v>
      </c>
      <c r="N192" t="s">
        <v>232</v>
      </c>
      <c r="O192" t="s">
        <v>306</v>
      </c>
      <c r="P192" t="s">
        <v>276</v>
      </c>
      <c r="Q192" t="s">
        <v>243</v>
      </c>
      <c r="R192" s="5" t="s">
        <v>87</v>
      </c>
      <c r="U192" s="3"/>
    </row>
    <row r="193" spans="1:21" x14ac:dyDescent="0.25">
      <c r="A193">
        <v>192</v>
      </c>
      <c r="B193" t="s">
        <v>303</v>
      </c>
      <c r="C193" t="s">
        <v>47</v>
      </c>
      <c r="D193" t="s">
        <v>326</v>
      </c>
      <c r="E193" t="s">
        <v>20</v>
      </c>
      <c r="F193" t="s">
        <v>140</v>
      </c>
      <c r="G193" t="s">
        <v>140</v>
      </c>
      <c r="H193" t="s">
        <v>21</v>
      </c>
      <c r="I193" t="s">
        <v>22</v>
      </c>
      <c r="J193">
        <v>0</v>
      </c>
      <c r="K193" t="s">
        <v>20</v>
      </c>
      <c r="L193">
        <v>36</v>
      </c>
      <c r="M193">
        <v>0</v>
      </c>
      <c r="N193" t="s">
        <v>69</v>
      </c>
      <c r="O193" t="s">
        <v>51</v>
      </c>
      <c r="P193" t="s">
        <v>138</v>
      </c>
      <c r="Q193" t="s">
        <v>161</v>
      </c>
      <c r="R193" s="5" t="s">
        <v>26</v>
      </c>
      <c r="U193" s="3"/>
    </row>
    <row r="194" spans="1:21" x14ac:dyDescent="0.25">
      <c r="A194">
        <v>193</v>
      </c>
      <c r="B194" t="s">
        <v>303</v>
      </c>
      <c r="C194" t="s">
        <v>100</v>
      </c>
      <c r="D194" t="s">
        <v>327</v>
      </c>
      <c r="E194" t="s">
        <v>145</v>
      </c>
      <c r="F194" t="s">
        <v>42</v>
      </c>
      <c r="G194" t="s">
        <v>42</v>
      </c>
      <c r="H194" t="s">
        <v>21</v>
      </c>
      <c r="I194" t="s">
        <v>22</v>
      </c>
      <c r="J194">
        <v>0</v>
      </c>
      <c r="K194" t="s">
        <v>145</v>
      </c>
      <c r="L194">
        <v>31</v>
      </c>
      <c r="M194">
        <v>0</v>
      </c>
      <c r="N194" t="s">
        <v>328</v>
      </c>
      <c r="O194" t="s">
        <v>142</v>
      </c>
      <c r="P194" t="s">
        <v>183</v>
      </c>
      <c r="Q194" t="s">
        <v>271</v>
      </c>
      <c r="R194" s="5" t="s">
        <v>46</v>
      </c>
    </row>
    <row r="195" spans="1:21" x14ac:dyDescent="0.25">
      <c r="A195">
        <v>194</v>
      </c>
      <c r="B195" t="s">
        <v>303</v>
      </c>
      <c r="C195" t="s">
        <v>54</v>
      </c>
      <c r="D195" t="s">
        <v>329</v>
      </c>
      <c r="E195" t="s">
        <v>140</v>
      </c>
      <c r="F195" t="s">
        <v>28</v>
      </c>
      <c r="G195" t="s">
        <v>28</v>
      </c>
      <c r="H195" t="s">
        <v>21</v>
      </c>
      <c r="I195" t="s">
        <v>22</v>
      </c>
      <c r="J195">
        <v>0</v>
      </c>
      <c r="K195" t="s">
        <v>28</v>
      </c>
      <c r="L195">
        <v>0</v>
      </c>
      <c r="M195">
        <v>5</v>
      </c>
      <c r="N195" t="s">
        <v>232</v>
      </c>
      <c r="O195" t="s">
        <v>306</v>
      </c>
      <c r="P195" t="s">
        <v>155</v>
      </c>
      <c r="Q195" t="s">
        <v>165</v>
      </c>
      <c r="R195" s="5" t="s">
        <v>33</v>
      </c>
      <c r="U195" s="3"/>
    </row>
    <row r="196" spans="1:21" x14ac:dyDescent="0.25">
      <c r="A196">
        <v>195</v>
      </c>
      <c r="B196" t="s">
        <v>303</v>
      </c>
      <c r="C196" t="s">
        <v>310</v>
      </c>
      <c r="D196" t="s">
        <v>330</v>
      </c>
      <c r="E196" t="s">
        <v>153</v>
      </c>
      <c r="F196" t="s">
        <v>145</v>
      </c>
      <c r="G196" t="s">
        <v>153</v>
      </c>
      <c r="H196" t="s">
        <v>49</v>
      </c>
      <c r="I196" t="s">
        <v>22</v>
      </c>
      <c r="J196">
        <v>0</v>
      </c>
      <c r="K196" t="s">
        <v>145</v>
      </c>
      <c r="L196">
        <v>0</v>
      </c>
      <c r="M196">
        <v>8</v>
      </c>
      <c r="N196" t="s">
        <v>171</v>
      </c>
      <c r="O196" t="s">
        <v>312</v>
      </c>
      <c r="P196" t="s">
        <v>255</v>
      </c>
      <c r="Q196" t="s">
        <v>243</v>
      </c>
      <c r="R196" s="5" t="s">
        <v>431</v>
      </c>
    </row>
    <row r="197" spans="1:21" x14ac:dyDescent="0.25">
      <c r="A197">
        <v>196</v>
      </c>
      <c r="B197" t="s">
        <v>303</v>
      </c>
      <c r="C197" t="s">
        <v>100</v>
      </c>
      <c r="D197" t="s">
        <v>331</v>
      </c>
      <c r="E197" t="s">
        <v>36</v>
      </c>
      <c r="F197" t="s">
        <v>42</v>
      </c>
      <c r="G197" t="s">
        <v>36</v>
      </c>
      <c r="H197" t="s">
        <v>49</v>
      </c>
      <c r="I197" t="s">
        <v>22</v>
      </c>
      <c r="J197">
        <v>0</v>
      </c>
      <c r="K197" t="s">
        <v>36</v>
      </c>
      <c r="L197">
        <v>39</v>
      </c>
      <c r="M197">
        <v>0</v>
      </c>
      <c r="N197" t="s">
        <v>308</v>
      </c>
      <c r="O197" t="s">
        <v>142</v>
      </c>
      <c r="P197" t="s">
        <v>183</v>
      </c>
      <c r="Q197" t="s">
        <v>33</v>
      </c>
      <c r="R197" s="5" t="s">
        <v>40</v>
      </c>
    </row>
    <row r="198" spans="1:21" x14ac:dyDescent="0.25">
      <c r="A198">
        <v>197</v>
      </c>
      <c r="B198" t="s">
        <v>303</v>
      </c>
      <c r="C198" t="s">
        <v>47</v>
      </c>
      <c r="D198" t="s">
        <v>329</v>
      </c>
      <c r="E198" t="s">
        <v>48</v>
      </c>
      <c r="F198" t="s">
        <v>20</v>
      </c>
      <c r="G198" t="s">
        <v>20</v>
      </c>
      <c r="H198" t="s">
        <v>21</v>
      </c>
      <c r="I198" t="s">
        <v>22</v>
      </c>
      <c r="J198">
        <v>0</v>
      </c>
      <c r="K198" t="s">
        <v>48</v>
      </c>
      <c r="L198">
        <v>17</v>
      </c>
      <c r="M198">
        <v>0</v>
      </c>
      <c r="N198" t="s">
        <v>50</v>
      </c>
      <c r="O198" t="s">
        <v>51</v>
      </c>
      <c r="P198" t="s">
        <v>201</v>
      </c>
      <c r="Q198" t="s">
        <v>138</v>
      </c>
      <c r="R198" s="5" t="s">
        <v>435</v>
      </c>
      <c r="U198" s="3"/>
    </row>
    <row r="199" spans="1:21" x14ac:dyDescent="0.25">
      <c r="A199">
        <v>198</v>
      </c>
      <c r="B199" t="s">
        <v>303</v>
      </c>
      <c r="C199" t="s">
        <v>310</v>
      </c>
      <c r="D199" t="s">
        <v>332</v>
      </c>
      <c r="E199" t="s">
        <v>145</v>
      </c>
      <c r="F199" t="s">
        <v>140</v>
      </c>
      <c r="G199" t="s">
        <v>145</v>
      </c>
      <c r="H199" t="s">
        <v>49</v>
      </c>
      <c r="I199" t="s">
        <v>22</v>
      </c>
      <c r="J199">
        <v>0</v>
      </c>
      <c r="K199" t="s">
        <v>145</v>
      </c>
      <c r="L199">
        <v>17</v>
      </c>
      <c r="M199">
        <v>0</v>
      </c>
      <c r="N199" t="s">
        <v>333</v>
      </c>
      <c r="O199" t="s">
        <v>312</v>
      </c>
      <c r="P199" t="s">
        <v>276</v>
      </c>
      <c r="Q199" t="s">
        <v>243</v>
      </c>
      <c r="R199" s="5" t="s">
        <v>484</v>
      </c>
    </row>
    <row r="200" spans="1:21" x14ac:dyDescent="0.25">
      <c r="A200">
        <v>199</v>
      </c>
      <c r="B200" t="s">
        <v>303</v>
      </c>
      <c r="C200" t="s">
        <v>54</v>
      </c>
      <c r="D200" t="s">
        <v>332</v>
      </c>
      <c r="E200" t="s">
        <v>28</v>
      </c>
      <c r="F200" t="s">
        <v>153</v>
      </c>
      <c r="G200" t="s">
        <v>153</v>
      </c>
      <c r="H200" t="s">
        <v>21</v>
      </c>
      <c r="I200" t="s">
        <v>22</v>
      </c>
      <c r="J200">
        <v>0</v>
      </c>
      <c r="K200" t="s">
        <v>28</v>
      </c>
      <c r="L200">
        <v>41</v>
      </c>
      <c r="M200">
        <v>0</v>
      </c>
      <c r="N200" t="s">
        <v>282</v>
      </c>
      <c r="O200" t="s">
        <v>179</v>
      </c>
      <c r="P200" t="s">
        <v>314</v>
      </c>
      <c r="Q200" t="s">
        <v>156</v>
      </c>
      <c r="R200" s="5" t="s">
        <v>46</v>
      </c>
    </row>
    <row r="201" spans="1:21" x14ac:dyDescent="0.25">
      <c r="A201">
        <v>200</v>
      </c>
      <c r="B201" t="s">
        <v>303</v>
      </c>
      <c r="C201" t="s">
        <v>70</v>
      </c>
      <c r="D201" t="s">
        <v>334</v>
      </c>
      <c r="E201" t="s">
        <v>48</v>
      </c>
      <c r="F201" t="s">
        <v>36</v>
      </c>
      <c r="G201" t="s">
        <v>48</v>
      </c>
      <c r="H201" t="s">
        <v>49</v>
      </c>
      <c r="I201" t="s">
        <v>22</v>
      </c>
      <c r="J201">
        <v>0</v>
      </c>
      <c r="K201" t="s">
        <v>48</v>
      </c>
      <c r="L201">
        <v>40</v>
      </c>
      <c r="M201">
        <v>0</v>
      </c>
      <c r="N201" t="s">
        <v>108</v>
      </c>
      <c r="O201" t="s">
        <v>72</v>
      </c>
      <c r="P201" t="s">
        <v>276</v>
      </c>
      <c r="Q201" t="s">
        <v>243</v>
      </c>
      <c r="R201" s="5" t="s">
        <v>553</v>
      </c>
    </row>
    <row r="202" spans="1:21" x14ac:dyDescent="0.25">
      <c r="A202">
        <v>201</v>
      </c>
      <c r="B202" t="s">
        <v>303</v>
      </c>
      <c r="C202" t="s">
        <v>54</v>
      </c>
      <c r="D202" t="s">
        <v>335</v>
      </c>
      <c r="E202" t="s">
        <v>42</v>
      </c>
      <c r="F202" t="s">
        <v>28</v>
      </c>
      <c r="G202" t="s">
        <v>28</v>
      </c>
      <c r="H202" t="s">
        <v>21</v>
      </c>
      <c r="I202" t="s">
        <v>22</v>
      </c>
      <c r="J202">
        <v>0</v>
      </c>
      <c r="K202" t="s">
        <v>28</v>
      </c>
      <c r="L202">
        <v>0</v>
      </c>
      <c r="M202">
        <v>4</v>
      </c>
      <c r="N202" t="s">
        <v>336</v>
      </c>
      <c r="O202" t="s">
        <v>306</v>
      </c>
      <c r="P202" t="s">
        <v>183</v>
      </c>
      <c r="Q202" t="s">
        <v>271</v>
      </c>
      <c r="R202" s="5" t="s">
        <v>26</v>
      </c>
      <c r="U202" s="3"/>
    </row>
    <row r="203" spans="1:21" x14ac:dyDescent="0.25">
      <c r="A203">
        <v>202</v>
      </c>
      <c r="B203" t="s">
        <v>303</v>
      </c>
      <c r="C203" t="s">
        <v>166</v>
      </c>
      <c r="D203" t="s">
        <v>337</v>
      </c>
      <c r="E203" t="s">
        <v>20</v>
      </c>
      <c r="F203" t="s">
        <v>140</v>
      </c>
      <c r="G203" t="s">
        <v>20</v>
      </c>
      <c r="H203" t="s">
        <v>49</v>
      </c>
      <c r="I203" t="s">
        <v>22</v>
      </c>
      <c r="J203">
        <v>0</v>
      </c>
      <c r="K203" t="s">
        <v>140</v>
      </c>
      <c r="L203">
        <v>0</v>
      </c>
      <c r="M203">
        <v>5</v>
      </c>
      <c r="N203" t="s">
        <v>338</v>
      </c>
      <c r="O203" t="s">
        <v>169</v>
      </c>
      <c r="P203" t="s">
        <v>201</v>
      </c>
      <c r="Q203" t="s">
        <v>138</v>
      </c>
      <c r="R203" s="5" t="s">
        <v>484</v>
      </c>
      <c r="U203" s="3"/>
    </row>
    <row r="204" spans="1:21" x14ac:dyDescent="0.25">
      <c r="A204">
        <v>203</v>
      </c>
      <c r="B204" t="s">
        <v>303</v>
      </c>
      <c r="C204" t="s">
        <v>70</v>
      </c>
      <c r="D204" t="s">
        <v>337</v>
      </c>
      <c r="E204" t="s">
        <v>48</v>
      </c>
      <c r="F204" t="s">
        <v>145</v>
      </c>
      <c r="G204" t="s">
        <v>48</v>
      </c>
      <c r="H204" t="s">
        <v>49</v>
      </c>
      <c r="I204" t="s">
        <v>22</v>
      </c>
      <c r="J204">
        <v>0</v>
      </c>
      <c r="K204" t="s">
        <v>48</v>
      </c>
      <c r="L204">
        <v>67</v>
      </c>
      <c r="M204">
        <v>0</v>
      </c>
      <c r="N204" t="s">
        <v>221</v>
      </c>
      <c r="O204" t="s">
        <v>72</v>
      </c>
      <c r="P204" t="s">
        <v>255</v>
      </c>
      <c r="Q204" t="s">
        <v>243</v>
      </c>
      <c r="R204" s="5" t="s">
        <v>435</v>
      </c>
      <c r="U204" s="3"/>
    </row>
    <row r="205" spans="1:21" x14ac:dyDescent="0.25">
      <c r="A205">
        <v>204</v>
      </c>
      <c r="B205" t="s">
        <v>303</v>
      </c>
      <c r="C205" t="s">
        <v>60</v>
      </c>
      <c r="D205" s="1">
        <v>40182</v>
      </c>
      <c r="E205" t="s">
        <v>36</v>
      </c>
      <c r="F205" t="s">
        <v>153</v>
      </c>
      <c r="G205" t="s">
        <v>36</v>
      </c>
      <c r="H205" t="s">
        <v>49</v>
      </c>
      <c r="I205" t="s">
        <v>22</v>
      </c>
      <c r="J205">
        <v>0</v>
      </c>
      <c r="K205" t="s">
        <v>36</v>
      </c>
      <c r="L205">
        <v>24</v>
      </c>
      <c r="M205">
        <v>0</v>
      </c>
      <c r="N205" t="s">
        <v>197</v>
      </c>
      <c r="O205" t="s">
        <v>63</v>
      </c>
      <c r="P205" t="s">
        <v>156</v>
      </c>
      <c r="Q205" t="s">
        <v>152</v>
      </c>
      <c r="R205" s="5" t="s">
        <v>431</v>
      </c>
      <c r="U205" s="3"/>
    </row>
    <row r="206" spans="1:21" x14ac:dyDescent="0.25">
      <c r="A206">
        <v>205</v>
      </c>
      <c r="B206" t="s">
        <v>303</v>
      </c>
      <c r="C206" t="s">
        <v>100</v>
      </c>
      <c r="D206" s="1">
        <v>40213</v>
      </c>
      <c r="E206" t="s">
        <v>42</v>
      </c>
      <c r="F206" t="s">
        <v>20</v>
      </c>
      <c r="G206" t="s">
        <v>42</v>
      </c>
      <c r="H206" t="s">
        <v>49</v>
      </c>
      <c r="I206" t="s">
        <v>22</v>
      </c>
      <c r="J206">
        <v>0</v>
      </c>
      <c r="K206" t="s">
        <v>20</v>
      </c>
      <c r="L206">
        <v>0</v>
      </c>
      <c r="M206">
        <v>6</v>
      </c>
      <c r="N206" t="s">
        <v>339</v>
      </c>
      <c r="O206" t="s">
        <v>142</v>
      </c>
      <c r="P206" t="s">
        <v>155</v>
      </c>
      <c r="Q206" t="s">
        <v>87</v>
      </c>
      <c r="R206" s="5" t="s">
        <v>40</v>
      </c>
      <c r="U206" s="3"/>
    </row>
    <row r="207" spans="1:21" x14ac:dyDescent="0.25">
      <c r="A207">
        <v>206</v>
      </c>
      <c r="B207" t="s">
        <v>303</v>
      </c>
      <c r="C207" t="s">
        <v>166</v>
      </c>
      <c r="D207" s="1">
        <v>40241</v>
      </c>
      <c r="E207" t="s">
        <v>140</v>
      </c>
      <c r="F207" t="s">
        <v>145</v>
      </c>
      <c r="G207" t="s">
        <v>140</v>
      </c>
      <c r="H207" t="s">
        <v>49</v>
      </c>
      <c r="I207" t="s">
        <v>22</v>
      </c>
      <c r="J207">
        <v>0</v>
      </c>
      <c r="K207" t="s">
        <v>140</v>
      </c>
      <c r="L207">
        <v>23</v>
      </c>
      <c r="M207">
        <v>0</v>
      </c>
      <c r="N207" t="s">
        <v>338</v>
      </c>
      <c r="O207" t="s">
        <v>169</v>
      </c>
      <c r="P207" t="s">
        <v>138</v>
      </c>
      <c r="Q207" t="s">
        <v>161</v>
      </c>
      <c r="R207" s="5" t="s">
        <v>386</v>
      </c>
      <c r="U207" s="3"/>
    </row>
    <row r="208" spans="1:21" x14ac:dyDescent="0.25">
      <c r="A208">
        <v>207</v>
      </c>
      <c r="B208" t="s">
        <v>303</v>
      </c>
      <c r="C208" t="s">
        <v>54</v>
      </c>
      <c r="D208" s="1">
        <v>40241</v>
      </c>
      <c r="E208" t="s">
        <v>28</v>
      </c>
      <c r="F208" t="s">
        <v>153</v>
      </c>
      <c r="G208" t="s">
        <v>28</v>
      </c>
      <c r="H208" t="s">
        <v>49</v>
      </c>
      <c r="I208" t="s">
        <v>22</v>
      </c>
      <c r="J208">
        <v>0</v>
      </c>
      <c r="K208" t="s">
        <v>28</v>
      </c>
      <c r="L208">
        <v>63</v>
      </c>
      <c r="M208">
        <v>0</v>
      </c>
      <c r="N208" t="s">
        <v>125</v>
      </c>
      <c r="O208" t="s">
        <v>306</v>
      </c>
      <c r="P208" t="s">
        <v>183</v>
      </c>
      <c r="Q208" t="s">
        <v>33</v>
      </c>
      <c r="R208" s="5" t="s">
        <v>431</v>
      </c>
      <c r="U208" s="3"/>
    </row>
    <row r="209" spans="1:21" x14ac:dyDescent="0.25">
      <c r="A209">
        <v>208</v>
      </c>
      <c r="B209" t="s">
        <v>303</v>
      </c>
      <c r="C209" t="s">
        <v>60</v>
      </c>
      <c r="D209" s="1">
        <v>40272</v>
      </c>
      <c r="E209" t="s">
        <v>36</v>
      </c>
      <c r="F209" t="s">
        <v>42</v>
      </c>
      <c r="G209" t="s">
        <v>36</v>
      </c>
      <c r="H209" t="s">
        <v>49</v>
      </c>
      <c r="I209" t="s">
        <v>22</v>
      </c>
      <c r="J209">
        <v>0</v>
      </c>
      <c r="K209" t="s">
        <v>42</v>
      </c>
      <c r="L209">
        <v>0</v>
      </c>
      <c r="M209">
        <v>8</v>
      </c>
      <c r="N209" t="s">
        <v>209</v>
      </c>
      <c r="O209" t="s">
        <v>63</v>
      </c>
      <c r="P209" t="s">
        <v>258</v>
      </c>
      <c r="Q209" t="s">
        <v>152</v>
      </c>
      <c r="R209" s="5" t="s">
        <v>46</v>
      </c>
      <c r="U209" s="3"/>
    </row>
    <row r="210" spans="1:21" x14ac:dyDescent="0.25">
      <c r="A210">
        <v>209</v>
      </c>
      <c r="B210" t="s">
        <v>303</v>
      </c>
      <c r="C210" t="s">
        <v>70</v>
      </c>
      <c r="D210" s="1">
        <v>40272</v>
      </c>
      <c r="E210" t="s">
        <v>48</v>
      </c>
      <c r="F210" t="s">
        <v>20</v>
      </c>
      <c r="G210" t="s">
        <v>48</v>
      </c>
      <c r="H210" t="s">
        <v>49</v>
      </c>
      <c r="I210" t="s">
        <v>22</v>
      </c>
      <c r="J210">
        <v>0</v>
      </c>
      <c r="K210" t="s">
        <v>48</v>
      </c>
      <c r="L210">
        <v>37</v>
      </c>
      <c r="M210">
        <v>0</v>
      </c>
      <c r="N210" t="s">
        <v>340</v>
      </c>
      <c r="O210" t="s">
        <v>72</v>
      </c>
      <c r="P210" t="s">
        <v>155</v>
      </c>
      <c r="Q210" t="s">
        <v>87</v>
      </c>
      <c r="R210" s="5" t="s">
        <v>386</v>
      </c>
      <c r="U210" s="3"/>
    </row>
    <row r="211" spans="1:21" x14ac:dyDescent="0.25">
      <c r="A211">
        <v>210</v>
      </c>
      <c r="B211" t="s">
        <v>303</v>
      </c>
      <c r="C211" t="s">
        <v>341</v>
      </c>
      <c r="D211" s="1">
        <v>40302</v>
      </c>
      <c r="E211" t="s">
        <v>145</v>
      </c>
      <c r="F211" t="s">
        <v>153</v>
      </c>
      <c r="G211" t="s">
        <v>145</v>
      </c>
      <c r="H211" t="s">
        <v>49</v>
      </c>
      <c r="I211" t="s">
        <v>22</v>
      </c>
      <c r="J211">
        <v>0</v>
      </c>
      <c r="K211" t="s">
        <v>145</v>
      </c>
      <c r="L211">
        <v>2</v>
      </c>
      <c r="M211">
        <v>0</v>
      </c>
      <c r="N211" t="s">
        <v>286</v>
      </c>
      <c r="O211" t="s">
        <v>342</v>
      </c>
      <c r="P211" t="s">
        <v>255</v>
      </c>
      <c r="Q211" t="s">
        <v>243</v>
      </c>
      <c r="R211" s="5" t="s">
        <v>553</v>
      </c>
      <c r="U211" s="3"/>
    </row>
    <row r="212" spans="1:21" x14ac:dyDescent="0.25">
      <c r="A212">
        <v>211</v>
      </c>
      <c r="B212" t="s">
        <v>303</v>
      </c>
      <c r="C212" t="s">
        <v>166</v>
      </c>
      <c r="D212" s="1">
        <v>40333</v>
      </c>
      <c r="E212" t="s">
        <v>140</v>
      </c>
      <c r="F212" t="s">
        <v>28</v>
      </c>
      <c r="G212" t="s">
        <v>140</v>
      </c>
      <c r="H212" t="s">
        <v>49</v>
      </c>
      <c r="I212" t="s">
        <v>22</v>
      </c>
      <c r="J212">
        <v>0</v>
      </c>
      <c r="K212" t="s">
        <v>140</v>
      </c>
      <c r="L212">
        <v>24</v>
      </c>
      <c r="M212">
        <v>0</v>
      </c>
      <c r="N212" t="s">
        <v>89</v>
      </c>
      <c r="O212" t="s">
        <v>169</v>
      </c>
      <c r="P212" t="s">
        <v>258</v>
      </c>
      <c r="Q212" t="s">
        <v>152</v>
      </c>
      <c r="R212" s="5" t="s">
        <v>26</v>
      </c>
      <c r="U212" s="3"/>
    </row>
    <row r="213" spans="1:21" x14ac:dyDescent="0.25">
      <c r="A213">
        <v>212</v>
      </c>
      <c r="B213" t="s">
        <v>303</v>
      </c>
      <c r="C213" t="s">
        <v>157</v>
      </c>
      <c r="D213" s="1">
        <v>40363</v>
      </c>
      <c r="E213" t="s">
        <v>42</v>
      </c>
      <c r="F213" t="s">
        <v>145</v>
      </c>
      <c r="G213" t="s">
        <v>42</v>
      </c>
      <c r="H213" t="s">
        <v>49</v>
      </c>
      <c r="I213" t="s">
        <v>22</v>
      </c>
      <c r="J213">
        <v>0</v>
      </c>
      <c r="K213" t="s">
        <v>145</v>
      </c>
      <c r="L213">
        <v>0</v>
      </c>
      <c r="M213">
        <v>9</v>
      </c>
      <c r="N213" t="s">
        <v>343</v>
      </c>
      <c r="O213" t="s">
        <v>160</v>
      </c>
      <c r="P213" t="s">
        <v>33</v>
      </c>
      <c r="Q213" t="s">
        <v>271</v>
      </c>
      <c r="R213" s="5" t="s">
        <v>386</v>
      </c>
      <c r="U213" s="3"/>
    </row>
    <row r="214" spans="1:21" x14ac:dyDescent="0.25">
      <c r="A214">
        <v>213</v>
      </c>
      <c r="B214" t="s">
        <v>303</v>
      </c>
      <c r="C214" t="s">
        <v>60</v>
      </c>
      <c r="D214" s="1">
        <v>40363</v>
      </c>
      <c r="E214" t="s">
        <v>36</v>
      </c>
      <c r="F214" t="s">
        <v>48</v>
      </c>
      <c r="G214" t="s">
        <v>36</v>
      </c>
      <c r="H214" t="s">
        <v>49</v>
      </c>
      <c r="I214" t="s">
        <v>22</v>
      </c>
      <c r="J214">
        <v>0</v>
      </c>
      <c r="K214" t="s">
        <v>36</v>
      </c>
      <c r="L214">
        <v>14</v>
      </c>
      <c r="M214">
        <v>0</v>
      </c>
      <c r="N214" t="s">
        <v>197</v>
      </c>
      <c r="O214" t="s">
        <v>63</v>
      </c>
      <c r="P214" t="s">
        <v>201</v>
      </c>
      <c r="Q214" t="s">
        <v>138</v>
      </c>
      <c r="R214" s="5" t="s">
        <v>46</v>
      </c>
      <c r="U214" s="3"/>
    </row>
    <row r="215" spans="1:21" x14ac:dyDescent="0.25">
      <c r="A215">
        <v>214</v>
      </c>
      <c r="B215" t="s">
        <v>303</v>
      </c>
      <c r="C215" t="s">
        <v>47</v>
      </c>
      <c r="D215" s="1">
        <v>40394</v>
      </c>
      <c r="E215" t="s">
        <v>20</v>
      </c>
      <c r="F215" t="s">
        <v>153</v>
      </c>
      <c r="G215" t="s">
        <v>153</v>
      </c>
      <c r="H215" t="s">
        <v>21</v>
      </c>
      <c r="I215" t="s">
        <v>22</v>
      </c>
      <c r="J215">
        <v>0</v>
      </c>
      <c r="K215" t="s">
        <v>153</v>
      </c>
      <c r="L215">
        <v>0</v>
      </c>
      <c r="M215">
        <v>7</v>
      </c>
      <c r="N215" t="s">
        <v>344</v>
      </c>
      <c r="O215" t="s">
        <v>51</v>
      </c>
      <c r="P215" t="s">
        <v>258</v>
      </c>
      <c r="Q215" t="s">
        <v>152</v>
      </c>
      <c r="R215" s="5" t="s">
        <v>40</v>
      </c>
      <c r="U215" s="3"/>
    </row>
    <row r="216" spans="1:21" x14ac:dyDescent="0.25">
      <c r="A216">
        <v>215</v>
      </c>
      <c r="B216" t="s">
        <v>303</v>
      </c>
      <c r="C216" t="s">
        <v>100</v>
      </c>
      <c r="D216" s="1">
        <v>40425</v>
      </c>
      <c r="E216" t="s">
        <v>28</v>
      </c>
      <c r="F216" t="s">
        <v>42</v>
      </c>
      <c r="G216" t="s">
        <v>28</v>
      </c>
      <c r="H216" t="s">
        <v>49</v>
      </c>
      <c r="I216" t="s">
        <v>22</v>
      </c>
      <c r="J216">
        <v>0</v>
      </c>
      <c r="K216" t="s">
        <v>42</v>
      </c>
      <c r="L216">
        <v>0</v>
      </c>
      <c r="M216">
        <v>6</v>
      </c>
      <c r="N216" t="s">
        <v>173</v>
      </c>
      <c r="O216" t="s">
        <v>142</v>
      </c>
      <c r="P216" t="s">
        <v>87</v>
      </c>
      <c r="Q216" t="s">
        <v>165</v>
      </c>
      <c r="R216" s="5" t="s">
        <v>386</v>
      </c>
      <c r="U216" s="3"/>
    </row>
    <row r="217" spans="1:21" x14ac:dyDescent="0.25">
      <c r="A217">
        <v>216</v>
      </c>
      <c r="B217" t="s">
        <v>303</v>
      </c>
      <c r="C217" t="s">
        <v>341</v>
      </c>
      <c r="D217" s="1">
        <v>40455</v>
      </c>
      <c r="E217" t="s">
        <v>140</v>
      </c>
      <c r="F217" t="s">
        <v>153</v>
      </c>
      <c r="G217" t="s">
        <v>140</v>
      </c>
      <c r="H217" t="s">
        <v>49</v>
      </c>
      <c r="I217" t="s">
        <v>22</v>
      </c>
      <c r="J217">
        <v>0</v>
      </c>
      <c r="K217" t="s">
        <v>153</v>
      </c>
      <c r="L217">
        <v>0</v>
      </c>
      <c r="M217">
        <v>6</v>
      </c>
      <c r="N217" t="s">
        <v>345</v>
      </c>
      <c r="O217" t="s">
        <v>342</v>
      </c>
      <c r="P217" t="s">
        <v>255</v>
      </c>
      <c r="Q217" t="s">
        <v>243</v>
      </c>
      <c r="R217" s="5" t="s">
        <v>553</v>
      </c>
    </row>
    <row r="218" spans="1:21" x14ac:dyDescent="0.25">
      <c r="A218">
        <v>217</v>
      </c>
      <c r="B218" t="s">
        <v>303</v>
      </c>
      <c r="C218" t="s">
        <v>47</v>
      </c>
      <c r="D218" s="1">
        <v>40455</v>
      </c>
      <c r="E218" t="s">
        <v>36</v>
      </c>
      <c r="F218" t="s">
        <v>20</v>
      </c>
      <c r="G218" t="s">
        <v>20</v>
      </c>
      <c r="H218" t="s">
        <v>21</v>
      </c>
      <c r="I218" t="s">
        <v>22</v>
      </c>
      <c r="J218">
        <v>0</v>
      </c>
      <c r="K218" t="s">
        <v>20</v>
      </c>
      <c r="L218">
        <v>0</v>
      </c>
      <c r="M218">
        <v>7</v>
      </c>
      <c r="N218" t="s">
        <v>191</v>
      </c>
      <c r="O218" t="s">
        <v>51</v>
      </c>
      <c r="P218" t="s">
        <v>156</v>
      </c>
      <c r="Q218" t="s">
        <v>152</v>
      </c>
      <c r="R218" s="5" t="s">
        <v>26</v>
      </c>
      <c r="U218" s="3"/>
    </row>
    <row r="219" spans="1:21" x14ac:dyDescent="0.25">
      <c r="A219">
        <v>218</v>
      </c>
      <c r="B219" t="s">
        <v>303</v>
      </c>
      <c r="C219" t="s">
        <v>70</v>
      </c>
      <c r="D219" s="1">
        <v>40486</v>
      </c>
      <c r="E219" t="s">
        <v>48</v>
      </c>
      <c r="F219" t="s">
        <v>42</v>
      </c>
      <c r="G219" t="s">
        <v>48</v>
      </c>
      <c r="H219" t="s">
        <v>49</v>
      </c>
      <c r="I219" t="s">
        <v>22</v>
      </c>
      <c r="J219">
        <v>0</v>
      </c>
      <c r="K219" t="s">
        <v>42</v>
      </c>
      <c r="L219">
        <v>0</v>
      </c>
      <c r="M219">
        <v>7</v>
      </c>
      <c r="N219" t="s">
        <v>346</v>
      </c>
      <c r="O219" t="s">
        <v>72</v>
      </c>
      <c r="P219" t="s">
        <v>155</v>
      </c>
      <c r="Q219" t="s">
        <v>165</v>
      </c>
      <c r="R219" s="5" t="s">
        <v>46</v>
      </c>
      <c r="U219" s="3"/>
    </row>
    <row r="220" spans="1:21" x14ac:dyDescent="0.25">
      <c r="A220">
        <v>219</v>
      </c>
      <c r="B220" t="s">
        <v>303</v>
      </c>
      <c r="C220" t="s">
        <v>157</v>
      </c>
      <c r="D220" s="1">
        <v>40486</v>
      </c>
      <c r="E220" t="s">
        <v>28</v>
      </c>
      <c r="F220" t="s">
        <v>145</v>
      </c>
      <c r="G220" t="s">
        <v>145</v>
      </c>
      <c r="H220" t="s">
        <v>21</v>
      </c>
      <c r="I220" t="s">
        <v>22</v>
      </c>
      <c r="J220">
        <v>0</v>
      </c>
      <c r="K220" t="s">
        <v>28</v>
      </c>
      <c r="L220">
        <v>37</v>
      </c>
      <c r="M220">
        <v>0</v>
      </c>
      <c r="N220" t="s">
        <v>232</v>
      </c>
      <c r="O220" t="s">
        <v>160</v>
      </c>
      <c r="P220" t="s">
        <v>183</v>
      </c>
      <c r="Q220" t="s">
        <v>271</v>
      </c>
      <c r="R220" s="5" t="s">
        <v>431</v>
      </c>
      <c r="U220" s="3"/>
    </row>
    <row r="221" spans="1:21" x14ac:dyDescent="0.25">
      <c r="A221">
        <v>220</v>
      </c>
      <c r="B221" t="s">
        <v>303</v>
      </c>
      <c r="C221" t="s">
        <v>341</v>
      </c>
      <c r="D221" s="1">
        <v>40516</v>
      </c>
      <c r="E221" t="s">
        <v>153</v>
      </c>
      <c r="F221" t="s">
        <v>20</v>
      </c>
      <c r="G221" t="s">
        <v>20</v>
      </c>
      <c r="H221" t="s">
        <v>21</v>
      </c>
      <c r="I221" t="s">
        <v>22</v>
      </c>
      <c r="J221">
        <v>0</v>
      </c>
      <c r="K221" t="s">
        <v>153</v>
      </c>
      <c r="L221">
        <v>13</v>
      </c>
      <c r="M221">
        <v>0</v>
      </c>
      <c r="N221" t="s">
        <v>347</v>
      </c>
      <c r="O221" t="s">
        <v>342</v>
      </c>
      <c r="P221" t="s">
        <v>138</v>
      </c>
      <c r="Q221" t="s">
        <v>161</v>
      </c>
      <c r="R221" s="5" t="s">
        <v>40</v>
      </c>
      <c r="U221" s="3"/>
    </row>
    <row r="222" spans="1:21" x14ac:dyDescent="0.25">
      <c r="A222">
        <v>221</v>
      </c>
      <c r="B222" t="s">
        <v>303</v>
      </c>
      <c r="C222" t="s">
        <v>54</v>
      </c>
      <c r="D222" t="s">
        <v>348</v>
      </c>
      <c r="E222" t="s">
        <v>28</v>
      </c>
      <c r="F222" t="s">
        <v>48</v>
      </c>
      <c r="G222" t="s">
        <v>28</v>
      </c>
      <c r="H222" t="s">
        <v>49</v>
      </c>
      <c r="I222" t="s">
        <v>22</v>
      </c>
      <c r="J222">
        <v>0</v>
      </c>
      <c r="K222" t="s">
        <v>28</v>
      </c>
      <c r="L222">
        <v>39</v>
      </c>
      <c r="M222">
        <v>0</v>
      </c>
      <c r="N222" t="s">
        <v>65</v>
      </c>
      <c r="O222" t="s">
        <v>306</v>
      </c>
      <c r="P222" t="s">
        <v>258</v>
      </c>
      <c r="Q222" t="s">
        <v>152</v>
      </c>
      <c r="R222" s="5" t="s">
        <v>46</v>
      </c>
      <c r="U222" s="3"/>
    </row>
    <row r="223" spans="1:21" x14ac:dyDescent="0.25">
      <c r="A223">
        <v>222</v>
      </c>
      <c r="B223" t="s">
        <v>303</v>
      </c>
      <c r="C223" t="s">
        <v>166</v>
      </c>
      <c r="D223" t="s">
        <v>348</v>
      </c>
      <c r="E223" t="s">
        <v>36</v>
      </c>
      <c r="F223" t="s">
        <v>140</v>
      </c>
      <c r="G223" t="s">
        <v>36</v>
      </c>
      <c r="H223" t="s">
        <v>49</v>
      </c>
      <c r="I223" t="s">
        <v>22</v>
      </c>
      <c r="J223">
        <v>0</v>
      </c>
      <c r="K223" t="s">
        <v>140</v>
      </c>
      <c r="L223">
        <v>0</v>
      </c>
      <c r="M223">
        <v>9</v>
      </c>
      <c r="N223" t="s">
        <v>349</v>
      </c>
      <c r="O223" t="s">
        <v>169</v>
      </c>
      <c r="P223" t="s">
        <v>276</v>
      </c>
      <c r="Q223" t="s">
        <v>243</v>
      </c>
      <c r="R223" s="5" t="s">
        <v>386</v>
      </c>
      <c r="U223" s="3"/>
    </row>
    <row r="224" spans="1:21" x14ac:dyDescent="0.25">
      <c r="A224">
        <v>223</v>
      </c>
      <c r="B224" t="s">
        <v>303</v>
      </c>
      <c r="C224" t="s">
        <v>157</v>
      </c>
      <c r="D224" t="s">
        <v>350</v>
      </c>
      <c r="E224" t="s">
        <v>145</v>
      </c>
      <c r="F224" t="s">
        <v>20</v>
      </c>
      <c r="G224" t="s">
        <v>145</v>
      </c>
      <c r="H224" t="s">
        <v>49</v>
      </c>
      <c r="I224" t="s">
        <v>22</v>
      </c>
      <c r="J224">
        <v>0</v>
      </c>
      <c r="K224" t="s">
        <v>20</v>
      </c>
      <c r="L224">
        <v>0</v>
      </c>
      <c r="M224">
        <v>5</v>
      </c>
      <c r="N224" t="s">
        <v>339</v>
      </c>
      <c r="O224" t="s">
        <v>160</v>
      </c>
      <c r="P224" t="s">
        <v>183</v>
      </c>
      <c r="Q224" t="s">
        <v>33</v>
      </c>
      <c r="R224" s="5" t="s">
        <v>553</v>
      </c>
      <c r="U224" s="3"/>
    </row>
    <row r="225" spans="1:21" x14ac:dyDescent="0.25">
      <c r="A225">
        <v>224</v>
      </c>
      <c r="B225" t="s">
        <v>303</v>
      </c>
      <c r="C225" t="s">
        <v>166</v>
      </c>
      <c r="D225" t="s">
        <v>351</v>
      </c>
      <c r="E225" t="s">
        <v>140</v>
      </c>
      <c r="F225" t="s">
        <v>48</v>
      </c>
      <c r="G225" t="s">
        <v>140</v>
      </c>
      <c r="H225" t="s">
        <v>49</v>
      </c>
      <c r="I225" t="s">
        <v>22</v>
      </c>
      <c r="J225">
        <v>0</v>
      </c>
      <c r="K225" t="s">
        <v>48</v>
      </c>
      <c r="L225">
        <v>0</v>
      </c>
      <c r="M225">
        <v>6</v>
      </c>
      <c r="N225" t="s">
        <v>99</v>
      </c>
      <c r="O225" t="s">
        <v>169</v>
      </c>
      <c r="P225" t="s">
        <v>255</v>
      </c>
      <c r="Q225" t="s">
        <v>276</v>
      </c>
      <c r="R225" s="5" t="s">
        <v>26</v>
      </c>
      <c r="U225" s="3"/>
    </row>
    <row r="226" spans="1:21" x14ac:dyDescent="0.25">
      <c r="A226">
        <v>225</v>
      </c>
      <c r="B226" t="s">
        <v>303</v>
      </c>
      <c r="C226" t="s">
        <v>352</v>
      </c>
      <c r="D226" t="s">
        <v>353</v>
      </c>
      <c r="E226" t="s">
        <v>42</v>
      </c>
      <c r="F226" t="s">
        <v>153</v>
      </c>
      <c r="G226" t="s">
        <v>153</v>
      </c>
      <c r="H226" t="s">
        <v>21</v>
      </c>
      <c r="I226" t="s">
        <v>22</v>
      </c>
      <c r="J226">
        <v>0</v>
      </c>
      <c r="K226" t="s">
        <v>153</v>
      </c>
      <c r="L226">
        <v>0</v>
      </c>
      <c r="M226">
        <v>5</v>
      </c>
      <c r="N226" t="s">
        <v>109</v>
      </c>
      <c r="O226" t="s">
        <v>354</v>
      </c>
      <c r="P226" t="s">
        <v>87</v>
      </c>
      <c r="Q226" t="s">
        <v>165</v>
      </c>
      <c r="R226" s="5" t="s">
        <v>435</v>
      </c>
    </row>
    <row r="227" spans="1:21" x14ac:dyDescent="0.25">
      <c r="A227">
        <v>226</v>
      </c>
      <c r="B227" t="s">
        <v>303</v>
      </c>
      <c r="C227" t="s">
        <v>47</v>
      </c>
      <c r="D227" t="s">
        <v>355</v>
      </c>
      <c r="E227" t="s">
        <v>28</v>
      </c>
      <c r="F227" t="s">
        <v>20</v>
      </c>
      <c r="G227" t="s">
        <v>20</v>
      </c>
      <c r="H227" t="s">
        <v>21</v>
      </c>
      <c r="I227" t="s">
        <v>22</v>
      </c>
      <c r="J227">
        <v>0</v>
      </c>
      <c r="K227" t="s">
        <v>28</v>
      </c>
      <c r="L227">
        <v>57</v>
      </c>
      <c r="M227">
        <v>0</v>
      </c>
      <c r="N227" t="s">
        <v>356</v>
      </c>
      <c r="O227" t="s">
        <v>51</v>
      </c>
      <c r="P227" t="s">
        <v>255</v>
      </c>
      <c r="Q227" t="s">
        <v>243</v>
      </c>
      <c r="R227" s="5" t="s">
        <v>431</v>
      </c>
      <c r="U227" s="3"/>
    </row>
    <row r="228" spans="1:21" x14ac:dyDescent="0.25">
      <c r="A228">
        <v>227</v>
      </c>
      <c r="B228" t="s">
        <v>303</v>
      </c>
      <c r="C228" t="s">
        <v>60</v>
      </c>
      <c r="D228" t="s">
        <v>355</v>
      </c>
      <c r="E228" t="s">
        <v>145</v>
      </c>
      <c r="F228" t="s">
        <v>36</v>
      </c>
      <c r="G228" t="s">
        <v>145</v>
      </c>
      <c r="H228" t="s">
        <v>49</v>
      </c>
      <c r="I228" t="s">
        <v>22</v>
      </c>
      <c r="J228">
        <v>0</v>
      </c>
      <c r="K228" t="s">
        <v>36</v>
      </c>
      <c r="L228">
        <v>0</v>
      </c>
      <c r="M228">
        <v>8</v>
      </c>
      <c r="N228" t="s">
        <v>113</v>
      </c>
      <c r="O228" t="s">
        <v>63</v>
      </c>
      <c r="P228" t="s">
        <v>201</v>
      </c>
      <c r="Q228" t="s">
        <v>161</v>
      </c>
      <c r="R228" s="5" t="s">
        <v>386</v>
      </c>
    </row>
    <row r="229" spans="1:21" x14ac:dyDescent="0.25">
      <c r="A229">
        <v>228</v>
      </c>
      <c r="B229" t="s">
        <v>303</v>
      </c>
      <c r="C229" t="s">
        <v>352</v>
      </c>
      <c r="D229" t="s">
        <v>357</v>
      </c>
      <c r="E229" t="s">
        <v>42</v>
      </c>
      <c r="F229" t="s">
        <v>140</v>
      </c>
      <c r="G229" t="s">
        <v>140</v>
      </c>
      <c r="H229" t="s">
        <v>21</v>
      </c>
      <c r="I229" t="s">
        <v>22</v>
      </c>
      <c r="J229">
        <v>0</v>
      </c>
      <c r="K229" t="s">
        <v>140</v>
      </c>
      <c r="L229">
        <v>0</v>
      </c>
      <c r="M229">
        <v>6</v>
      </c>
      <c r="N229" t="s">
        <v>92</v>
      </c>
      <c r="O229" t="s">
        <v>354</v>
      </c>
      <c r="P229" t="s">
        <v>155</v>
      </c>
      <c r="Q229" t="s">
        <v>165</v>
      </c>
      <c r="R229" s="5" t="s">
        <v>33</v>
      </c>
    </row>
    <row r="230" spans="1:21" x14ac:dyDescent="0.25">
      <c r="A230">
        <v>229</v>
      </c>
      <c r="B230" t="s">
        <v>303</v>
      </c>
      <c r="C230" t="s">
        <v>70</v>
      </c>
      <c r="D230" t="s">
        <v>357</v>
      </c>
      <c r="E230" t="s">
        <v>153</v>
      </c>
      <c r="F230" t="s">
        <v>48</v>
      </c>
      <c r="G230" t="s">
        <v>153</v>
      </c>
      <c r="H230" t="s">
        <v>49</v>
      </c>
      <c r="I230" t="s">
        <v>22</v>
      </c>
      <c r="J230">
        <v>0</v>
      </c>
      <c r="K230" t="s">
        <v>153</v>
      </c>
      <c r="L230">
        <v>11</v>
      </c>
      <c r="M230">
        <v>0</v>
      </c>
      <c r="N230" t="s">
        <v>319</v>
      </c>
      <c r="O230" t="s">
        <v>72</v>
      </c>
      <c r="P230" t="s">
        <v>183</v>
      </c>
      <c r="Q230" t="s">
        <v>271</v>
      </c>
      <c r="R230" s="5" t="s">
        <v>435</v>
      </c>
    </row>
    <row r="231" spans="1:21" x14ac:dyDescent="0.25">
      <c r="A231">
        <v>230</v>
      </c>
      <c r="B231" t="s">
        <v>303</v>
      </c>
      <c r="C231" t="s">
        <v>60</v>
      </c>
      <c r="D231" t="s">
        <v>358</v>
      </c>
      <c r="E231" t="s">
        <v>28</v>
      </c>
      <c r="F231" t="s">
        <v>36</v>
      </c>
      <c r="G231" t="s">
        <v>28</v>
      </c>
      <c r="H231" t="s">
        <v>49</v>
      </c>
      <c r="I231" t="s">
        <v>22</v>
      </c>
      <c r="J231">
        <v>0</v>
      </c>
      <c r="K231" t="s">
        <v>36</v>
      </c>
      <c r="L231">
        <v>0</v>
      </c>
      <c r="M231">
        <v>9</v>
      </c>
      <c r="N231" t="s">
        <v>359</v>
      </c>
      <c r="O231" t="s">
        <v>63</v>
      </c>
      <c r="P231" t="s">
        <v>201</v>
      </c>
      <c r="Q231" t="s">
        <v>138</v>
      </c>
      <c r="R231" s="5" t="s">
        <v>386</v>
      </c>
    </row>
    <row r="232" spans="1:21" x14ac:dyDescent="0.25">
      <c r="A232">
        <v>231</v>
      </c>
      <c r="B232" t="s">
        <v>303</v>
      </c>
      <c r="C232" t="s">
        <v>54</v>
      </c>
      <c r="D232" t="s">
        <v>360</v>
      </c>
      <c r="E232" t="s">
        <v>28</v>
      </c>
      <c r="F232" t="s">
        <v>20</v>
      </c>
      <c r="G232" t="s">
        <v>28</v>
      </c>
      <c r="H232" t="s">
        <v>49</v>
      </c>
      <c r="I232" t="s">
        <v>22</v>
      </c>
      <c r="J232">
        <v>0</v>
      </c>
      <c r="K232" t="s">
        <v>28</v>
      </c>
      <c r="L232">
        <v>35</v>
      </c>
      <c r="M232">
        <v>0</v>
      </c>
      <c r="N232" t="s">
        <v>65</v>
      </c>
      <c r="O232" t="s">
        <v>179</v>
      </c>
      <c r="P232" t="s">
        <v>183</v>
      </c>
      <c r="Q232" t="s">
        <v>161</v>
      </c>
      <c r="R232" s="5" t="s">
        <v>435</v>
      </c>
      <c r="U232" s="3"/>
    </row>
    <row r="233" spans="1:21" x14ac:dyDescent="0.25">
      <c r="A233">
        <v>232</v>
      </c>
      <c r="B233" t="s">
        <v>303</v>
      </c>
      <c r="C233" t="s">
        <v>54</v>
      </c>
      <c r="D233" t="s">
        <v>361</v>
      </c>
      <c r="E233" t="s">
        <v>140</v>
      </c>
      <c r="F233" t="s">
        <v>153</v>
      </c>
      <c r="G233" t="s">
        <v>140</v>
      </c>
      <c r="H233" t="s">
        <v>49</v>
      </c>
      <c r="I233" t="s">
        <v>22</v>
      </c>
      <c r="J233">
        <v>0</v>
      </c>
      <c r="K233" t="s">
        <v>140</v>
      </c>
      <c r="L233">
        <v>38</v>
      </c>
      <c r="M233">
        <v>0</v>
      </c>
      <c r="N233" t="s">
        <v>362</v>
      </c>
      <c r="O233" t="s">
        <v>179</v>
      </c>
      <c r="P233" t="s">
        <v>183</v>
      </c>
      <c r="Q233" t="s">
        <v>161</v>
      </c>
      <c r="R233" s="5" t="s">
        <v>46</v>
      </c>
      <c r="U233" s="3"/>
    </row>
    <row r="234" spans="1:21" x14ac:dyDescent="0.25">
      <c r="A234">
        <v>233</v>
      </c>
      <c r="B234" t="s">
        <v>303</v>
      </c>
      <c r="C234" t="s">
        <v>54</v>
      </c>
      <c r="D234" t="s">
        <v>363</v>
      </c>
      <c r="E234" t="s">
        <v>153</v>
      </c>
      <c r="F234" t="s">
        <v>20</v>
      </c>
      <c r="G234" t="s">
        <v>153</v>
      </c>
      <c r="H234" t="s">
        <v>49</v>
      </c>
      <c r="I234" t="s">
        <v>22</v>
      </c>
      <c r="J234">
        <v>0</v>
      </c>
      <c r="K234" t="s">
        <v>20</v>
      </c>
      <c r="L234">
        <v>0</v>
      </c>
      <c r="M234">
        <v>9</v>
      </c>
      <c r="N234" t="s">
        <v>218</v>
      </c>
      <c r="O234" t="s">
        <v>179</v>
      </c>
      <c r="P234" t="s">
        <v>138</v>
      </c>
      <c r="Q234" t="s">
        <v>243</v>
      </c>
      <c r="R234" s="5" t="s">
        <v>431</v>
      </c>
      <c r="U234" s="3"/>
    </row>
    <row r="235" spans="1:21" x14ac:dyDescent="0.25">
      <c r="A235">
        <v>234</v>
      </c>
      <c r="B235" t="s">
        <v>303</v>
      </c>
      <c r="C235" t="s">
        <v>54</v>
      </c>
      <c r="D235" t="s">
        <v>364</v>
      </c>
      <c r="E235" t="s">
        <v>140</v>
      </c>
      <c r="F235" t="s">
        <v>28</v>
      </c>
      <c r="G235" t="s">
        <v>140</v>
      </c>
      <c r="H235" t="s">
        <v>49</v>
      </c>
      <c r="I235" t="s">
        <v>22</v>
      </c>
      <c r="J235">
        <v>0</v>
      </c>
      <c r="K235" t="s">
        <v>140</v>
      </c>
      <c r="L235">
        <v>22</v>
      </c>
      <c r="M235">
        <v>0</v>
      </c>
      <c r="N235" t="s">
        <v>89</v>
      </c>
      <c r="O235" t="s">
        <v>179</v>
      </c>
      <c r="P235" t="s">
        <v>138</v>
      </c>
      <c r="Q235" t="s">
        <v>243</v>
      </c>
      <c r="R235" s="5" t="s">
        <v>84</v>
      </c>
      <c r="U235" s="3"/>
    </row>
    <row r="236" spans="1:21" x14ac:dyDescent="0.25">
      <c r="A236">
        <v>235</v>
      </c>
      <c r="B236" t="s">
        <v>365</v>
      </c>
      <c r="C236" t="s">
        <v>166</v>
      </c>
      <c r="D236" s="1">
        <v>40759</v>
      </c>
      <c r="E236" t="s">
        <v>140</v>
      </c>
      <c r="F236" t="s">
        <v>36</v>
      </c>
      <c r="G236" t="s">
        <v>140</v>
      </c>
      <c r="H236" t="s">
        <v>49</v>
      </c>
      <c r="I236" t="s">
        <v>22</v>
      </c>
      <c r="J236">
        <v>0</v>
      </c>
      <c r="K236" t="s">
        <v>140</v>
      </c>
      <c r="L236">
        <v>2</v>
      </c>
      <c r="M236">
        <v>0</v>
      </c>
      <c r="N236" t="s">
        <v>366</v>
      </c>
      <c r="O236" t="s">
        <v>169</v>
      </c>
      <c r="P236" t="s">
        <v>183</v>
      </c>
      <c r="Q236" t="s">
        <v>367</v>
      </c>
      <c r="R236" s="5" t="s">
        <v>431</v>
      </c>
      <c r="U236" s="3"/>
    </row>
    <row r="237" spans="1:21" x14ac:dyDescent="0.25">
      <c r="A237">
        <v>236</v>
      </c>
      <c r="B237" t="s">
        <v>365</v>
      </c>
      <c r="C237" t="s">
        <v>18</v>
      </c>
      <c r="D237" s="1">
        <v>40790</v>
      </c>
      <c r="E237" t="s">
        <v>153</v>
      </c>
      <c r="F237" t="s">
        <v>145</v>
      </c>
      <c r="G237" t="s">
        <v>145</v>
      </c>
      <c r="H237" t="s">
        <v>21</v>
      </c>
      <c r="I237" t="s">
        <v>22</v>
      </c>
      <c r="J237">
        <v>0</v>
      </c>
      <c r="K237" t="s">
        <v>145</v>
      </c>
      <c r="L237">
        <v>0</v>
      </c>
      <c r="M237">
        <v>8</v>
      </c>
      <c r="N237" t="s">
        <v>368</v>
      </c>
      <c r="O237" t="s">
        <v>24</v>
      </c>
      <c r="P237" t="s">
        <v>138</v>
      </c>
      <c r="Q237" t="s">
        <v>271</v>
      </c>
      <c r="R237" s="5" t="s">
        <v>46</v>
      </c>
      <c r="U237" s="3"/>
    </row>
    <row r="238" spans="1:21" x14ac:dyDescent="0.25">
      <c r="A238">
        <v>237</v>
      </c>
      <c r="B238" t="s">
        <v>365</v>
      </c>
      <c r="C238" t="s">
        <v>369</v>
      </c>
      <c r="D238" s="1">
        <v>40790</v>
      </c>
      <c r="E238" t="s">
        <v>370</v>
      </c>
      <c r="F238" t="s">
        <v>20</v>
      </c>
      <c r="G238" t="s">
        <v>370</v>
      </c>
      <c r="H238" t="s">
        <v>49</v>
      </c>
      <c r="I238" t="s">
        <v>22</v>
      </c>
      <c r="J238">
        <v>0</v>
      </c>
      <c r="K238" t="s">
        <v>20</v>
      </c>
      <c r="L238">
        <v>0</v>
      </c>
      <c r="M238">
        <v>6</v>
      </c>
      <c r="N238" t="s">
        <v>249</v>
      </c>
      <c r="O238" t="s">
        <v>371</v>
      </c>
      <c r="P238" t="s">
        <v>255</v>
      </c>
      <c r="Q238" t="s">
        <v>156</v>
      </c>
      <c r="R238" s="5" t="s">
        <v>84</v>
      </c>
      <c r="U238" s="3"/>
    </row>
    <row r="239" spans="1:21" x14ac:dyDescent="0.25">
      <c r="A239">
        <v>238</v>
      </c>
      <c r="B239" t="s">
        <v>365</v>
      </c>
      <c r="C239" t="s">
        <v>70</v>
      </c>
      <c r="D239" s="1">
        <v>40820</v>
      </c>
      <c r="E239" t="s">
        <v>48</v>
      </c>
      <c r="F239" t="s">
        <v>28</v>
      </c>
      <c r="G239" t="s">
        <v>48</v>
      </c>
      <c r="H239" t="s">
        <v>49</v>
      </c>
      <c r="I239" t="s">
        <v>22</v>
      </c>
      <c r="J239">
        <v>0</v>
      </c>
      <c r="K239" t="s">
        <v>28</v>
      </c>
      <c r="L239">
        <v>0</v>
      </c>
      <c r="M239">
        <v>8</v>
      </c>
      <c r="N239" t="s">
        <v>336</v>
      </c>
      <c r="O239" t="s">
        <v>72</v>
      </c>
      <c r="P239" t="s">
        <v>165</v>
      </c>
      <c r="Q239" t="s">
        <v>161</v>
      </c>
      <c r="R239" s="5" t="s">
        <v>572</v>
      </c>
      <c r="U239" s="3"/>
    </row>
    <row r="240" spans="1:21" x14ac:dyDescent="0.25">
      <c r="A240">
        <v>239</v>
      </c>
      <c r="B240" t="s">
        <v>365</v>
      </c>
      <c r="C240" t="s">
        <v>54</v>
      </c>
      <c r="D240" s="1">
        <v>40820</v>
      </c>
      <c r="E240" t="s">
        <v>42</v>
      </c>
      <c r="F240" t="s">
        <v>372</v>
      </c>
      <c r="G240" t="s">
        <v>42</v>
      </c>
      <c r="H240" t="s">
        <v>49</v>
      </c>
      <c r="I240" t="s">
        <v>22</v>
      </c>
      <c r="J240">
        <v>0</v>
      </c>
      <c r="K240" t="s">
        <v>372</v>
      </c>
      <c r="L240">
        <v>0</v>
      </c>
      <c r="M240">
        <v>7</v>
      </c>
      <c r="N240" t="s">
        <v>373</v>
      </c>
      <c r="O240" t="s">
        <v>179</v>
      </c>
      <c r="P240" t="s">
        <v>183</v>
      </c>
      <c r="Q240" t="s">
        <v>367</v>
      </c>
      <c r="R240" s="5" t="s">
        <v>532</v>
      </c>
      <c r="U240" s="3"/>
    </row>
    <row r="241" spans="1:21" x14ac:dyDescent="0.25">
      <c r="A241">
        <v>240</v>
      </c>
      <c r="B241" t="s">
        <v>365</v>
      </c>
      <c r="C241" t="s">
        <v>60</v>
      </c>
      <c r="D241" s="1">
        <v>40851</v>
      </c>
      <c r="E241" t="s">
        <v>36</v>
      </c>
      <c r="F241" t="s">
        <v>153</v>
      </c>
      <c r="G241" t="s">
        <v>36</v>
      </c>
      <c r="H241" t="s">
        <v>49</v>
      </c>
      <c r="I241" t="s">
        <v>22</v>
      </c>
      <c r="J241">
        <v>0</v>
      </c>
      <c r="K241" t="s">
        <v>36</v>
      </c>
      <c r="L241">
        <v>9</v>
      </c>
      <c r="M241">
        <v>0</v>
      </c>
      <c r="N241" t="s">
        <v>275</v>
      </c>
      <c r="O241" t="s">
        <v>63</v>
      </c>
      <c r="P241" t="s">
        <v>138</v>
      </c>
      <c r="Q241" t="s">
        <v>271</v>
      </c>
      <c r="R241" s="5" t="s">
        <v>569</v>
      </c>
      <c r="U241" s="3"/>
    </row>
    <row r="242" spans="1:21" x14ac:dyDescent="0.25">
      <c r="A242">
        <v>241</v>
      </c>
      <c r="B242" t="s">
        <v>365</v>
      </c>
      <c r="C242" t="s">
        <v>157</v>
      </c>
      <c r="D242" s="1">
        <v>40881</v>
      </c>
      <c r="E242" t="s">
        <v>48</v>
      </c>
      <c r="F242" t="s">
        <v>145</v>
      </c>
      <c r="G242" t="s">
        <v>48</v>
      </c>
      <c r="H242" t="s">
        <v>49</v>
      </c>
      <c r="I242" t="s">
        <v>22</v>
      </c>
      <c r="J242">
        <v>0</v>
      </c>
      <c r="K242" t="s">
        <v>145</v>
      </c>
      <c r="L242">
        <v>0</v>
      </c>
      <c r="M242">
        <v>6</v>
      </c>
      <c r="N242" t="s">
        <v>286</v>
      </c>
      <c r="O242" t="s">
        <v>160</v>
      </c>
      <c r="P242" t="s">
        <v>147</v>
      </c>
      <c r="Q242" t="s">
        <v>161</v>
      </c>
      <c r="R242" s="5" t="s">
        <v>87</v>
      </c>
      <c r="U242" s="3"/>
    </row>
    <row r="243" spans="1:21" x14ac:dyDescent="0.25">
      <c r="A243">
        <v>242</v>
      </c>
      <c r="B243" t="s">
        <v>365</v>
      </c>
      <c r="C243" t="s">
        <v>47</v>
      </c>
      <c r="D243" s="1">
        <v>40881</v>
      </c>
      <c r="E243" t="s">
        <v>20</v>
      </c>
      <c r="F243" t="s">
        <v>28</v>
      </c>
      <c r="G243" t="s">
        <v>28</v>
      </c>
      <c r="H243" t="s">
        <v>21</v>
      </c>
      <c r="I243" t="s">
        <v>22</v>
      </c>
      <c r="J243">
        <v>0</v>
      </c>
      <c r="K243" t="s">
        <v>28</v>
      </c>
      <c r="L243">
        <v>0</v>
      </c>
      <c r="M243">
        <v>9</v>
      </c>
      <c r="N243" t="s">
        <v>232</v>
      </c>
      <c r="O243" t="s">
        <v>51</v>
      </c>
      <c r="P243" t="s">
        <v>255</v>
      </c>
      <c r="Q243" t="s">
        <v>374</v>
      </c>
      <c r="R243" s="5" t="s">
        <v>484</v>
      </c>
      <c r="U243" s="3"/>
    </row>
    <row r="244" spans="1:21" x14ac:dyDescent="0.25">
      <c r="A244">
        <v>243</v>
      </c>
      <c r="B244" t="s">
        <v>365</v>
      </c>
      <c r="C244" t="s">
        <v>100</v>
      </c>
      <c r="D244" t="s">
        <v>375</v>
      </c>
      <c r="E244" t="s">
        <v>140</v>
      </c>
      <c r="F244" t="s">
        <v>42</v>
      </c>
      <c r="G244" t="s">
        <v>42</v>
      </c>
      <c r="H244" t="s">
        <v>21</v>
      </c>
      <c r="I244" t="s">
        <v>22</v>
      </c>
      <c r="J244">
        <v>0</v>
      </c>
      <c r="K244" t="s">
        <v>42</v>
      </c>
      <c r="L244">
        <v>0</v>
      </c>
      <c r="M244">
        <v>6</v>
      </c>
      <c r="N244" t="s">
        <v>376</v>
      </c>
      <c r="O244" t="s">
        <v>142</v>
      </c>
      <c r="P244" t="s">
        <v>137</v>
      </c>
      <c r="Q244" t="s">
        <v>144</v>
      </c>
      <c r="R244" s="5" t="s">
        <v>33</v>
      </c>
      <c r="U244" s="3"/>
    </row>
    <row r="245" spans="1:21" x14ac:dyDescent="0.25">
      <c r="A245">
        <v>244</v>
      </c>
      <c r="B245" t="s">
        <v>365</v>
      </c>
      <c r="C245" t="s">
        <v>54</v>
      </c>
      <c r="D245" t="s">
        <v>375</v>
      </c>
      <c r="E245" t="s">
        <v>370</v>
      </c>
      <c r="F245" t="s">
        <v>372</v>
      </c>
      <c r="G245" t="s">
        <v>370</v>
      </c>
      <c r="H245" t="s">
        <v>49</v>
      </c>
      <c r="I245" t="s">
        <v>22</v>
      </c>
      <c r="J245">
        <v>0</v>
      </c>
      <c r="K245" t="s">
        <v>372</v>
      </c>
      <c r="L245">
        <v>0</v>
      </c>
      <c r="M245">
        <v>4</v>
      </c>
      <c r="N245" t="s">
        <v>377</v>
      </c>
      <c r="O245" t="s">
        <v>179</v>
      </c>
      <c r="P245" t="s">
        <v>258</v>
      </c>
      <c r="Q245" t="s">
        <v>367</v>
      </c>
      <c r="R245" s="5" t="s">
        <v>87</v>
      </c>
      <c r="U245" s="3"/>
    </row>
    <row r="246" spans="1:21" x14ac:dyDescent="0.25">
      <c r="A246">
        <v>245</v>
      </c>
      <c r="B246" t="s">
        <v>365</v>
      </c>
      <c r="C246" t="s">
        <v>18</v>
      </c>
      <c r="D246" t="s">
        <v>378</v>
      </c>
      <c r="E246" t="s">
        <v>153</v>
      </c>
      <c r="F246" t="s">
        <v>20</v>
      </c>
      <c r="G246" t="s">
        <v>20</v>
      </c>
      <c r="H246" t="s">
        <v>21</v>
      </c>
      <c r="I246" t="s">
        <v>22</v>
      </c>
      <c r="J246">
        <v>0</v>
      </c>
      <c r="K246" t="s">
        <v>153</v>
      </c>
      <c r="L246">
        <v>33</v>
      </c>
      <c r="M246">
        <v>0</v>
      </c>
      <c r="N246" t="s">
        <v>379</v>
      </c>
      <c r="O246" t="s">
        <v>24</v>
      </c>
      <c r="P246" t="s">
        <v>138</v>
      </c>
      <c r="Q246" t="s">
        <v>33</v>
      </c>
      <c r="R246" s="5" t="s">
        <v>33</v>
      </c>
      <c r="U246" s="3"/>
    </row>
    <row r="247" spans="1:21" x14ac:dyDescent="0.25">
      <c r="A247">
        <v>246</v>
      </c>
      <c r="B247" t="s">
        <v>365</v>
      </c>
      <c r="C247" t="s">
        <v>157</v>
      </c>
      <c r="D247" t="s">
        <v>380</v>
      </c>
      <c r="E247" t="s">
        <v>145</v>
      </c>
      <c r="F247" t="s">
        <v>36</v>
      </c>
      <c r="G247" t="s">
        <v>36</v>
      </c>
      <c r="H247" t="s">
        <v>21</v>
      </c>
      <c r="I247" t="s">
        <v>22</v>
      </c>
      <c r="J247">
        <v>0</v>
      </c>
      <c r="K247" t="s">
        <v>36</v>
      </c>
      <c r="L247">
        <v>0</v>
      </c>
      <c r="M247">
        <v>9</v>
      </c>
      <c r="N247" t="s">
        <v>99</v>
      </c>
      <c r="O247" t="s">
        <v>160</v>
      </c>
      <c r="P247" t="s">
        <v>147</v>
      </c>
      <c r="Q247" t="s">
        <v>276</v>
      </c>
      <c r="R247" s="5" t="s">
        <v>40</v>
      </c>
      <c r="U247" s="3"/>
    </row>
    <row r="248" spans="1:21" x14ac:dyDescent="0.25">
      <c r="A248">
        <v>247</v>
      </c>
      <c r="B248" t="s">
        <v>365</v>
      </c>
      <c r="C248" t="s">
        <v>54</v>
      </c>
      <c r="D248" t="s">
        <v>380</v>
      </c>
      <c r="E248" t="s">
        <v>28</v>
      </c>
      <c r="F248" t="s">
        <v>370</v>
      </c>
      <c r="G248" t="s">
        <v>370</v>
      </c>
      <c r="H248" t="s">
        <v>21</v>
      </c>
      <c r="I248" t="s">
        <v>22</v>
      </c>
      <c r="J248">
        <v>0</v>
      </c>
      <c r="K248" t="s">
        <v>370</v>
      </c>
      <c r="L248">
        <v>0</v>
      </c>
      <c r="M248">
        <v>8</v>
      </c>
      <c r="N248" t="s">
        <v>136</v>
      </c>
      <c r="O248" t="s">
        <v>56</v>
      </c>
      <c r="P248" t="s">
        <v>183</v>
      </c>
      <c r="Q248" t="s">
        <v>367</v>
      </c>
      <c r="R248" s="5" t="s">
        <v>87</v>
      </c>
      <c r="U248" s="3"/>
    </row>
    <row r="249" spans="1:21" x14ac:dyDescent="0.25">
      <c r="A249">
        <v>248</v>
      </c>
      <c r="B249" t="s">
        <v>365</v>
      </c>
      <c r="C249" t="s">
        <v>166</v>
      </c>
      <c r="D249" t="s">
        <v>381</v>
      </c>
      <c r="E249" t="s">
        <v>140</v>
      </c>
      <c r="F249" t="s">
        <v>20</v>
      </c>
      <c r="G249" t="s">
        <v>140</v>
      </c>
      <c r="H249" t="s">
        <v>49</v>
      </c>
      <c r="I249" t="s">
        <v>22</v>
      </c>
      <c r="J249">
        <v>0</v>
      </c>
      <c r="K249" t="s">
        <v>140</v>
      </c>
      <c r="L249">
        <v>21</v>
      </c>
      <c r="M249">
        <v>0</v>
      </c>
      <c r="N249" t="s">
        <v>141</v>
      </c>
      <c r="O249" t="s">
        <v>169</v>
      </c>
      <c r="P249" t="s">
        <v>255</v>
      </c>
      <c r="Q249" t="s">
        <v>374</v>
      </c>
      <c r="R249" s="5" t="s">
        <v>431</v>
      </c>
    </row>
    <row r="250" spans="1:21" x14ac:dyDescent="0.25">
      <c r="A250">
        <v>249</v>
      </c>
      <c r="B250" t="s">
        <v>365</v>
      </c>
      <c r="C250" t="s">
        <v>18</v>
      </c>
      <c r="D250" t="s">
        <v>381</v>
      </c>
      <c r="E250" t="s">
        <v>153</v>
      </c>
      <c r="F250" t="s">
        <v>42</v>
      </c>
      <c r="G250" t="s">
        <v>42</v>
      </c>
      <c r="H250" t="s">
        <v>21</v>
      </c>
      <c r="I250" t="s">
        <v>22</v>
      </c>
      <c r="J250">
        <v>0</v>
      </c>
      <c r="K250" t="s">
        <v>42</v>
      </c>
      <c r="L250">
        <v>0</v>
      </c>
      <c r="M250">
        <v>8</v>
      </c>
      <c r="N250" t="s">
        <v>376</v>
      </c>
      <c r="O250" t="s">
        <v>24</v>
      </c>
      <c r="P250" t="s">
        <v>138</v>
      </c>
      <c r="Q250" t="s">
        <v>33</v>
      </c>
      <c r="R250" s="5" t="s">
        <v>84</v>
      </c>
      <c r="U250" s="3"/>
    </row>
    <row r="251" spans="1:21" x14ac:dyDescent="0.25">
      <c r="A251">
        <v>250</v>
      </c>
      <c r="B251" t="s">
        <v>365</v>
      </c>
      <c r="C251" t="s">
        <v>54</v>
      </c>
      <c r="D251" t="s">
        <v>382</v>
      </c>
      <c r="E251" t="s">
        <v>372</v>
      </c>
      <c r="F251" t="s">
        <v>48</v>
      </c>
      <c r="G251" t="s">
        <v>48</v>
      </c>
      <c r="H251" t="s">
        <v>21</v>
      </c>
      <c r="I251" t="s">
        <v>22</v>
      </c>
      <c r="J251">
        <v>0</v>
      </c>
      <c r="K251" t="s">
        <v>48</v>
      </c>
      <c r="L251">
        <v>0</v>
      </c>
      <c r="M251">
        <v>3</v>
      </c>
      <c r="N251" t="s">
        <v>23</v>
      </c>
      <c r="O251" t="s">
        <v>179</v>
      </c>
      <c r="P251" t="s">
        <v>137</v>
      </c>
      <c r="Q251" t="s">
        <v>165</v>
      </c>
      <c r="R251" s="5" t="s">
        <v>33</v>
      </c>
      <c r="U251" s="3"/>
    </row>
    <row r="252" spans="1:21" x14ac:dyDescent="0.25">
      <c r="A252">
        <v>251</v>
      </c>
      <c r="B252" t="s">
        <v>365</v>
      </c>
      <c r="C252" t="s">
        <v>60</v>
      </c>
      <c r="D252" t="s">
        <v>382</v>
      </c>
      <c r="E252" t="s">
        <v>145</v>
      </c>
      <c r="F252" t="s">
        <v>36</v>
      </c>
      <c r="G252" t="s">
        <v>36</v>
      </c>
      <c r="H252" t="s">
        <v>21</v>
      </c>
      <c r="I252" t="s">
        <v>22</v>
      </c>
      <c r="J252">
        <v>0</v>
      </c>
      <c r="K252" t="s">
        <v>36</v>
      </c>
      <c r="L252">
        <v>0</v>
      </c>
      <c r="M252">
        <v>8</v>
      </c>
      <c r="N252" t="s">
        <v>200</v>
      </c>
      <c r="O252" t="s">
        <v>63</v>
      </c>
      <c r="P252" t="s">
        <v>147</v>
      </c>
      <c r="Q252" t="s">
        <v>161</v>
      </c>
      <c r="R252" s="5" t="s">
        <v>431</v>
      </c>
      <c r="U252" s="3"/>
    </row>
    <row r="253" spans="1:21" x14ac:dyDescent="0.25">
      <c r="A253">
        <v>252</v>
      </c>
      <c r="B253" t="s">
        <v>365</v>
      </c>
      <c r="C253" t="s">
        <v>369</v>
      </c>
      <c r="D253" t="s">
        <v>383</v>
      </c>
      <c r="E253" t="s">
        <v>140</v>
      </c>
      <c r="F253" t="s">
        <v>370</v>
      </c>
      <c r="G253" t="s">
        <v>370</v>
      </c>
      <c r="H253" t="s">
        <v>21</v>
      </c>
      <c r="I253" t="s">
        <v>22</v>
      </c>
      <c r="J253">
        <v>1</v>
      </c>
      <c r="K253" t="s">
        <v>370</v>
      </c>
      <c r="L253">
        <v>0</v>
      </c>
      <c r="M253">
        <v>7</v>
      </c>
      <c r="N253" t="s">
        <v>136</v>
      </c>
      <c r="O253" t="s">
        <v>371</v>
      </c>
      <c r="P253" t="s">
        <v>156</v>
      </c>
      <c r="Q253" t="s">
        <v>374</v>
      </c>
      <c r="R253" s="5" t="s">
        <v>46</v>
      </c>
      <c r="U253" s="3"/>
    </row>
    <row r="254" spans="1:21" x14ac:dyDescent="0.25">
      <c r="A254">
        <v>253</v>
      </c>
      <c r="B254" t="s">
        <v>365</v>
      </c>
      <c r="C254" t="s">
        <v>70</v>
      </c>
      <c r="D254" t="s">
        <v>384</v>
      </c>
      <c r="E254" t="s">
        <v>153</v>
      </c>
      <c r="F254" t="s">
        <v>48</v>
      </c>
      <c r="G254" t="s">
        <v>153</v>
      </c>
      <c r="H254" t="s">
        <v>49</v>
      </c>
      <c r="I254" t="s">
        <v>22</v>
      </c>
      <c r="J254">
        <v>0</v>
      </c>
      <c r="K254" t="s">
        <v>153</v>
      </c>
      <c r="L254">
        <v>16</v>
      </c>
      <c r="M254">
        <v>0</v>
      </c>
      <c r="N254" t="s">
        <v>385</v>
      </c>
      <c r="O254" t="s">
        <v>72</v>
      </c>
      <c r="P254" t="s">
        <v>367</v>
      </c>
      <c r="Q254" t="s">
        <v>386</v>
      </c>
      <c r="R254" s="5" t="s">
        <v>40</v>
      </c>
      <c r="U254" s="3"/>
    </row>
    <row r="255" spans="1:21" x14ac:dyDescent="0.25">
      <c r="A255">
        <v>254</v>
      </c>
      <c r="B255" t="s">
        <v>365</v>
      </c>
      <c r="C255" t="s">
        <v>54</v>
      </c>
      <c r="D255" t="s">
        <v>387</v>
      </c>
      <c r="E255" t="s">
        <v>372</v>
      </c>
      <c r="F255" t="s">
        <v>28</v>
      </c>
      <c r="G255" t="s">
        <v>372</v>
      </c>
      <c r="H255" t="s">
        <v>49</v>
      </c>
      <c r="I255" t="s">
        <v>22</v>
      </c>
      <c r="J255">
        <v>0</v>
      </c>
      <c r="K255" t="s">
        <v>28</v>
      </c>
      <c r="L255">
        <v>0</v>
      </c>
      <c r="M255">
        <v>7</v>
      </c>
      <c r="N255" t="s">
        <v>388</v>
      </c>
      <c r="O255" t="s">
        <v>56</v>
      </c>
      <c r="P255" t="s">
        <v>137</v>
      </c>
      <c r="Q255" t="s">
        <v>165</v>
      </c>
      <c r="R255" s="5" t="s">
        <v>33</v>
      </c>
      <c r="U255" s="3"/>
    </row>
    <row r="256" spans="1:21" x14ac:dyDescent="0.25">
      <c r="A256">
        <v>255</v>
      </c>
      <c r="B256" t="s">
        <v>365</v>
      </c>
      <c r="C256" t="s">
        <v>60</v>
      </c>
      <c r="D256" t="s">
        <v>387</v>
      </c>
      <c r="E256" t="s">
        <v>370</v>
      </c>
      <c r="F256" t="s">
        <v>36</v>
      </c>
      <c r="G256" t="s">
        <v>36</v>
      </c>
      <c r="H256" t="s">
        <v>21</v>
      </c>
      <c r="I256" t="s">
        <v>22</v>
      </c>
      <c r="J256">
        <v>0</v>
      </c>
      <c r="K256" t="s">
        <v>370</v>
      </c>
      <c r="L256">
        <v>6</v>
      </c>
      <c r="M256">
        <v>0</v>
      </c>
      <c r="N256" t="s">
        <v>209</v>
      </c>
      <c r="O256" t="s">
        <v>63</v>
      </c>
      <c r="P256" t="s">
        <v>147</v>
      </c>
      <c r="Q256" t="s">
        <v>161</v>
      </c>
      <c r="R256" s="5" t="s">
        <v>84</v>
      </c>
      <c r="U256" s="3"/>
    </row>
    <row r="257" spans="1:21" x14ac:dyDescent="0.25">
      <c r="A257">
        <v>256</v>
      </c>
      <c r="B257" t="s">
        <v>365</v>
      </c>
      <c r="C257" t="s">
        <v>100</v>
      </c>
      <c r="D257" t="s">
        <v>389</v>
      </c>
      <c r="E257" t="s">
        <v>42</v>
      </c>
      <c r="F257" t="s">
        <v>145</v>
      </c>
      <c r="G257" t="s">
        <v>145</v>
      </c>
      <c r="H257" t="s">
        <v>21</v>
      </c>
      <c r="I257" t="s">
        <v>22</v>
      </c>
      <c r="J257">
        <v>0</v>
      </c>
      <c r="K257" t="s">
        <v>42</v>
      </c>
      <c r="L257">
        <v>48</v>
      </c>
      <c r="M257">
        <v>0</v>
      </c>
      <c r="N257" t="s">
        <v>188</v>
      </c>
      <c r="O257" t="s">
        <v>142</v>
      </c>
      <c r="P257" t="s">
        <v>258</v>
      </c>
      <c r="Q257" t="s">
        <v>367</v>
      </c>
      <c r="R257" s="5" t="s">
        <v>46</v>
      </c>
      <c r="U257" s="3"/>
    </row>
    <row r="258" spans="1:21" x14ac:dyDescent="0.25">
      <c r="A258">
        <v>257</v>
      </c>
      <c r="B258" t="s">
        <v>365</v>
      </c>
      <c r="C258" t="s">
        <v>54</v>
      </c>
      <c r="D258" t="s">
        <v>390</v>
      </c>
      <c r="E258" t="s">
        <v>28</v>
      </c>
      <c r="F258" t="s">
        <v>140</v>
      </c>
      <c r="G258" t="s">
        <v>140</v>
      </c>
      <c r="H258" t="s">
        <v>21</v>
      </c>
      <c r="I258" t="s">
        <v>22</v>
      </c>
      <c r="J258">
        <v>0</v>
      </c>
      <c r="K258" t="s">
        <v>28</v>
      </c>
      <c r="L258">
        <v>8</v>
      </c>
      <c r="M258">
        <v>0</v>
      </c>
      <c r="N258" t="s">
        <v>282</v>
      </c>
      <c r="O258" t="s">
        <v>56</v>
      </c>
      <c r="P258" t="s">
        <v>137</v>
      </c>
      <c r="Q258" t="s">
        <v>165</v>
      </c>
      <c r="R258" s="5" t="s">
        <v>33</v>
      </c>
      <c r="U258" s="3"/>
    </row>
    <row r="259" spans="1:21" x14ac:dyDescent="0.25">
      <c r="A259">
        <v>258</v>
      </c>
      <c r="B259" t="s">
        <v>365</v>
      </c>
      <c r="C259" t="s">
        <v>60</v>
      </c>
      <c r="D259" t="s">
        <v>390</v>
      </c>
      <c r="E259" t="s">
        <v>36</v>
      </c>
      <c r="F259" t="s">
        <v>20</v>
      </c>
      <c r="G259" t="s">
        <v>20</v>
      </c>
      <c r="H259" t="s">
        <v>21</v>
      </c>
      <c r="I259" t="s">
        <v>22</v>
      </c>
      <c r="J259">
        <v>0</v>
      </c>
      <c r="K259" t="s">
        <v>20</v>
      </c>
      <c r="L259">
        <v>0</v>
      </c>
      <c r="M259">
        <v>9</v>
      </c>
      <c r="N259" t="s">
        <v>80</v>
      </c>
      <c r="O259" t="s">
        <v>63</v>
      </c>
      <c r="P259" t="s">
        <v>276</v>
      </c>
      <c r="Q259" t="s">
        <v>161</v>
      </c>
      <c r="R259" s="5" t="s">
        <v>84</v>
      </c>
      <c r="U259" s="3"/>
    </row>
    <row r="260" spans="1:21" x14ac:dyDescent="0.25">
      <c r="A260">
        <v>259</v>
      </c>
      <c r="B260" t="s">
        <v>365</v>
      </c>
      <c r="C260" t="s">
        <v>70</v>
      </c>
      <c r="D260" t="s">
        <v>391</v>
      </c>
      <c r="E260" t="s">
        <v>48</v>
      </c>
      <c r="F260" t="s">
        <v>42</v>
      </c>
      <c r="G260" t="s">
        <v>42</v>
      </c>
      <c r="H260" t="s">
        <v>21</v>
      </c>
      <c r="I260" t="s">
        <v>22</v>
      </c>
      <c r="J260">
        <v>0</v>
      </c>
      <c r="K260" t="s">
        <v>48</v>
      </c>
      <c r="L260">
        <v>29</v>
      </c>
      <c r="M260">
        <v>0</v>
      </c>
      <c r="N260" t="s">
        <v>108</v>
      </c>
      <c r="O260" t="s">
        <v>72</v>
      </c>
      <c r="P260" t="s">
        <v>258</v>
      </c>
      <c r="Q260" t="s">
        <v>138</v>
      </c>
      <c r="R260" s="5" t="s">
        <v>87</v>
      </c>
    </row>
    <row r="261" spans="1:21" x14ac:dyDescent="0.25">
      <c r="A261">
        <v>260</v>
      </c>
      <c r="B261" t="s">
        <v>365</v>
      </c>
      <c r="C261" t="s">
        <v>18</v>
      </c>
      <c r="D261" t="s">
        <v>392</v>
      </c>
      <c r="E261" t="s">
        <v>28</v>
      </c>
      <c r="F261" t="s">
        <v>153</v>
      </c>
      <c r="G261" t="s">
        <v>153</v>
      </c>
      <c r="H261" t="s">
        <v>21</v>
      </c>
      <c r="I261" t="s">
        <v>22</v>
      </c>
      <c r="J261">
        <v>0</v>
      </c>
      <c r="K261" t="s">
        <v>28</v>
      </c>
      <c r="L261">
        <v>37</v>
      </c>
      <c r="M261">
        <v>0</v>
      </c>
      <c r="N261" t="s">
        <v>336</v>
      </c>
      <c r="O261" t="s">
        <v>24</v>
      </c>
      <c r="P261" t="s">
        <v>255</v>
      </c>
      <c r="Q261" t="s">
        <v>374</v>
      </c>
      <c r="R261" s="5" t="s">
        <v>553</v>
      </c>
    </row>
    <row r="262" spans="1:21" x14ac:dyDescent="0.25">
      <c r="A262">
        <v>261</v>
      </c>
      <c r="B262" t="s">
        <v>365</v>
      </c>
      <c r="C262" t="s">
        <v>157</v>
      </c>
      <c r="D262" t="s">
        <v>392</v>
      </c>
      <c r="E262" t="s">
        <v>370</v>
      </c>
      <c r="F262" t="s">
        <v>145</v>
      </c>
      <c r="G262" t="s">
        <v>145</v>
      </c>
      <c r="H262" t="s">
        <v>21</v>
      </c>
      <c r="I262" t="s">
        <v>22</v>
      </c>
      <c r="J262">
        <v>0</v>
      </c>
      <c r="K262" t="s">
        <v>145</v>
      </c>
      <c r="L262">
        <v>0</v>
      </c>
      <c r="M262">
        <v>8</v>
      </c>
      <c r="N262" t="s">
        <v>286</v>
      </c>
      <c r="O262" t="s">
        <v>160</v>
      </c>
      <c r="P262" t="s">
        <v>183</v>
      </c>
      <c r="Q262" t="s">
        <v>271</v>
      </c>
      <c r="R262" s="5" t="s">
        <v>431</v>
      </c>
    </row>
    <row r="263" spans="1:21" x14ac:dyDescent="0.25">
      <c r="A263">
        <v>262</v>
      </c>
      <c r="B263" t="s">
        <v>365</v>
      </c>
      <c r="C263" t="s">
        <v>166</v>
      </c>
      <c r="D263" t="s">
        <v>393</v>
      </c>
      <c r="E263" t="s">
        <v>140</v>
      </c>
      <c r="F263" t="s">
        <v>372</v>
      </c>
      <c r="G263" t="s">
        <v>372</v>
      </c>
      <c r="H263" t="s">
        <v>21</v>
      </c>
      <c r="I263" t="s">
        <v>22</v>
      </c>
      <c r="J263">
        <v>0</v>
      </c>
      <c r="K263" t="s">
        <v>140</v>
      </c>
      <c r="L263">
        <v>25</v>
      </c>
      <c r="M263">
        <v>0</v>
      </c>
      <c r="N263" t="s">
        <v>141</v>
      </c>
      <c r="O263" t="s">
        <v>169</v>
      </c>
      <c r="P263" t="s">
        <v>147</v>
      </c>
      <c r="Q263" t="s">
        <v>161</v>
      </c>
      <c r="R263" s="5" t="s">
        <v>33</v>
      </c>
    </row>
    <row r="264" spans="1:21" x14ac:dyDescent="0.25">
      <c r="A264">
        <v>263</v>
      </c>
      <c r="B264" t="s">
        <v>365</v>
      </c>
      <c r="C264" t="s">
        <v>70</v>
      </c>
      <c r="D264" t="s">
        <v>394</v>
      </c>
      <c r="E264" t="s">
        <v>48</v>
      </c>
      <c r="F264" t="s">
        <v>20</v>
      </c>
      <c r="G264" t="s">
        <v>20</v>
      </c>
      <c r="H264" t="s">
        <v>21</v>
      </c>
      <c r="I264" t="s">
        <v>22</v>
      </c>
      <c r="J264">
        <v>0</v>
      </c>
      <c r="K264" t="s">
        <v>20</v>
      </c>
      <c r="L264">
        <v>0</v>
      </c>
      <c r="M264">
        <v>3</v>
      </c>
      <c r="N264" t="s">
        <v>395</v>
      </c>
      <c r="O264" t="s">
        <v>72</v>
      </c>
      <c r="P264" t="s">
        <v>258</v>
      </c>
      <c r="Q264" t="s">
        <v>386</v>
      </c>
      <c r="R264" s="5" t="s">
        <v>40</v>
      </c>
      <c r="U264" s="3"/>
    </row>
    <row r="265" spans="1:21" x14ac:dyDescent="0.25">
      <c r="A265">
        <v>264</v>
      </c>
      <c r="B265" t="s">
        <v>365</v>
      </c>
      <c r="C265" t="s">
        <v>54</v>
      </c>
      <c r="D265" t="s">
        <v>396</v>
      </c>
      <c r="E265" t="s">
        <v>372</v>
      </c>
      <c r="F265" t="s">
        <v>140</v>
      </c>
      <c r="G265" t="s">
        <v>372</v>
      </c>
      <c r="H265" t="s">
        <v>49</v>
      </c>
      <c r="I265" t="s">
        <v>22</v>
      </c>
      <c r="J265">
        <v>0</v>
      </c>
      <c r="K265" t="s">
        <v>140</v>
      </c>
      <c r="L265">
        <v>0</v>
      </c>
      <c r="M265">
        <v>8</v>
      </c>
      <c r="N265" t="s">
        <v>362</v>
      </c>
      <c r="O265" t="s">
        <v>179</v>
      </c>
      <c r="P265" t="s">
        <v>137</v>
      </c>
      <c r="Q265" t="s">
        <v>144</v>
      </c>
      <c r="R265" s="5" t="s">
        <v>572</v>
      </c>
      <c r="U265" s="3"/>
    </row>
    <row r="266" spans="1:21" x14ac:dyDescent="0.25">
      <c r="A266">
        <v>265</v>
      </c>
      <c r="B266" t="s">
        <v>365</v>
      </c>
      <c r="C266" t="s">
        <v>369</v>
      </c>
      <c r="D266" t="s">
        <v>396</v>
      </c>
      <c r="E266" t="s">
        <v>153</v>
      </c>
      <c r="F266" t="s">
        <v>370</v>
      </c>
      <c r="G266" t="s">
        <v>370</v>
      </c>
      <c r="H266" t="s">
        <v>21</v>
      </c>
      <c r="I266" t="s">
        <v>22</v>
      </c>
      <c r="J266">
        <v>0</v>
      </c>
      <c r="K266" t="s">
        <v>153</v>
      </c>
      <c r="L266">
        <v>55</v>
      </c>
      <c r="M266">
        <v>0</v>
      </c>
      <c r="N266" t="s">
        <v>397</v>
      </c>
      <c r="O266" t="s">
        <v>371</v>
      </c>
      <c r="P266" t="s">
        <v>255</v>
      </c>
      <c r="Q266" t="s">
        <v>374</v>
      </c>
      <c r="R266" s="5" t="s">
        <v>431</v>
      </c>
      <c r="U266" s="3"/>
    </row>
    <row r="267" spans="1:21" x14ac:dyDescent="0.25">
      <c r="A267">
        <v>266</v>
      </c>
      <c r="B267" t="s">
        <v>365</v>
      </c>
      <c r="C267" t="s">
        <v>70</v>
      </c>
      <c r="D267" t="s">
        <v>398</v>
      </c>
      <c r="E267" t="s">
        <v>36</v>
      </c>
      <c r="F267" t="s">
        <v>48</v>
      </c>
      <c r="G267" t="s">
        <v>48</v>
      </c>
      <c r="H267" t="s">
        <v>21</v>
      </c>
      <c r="I267" t="s">
        <v>22</v>
      </c>
      <c r="J267">
        <v>0</v>
      </c>
      <c r="K267" t="s">
        <v>36</v>
      </c>
      <c r="L267">
        <v>17</v>
      </c>
      <c r="M267">
        <v>0</v>
      </c>
      <c r="N267" t="s">
        <v>308</v>
      </c>
      <c r="O267" t="s">
        <v>72</v>
      </c>
      <c r="P267" t="s">
        <v>367</v>
      </c>
      <c r="Q267" t="s">
        <v>386</v>
      </c>
      <c r="R267" s="5" t="s">
        <v>84</v>
      </c>
    </row>
    <row r="268" spans="1:21" x14ac:dyDescent="0.25">
      <c r="A268">
        <v>267</v>
      </c>
      <c r="B268" t="s">
        <v>365</v>
      </c>
      <c r="C268" t="s">
        <v>157</v>
      </c>
      <c r="D268" t="s">
        <v>399</v>
      </c>
      <c r="E268" t="s">
        <v>28</v>
      </c>
      <c r="F268" t="s">
        <v>145</v>
      </c>
      <c r="G268" t="s">
        <v>145</v>
      </c>
      <c r="H268" t="s">
        <v>21</v>
      </c>
      <c r="I268" t="s">
        <v>22</v>
      </c>
      <c r="J268">
        <v>0</v>
      </c>
      <c r="K268" t="s">
        <v>145</v>
      </c>
      <c r="L268">
        <v>0</v>
      </c>
      <c r="M268">
        <v>7</v>
      </c>
      <c r="N268" t="s">
        <v>400</v>
      </c>
      <c r="O268" t="s">
        <v>160</v>
      </c>
      <c r="P268" t="s">
        <v>137</v>
      </c>
      <c r="Q268" t="s">
        <v>271</v>
      </c>
      <c r="R268" s="5" t="s">
        <v>484</v>
      </c>
      <c r="U268" s="3"/>
    </row>
    <row r="269" spans="1:21" x14ac:dyDescent="0.25">
      <c r="A269">
        <v>268</v>
      </c>
      <c r="B269" t="s">
        <v>365</v>
      </c>
      <c r="C269" t="s">
        <v>47</v>
      </c>
      <c r="D269" t="s">
        <v>399</v>
      </c>
      <c r="E269" t="s">
        <v>20</v>
      </c>
      <c r="F269" t="s">
        <v>372</v>
      </c>
      <c r="G269" t="s">
        <v>372</v>
      </c>
      <c r="H269" t="s">
        <v>21</v>
      </c>
      <c r="I269" t="s">
        <v>22</v>
      </c>
      <c r="J269">
        <v>0</v>
      </c>
      <c r="K269" t="s">
        <v>20</v>
      </c>
      <c r="L269">
        <v>26</v>
      </c>
      <c r="M269">
        <v>0</v>
      </c>
      <c r="N269" t="s">
        <v>395</v>
      </c>
      <c r="O269" t="s">
        <v>51</v>
      </c>
      <c r="P269" t="s">
        <v>147</v>
      </c>
      <c r="Q269" t="s">
        <v>276</v>
      </c>
      <c r="R269" s="5" t="s">
        <v>87</v>
      </c>
      <c r="U269" s="3"/>
    </row>
    <row r="270" spans="1:21" x14ac:dyDescent="0.25">
      <c r="A270">
        <v>269</v>
      </c>
      <c r="B270" t="s">
        <v>365</v>
      </c>
      <c r="C270" t="s">
        <v>369</v>
      </c>
      <c r="D270" t="s">
        <v>401</v>
      </c>
      <c r="E270" t="s">
        <v>48</v>
      </c>
      <c r="F270" t="s">
        <v>370</v>
      </c>
      <c r="G270" t="s">
        <v>48</v>
      </c>
      <c r="H270" t="s">
        <v>49</v>
      </c>
      <c r="I270" t="s">
        <v>22</v>
      </c>
      <c r="J270">
        <v>0</v>
      </c>
      <c r="K270" t="s">
        <v>48</v>
      </c>
      <c r="L270">
        <v>38</v>
      </c>
      <c r="M270">
        <v>0</v>
      </c>
      <c r="N270" t="s">
        <v>163</v>
      </c>
      <c r="O270" t="s">
        <v>371</v>
      </c>
      <c r="P270" t="s">
        <v>255</v>
      </c>
      <c r="Q270" t="s">
        <v>374</v>
      </c>
      <c r="R270" s="5" t="s">
        <v>84</v>
      </c>
      <c r="U270" s="3"/>
    </row>
    <row r="271" spans="1:21" x14ac:dyDescent="0.25">
      <c r="A271">
        <v>270</v>
      </c>
      <c r="B271" t="s">
        <v>365</v>
      </c>
      <c r="C271" t="s">
        <v>60</v>
      </c>
      <c r="D271" t="s">
        <v>401</v>
      </c>
      <c r="E271" t="s">
        <v>42</v>
      </c>
      <c r="F271" t="s">
        <v>36</v>
      </c>
      <c r="G271" t="s">
        <v>36</v>
      </c>
      <c r="H271" t="s">
        <v>21</v>
      </c>
      <c r="I271" t="s">
        <v>22</v>
      </c>
      <c r="J271">
        <v>0</v>
      </c>
      <c r="K271" t="s">
        <v>36</v>
      </c>
      <c r="L271">
        <v>0</v>
      </c>
      <c r="M271">
        <v>8</v>
      </c>
      <c r="N271" t="s">
        <v>402</v>
      </c>
      <c r="O271" t="s">
        <v>63</v>
      </c>
      <c r="P271" t="s">
        <v>165</v>
      </c>
      <c r="Q271" t="s">
        <v>144</v>
      </c>
      <c r="R271" s="5" t="s">
        <v>431</v>
      </c>
      <c r="U271" s="3"/>
    </row>
    <row r="272" spans="1:21" x14ac:dyDescent="0.25">
      <c r="A272">
        <v>271</v>
      </c>
      <c r="B272" t="s">
        <v>365</v>
      </c>
      <c r="C272" t="s">
        <v>157</v>
      </c>
      <c r="D272" s="1">
        <v>40548</v>
      </c>
      <c r="E272" t="s">
        <v>372</v>
      </c>
      <c r="F272" t="s">
        <v>145</v>
      </c>
      <c r="G272" t="s">
        <v>145</v>
      </c>
      <c r="H272" t="s">
        <v>21</v>
      </c>
      <c r="I272" t="s">
        <v>22</v>
      </c>
      <c r="J272">
        <v>0</v>
      </c>
      <c r="K272" t="s">
        <v>145</v>
      </c>
      <c r="L272">
        <v>0</v>
      </c>
      <c r="M272">
        <v>6</v>
      </c>
      <c r="N272" t="s">
        <v>281</v>
      </c>
      <c r="O272" t="s">
        <v>160</v>
      </c>
      <c r="P272" t="s">
        <v>271</v>
      </c>
      <c r="Q272" t="s">
        <v>243</v>
      </c>
      <c r="R272" s="5" t="s">
        <v>553</v>
      </c>
      <c r="U272" s="3"/>
    </row>
    <row r="273" spans="1:21" x14ac:dyDescent="0.25">
      <c r="A273">
        <v>272</v>
      </c>
      <c r="B273" t="s">
        <v>365</v>
      </c>
      <c r="C273" t="s">
        <v>166</v>
      </c>
      <c r="D273" s="1">
        <v>40548</v>
      </c>
      <c r="E273" t="s">
        <v>140</v>
      </c>
      <c r="F273" t="s">
        <v>153</v>
      </c>
      <c r="G273" t="s">
        <v>140</v>
      </c>
      <c r="H273" t="s">
        <v>49</v>
      </c>
      <c r="I273" t="s">
        <v>22</v>
      </c>
      <c r="J273">
        <v>0</v>
      </c>
      <c r="K273" t="s">
        <v>140</v>
      </c>
      <c r="L273">
        <v>19</v>
      </c>
      <c r="M273">
        <v>0</v>
      </c>
      <c r="N273" t="s">
        <v>222</v>
      </c>
      <c r="O273" t="s">
        <v>169</v>
      </c>
      <c r="P273" t="s">
        <v>147</v>
      </c>
      <c r="Q273" t="s">
        <v>161</v>
      </c>
      <c r="R273" s="5" t="s">
        <v>40</v>
      </c>
    </row>
    <row r="274" spans="1:21" x14ac:dyDescent="0.25">
      <c r="A274">
        <v>273</v>
      </c>
      <c r="B274" t="s">
        <v>365</v>
      </c>
      <c r="C274" t="s">
        <v>54</v>
      </c>
      <c r="D274" s="1">
        <v>40579</v>
      </c>
      <c r="E274" t="s">
        <v>28</v>
      </c>
      <c r="F274" t="s">
        <v>42</v>
      </c>
      <c r="G274" t="s">
        <v>42</v>
      </c>
      <c r="H274" t="s">
        <v>21</v>
      </c>
      <c r="I274" t="s">
        <v>22</v>
      </c>
      <c r="J274">
        <v>0</v>
      </c>
      <c r="K274" t="s">
        <v>28</v>
      </c>
      <c r="L274">
        <v>23</v>
      </c>
      <c r="M274">
        <v>0</v>
      </c>
      <c r="N274" t="s">
        <v>65</v>
      </c>
      <c r="O274" t="s">
        <v>56</v>
      </c>
      <c r="P274" t="s">
        <v>255</v>
      </c>
      <c r="Q274" t="s">
        <v>367</v>
      </c>
      <c r="R274" s="5" t="s">
        <v>255</v>
      </c>
      <c r="U274" s="3"/>
    </row>
    <row r="275" spans="1:21" x14ac:dyDescent="0.25">
      <c r="A275">
        <v>274</v>
      </c>
      <c r="B275" t="s">
        <v>365</v>
      </c>
      <c r="C275" t="s">
        <v>70</v>
      </c>
      <c r="D275" s="1">
        <v>40579</v>
      </c>
      <c r="E275" t="s">
        <v>48</v>
      </c>
      <c r="F275" t="s">
        <v>370</v>
      </c>
      <c r="G275" t="s">
        <v>370</v>
      </c>
      <c r="H275" t="s">
        <v>21</v>
      </c>
      <c r="I275" t="s">
        <v>22</v>
      </c>
      <c r="J275">
        <v>0</v>
      </c>
      <c r="K275" t="s">
        <v>370</v>
      </c>
      <c r="L275">
        <v>0</v>
      </c>
      <c r="M275">
        <v>7</v>
      </c>
      <c r="N275" t="s">
        <v>403</v>
      </c>
      <c r="O275" t="s">
        <v>72</v>
      </c>
      <c r="P275" t="s">
        <v>137</v>
      </c>
      <c r="Q275" t="s">
        <v>144</v>
      </c>
      <c r="R275" s="5" t="s">
        <v>33</v>
      </c>
      <c r="U275" s="3"/>
    </row>
    <row r="276" spans="1:21" x14ac:dyDescent="0.25">
      <c r="A276">
        <v>275</v>
      </c>
      <c r="B276" t="s">
        <v>365</v>
      </c>
      <c r="C276" t="s">
        <v>18</v>
      </c>
      <c r="D276" s="1">
        <v>40607</v>
      </c>
      <c r="E276" t="s">
        <v>36</v>
      </c>
      <c r="F276" t="s">
        <v>153</v>
      </c>
      <c r="G276" t="s">
        <v>153</v>
      </c>
      <c r="H276" t="s">
        <v>21</v>
      </c>
      <c r="I276" t="s">
        <v>22</v>
      </c>
      <c r="J276">
        <v>0</v>
      </c>
      <c r="K276" t="s">
        <v>36</v>
      </c>
      <c r="L276">
        <v>20</v>
      </c>
      <c r="M276">
        <v>0</v>
      </c>
      <c r="N276" t="s">
        <v>171</v>
      </c>
      <c r="O276" t="s">
        <v>24</v>
      </c>
      <c r="P276" t="s">
        <v>258</v>
      </c>
      <c r="Q276" t="s">
        <v>386</v>
      </c>
      <c r="R276" s="5" t="s">
        <v>46</v>
      </c>
      <c r="U276" s="3"/>
    </row>
    <row r="277" spans="1:21" x14ac:dyDescent="0.25">
      <c r="A277">
        <v>276</v>
      </c>
      <c r="B277" t="s">
        <v>365</v>
      </c>
      <c r="C277" t="s">
        <v>166</v>
      </c>
      <c r="D277" s="1">
        <v>40638</v>
      </c>
      <c r="E277" t="s">
        <v>145</v>
      </c>
      <c r="F277" t="s">
        <v>140</v>
      </c>
      <c r="G277" t="s">
        <v>145</v>
      </c>
      <c r="H277" t="s">
        <v>49</v>
      </c>
      <c r="I277" t="s">
        <v>22</v>
      </c>
      <c r="J277">
        <v>0</v>
      </c>
      <c r="K277" t="s">
        <v>140</v>
      </c>
      <c r="L277">
        <v>0</v>
      </c>
      <c r="M277">
        <v>8</v>
      </c>
      <c r="N277" t="s">
        <v>141</v>
      </c>
      <c r="O277" t="s">
        <v>169</v>
      </c>
      <c r="P277" t="s">
        <v>276</v>
      </c>
      <c r="Q277" t="s">
        <v>161</v>
      </c>
      <c r="R277" s="5" t="s">
        <v>40</v>
      </c>
      <c r="U277" s="3"/>
    </row>
    <row r="278" spans="1:21" x14ac:dyDescent="0.25">
      <c r="A278">
        <v>277</v>
      </c>
      <c r="B278" t="s">
        <v>365</v>
      </c>
      <c r="C278" t="s">
        <v>54</v>
      </c>
      <c r="D278" s="1">
        <v>40638</v>
      </c>
      <c r="E278" t="s">
        <v>28</v>
      </c>
      <c r="F278" t="s">
        <v>372</v>
      </c>
      <c r="G278" t="s">
        <v>372</v>
      </c>
      <c r="H278" t="s">
        <v>21</v>
      </c>
      <c r="I278" t="s">
        <v>22</v>
      </c>
      <c r="J278">
        <v>0</v>
      </c>
      <c r="K278" t="s">
        <v>28</v>
      </c>
      <c r="L278">
        <v>21</v>
      </c>
      <c r="M278">
        <v>0</v>
      </c>
      <c r="N278" t="s">
        <v>404</v>
      </c>
      <c r="O278" t="s">
        <v>179</v>
      </c>
      <c r="P278" t="s">
        <v>255</v>
      </c>
      <c r="Q278" t="s">
        <v>243</v>
      </c>
      <c r="R278" s="5" t="s">
        <v>255</v>
      </c>
      <c r="U278" s="3"/>
    </row>
    <row r="279" spans="1:21" x14ac:dyDescent="0.25">
      <c r="A279">
        <v>278</v>
      </c>
      <c r="B279" t="s">
        <v>365</v>
      </c>
      <c r="C279" t="s">
        <v>369</v>
      </c>
      <c r="D279" s="1">
        <v>40668</v>
      </c>
      <c r="E279" t="s">
        <v>370</v>
      </c>
      <c r="F279" t="s">
        <v>36</v>
      </c>
      <c r="G279" t="s">
        <v>36</v>
      </c>
      <c r="H279" t="s">
        <v>21</v>
      </c>
      <c r="I279" t="s">
        <v>22</v>
      </c>
      <c r="J279">
        <v>0</v>
      </c>
      <c r="K279" t="s">
        <v>370</v>
      </c>
      <c r="L279">
        <v>17</v>
      </c>
      <c r="M279">
        <v>0</v>
      </c>
      <c r="N279" t="s">
        <v>294</v>
      </c>
      <c r="O279" t="s">
        <v>371</v>
      </c>
      <c r="P279" t="s">
        <v>33</v>
      </c>
      <c r="Q279" t="s">
        <v>386</v>
      </c>
      <c r="R279" s="5" t="s">
        <v>431</v>
      </c>
    </row>
    <row r="280" spans="1:21" x14ac:dyDescent="0.25">
      <c r="A280">
        <v>279</v>
      </c>
      <c r="B280" t="s">
        <v>365</v>
      </c>
      <c r="C280" t="s">
        <v>18</v>
      </c>
      <c r="D280" s="1">
        <v>40668</v>
      </c>
      <c r="E280" t="s">
        <v>153</v>
      </c>
      <c r="F280" t="s">
        <v>48</v>
      </c>
      <c r="G280" t="s">
        <v>48</v>
      </c>
      <c r="H280" t="s">
        <v>21</v>
      </c>
      <c r="I280" t="s">
        <v>22</v>
      </c>
      <c r="J280">
        <v>0</v>
      </c>
      <c r="K280" t="s">
        <v>48</v>
      </c>
      <c r="L280">
        <v>0</v>
      </c>
      <c r="M280">
        <v>4</v>
      </c>
      <c r="N280" t="s">
        <v>163</v>
      </c>
      <c r="O280" t="s">
        <v>24</v>
      </c>
      <c r="P280" t="s">
        <v>137</v>
      </c>
      <c r="Q280" t="s">
        <v>165</v>
      </c>
      <c r="R280" s="5" t="s">
        <v>46</v>
      </c>
      <c r="U280" s="3"/>
    </row>
    <row r="281" spans="1:21" x14ac:dyDescent="0.25">
      <c r="A281">
        <v>280</v>
      </c>
      <c r="B281" t="s">
        <v>365</v>
      </c>
      <c r="C281" t="s">
        <v>47</v>
      </c>
      <c r="D281" s="1">
        <v>40699</v>
      </c>
      <c r="E281" t="s">
        <v>20</v>
      </c>
      <c r="F281" t="s">
        <v>42</v>
      </c>
      <c r="G281" t="s">
        <v>42</v>
      </c>
      <c r="H281" t="s">
        <v>21</v>
      </c>
      <c r="I281" t="s">
        <v>22</v>
      </c>
      <c r="J281">
        <v>0</v>
      </c>
      <c r="K281" t="s">
        <v>20</v>
      </c>
      <c r="L281">
        <v>85</v>
      </c>
      <c r="M281">
        <v>0</v>
      </c>
      <c r="N281" t="s">
        <v>80</v>
      </c>
      <c r="O281" t="s">
        <v>51</v>
      </c>
      <c r="P281" t="s">
        <v>147</v>
      </c>
      <c r="Q281" t="s">
        <v>161</v>
      </c>
      <c r="R281" s="5" t="s">
        <v>431</v>
      </c>
    </row>
    <row r="282" spans="1:21" x14ac:dyDescent="0.25">
      <c r="A282">
        <v>281</v>
      </c>
      <c r="B282" t="s">
        <v>365</v>
      </c>
      <c r="C282" t="s">
        <v>60</v>
      </c>
      <c r="D282" s="1">
        <v>40729</v>
      </c>
      <c r="E282" t="s">
        <v>140</v>
      </c>
      <c r="F282" t="s">
        <v>36</v>
      </c>
      <c r="G282" t="s">
        <v>140</v>
      </c>
      <c r="H282" t="s">
        <v>49</v>
      </c>
      <c r="I282" t="s">
        <v>22</v>
      </c>
      <c r="J282">
        <v>1</v>
      </c>
      <c r="K282" t="s">
        <v>36</v>
      </c>
      <c r="L282">
        <v>10</v>
      </c>
      <c r="M282">
        <v>0</v>
      </c>
      <c r="N282" t="s">
        <v>402</v>
      </c>
      <c r="O282" t="s">
        <v>63</v>
      </c>
      <c r="P282" t="s">
        <v>137</v>
      </c>
      <c r="Q282" t="s">
        <v>367</v>
      </c>
      <c r="R282" s="5" t="s">
        <v>255</v>
      </c>
      <c r="U282" s="3"/>
    </row>
    <row r="283" spans="1:21" x14ac:dyDescent="0.25">
      <c r="A283">
        <v>282</v>
      </c>
      <c r="B283" t="s">
        <v>365</v>
      </c>
      <c r="C283" t="s">
        <v>54</v>
      </c>
      <c r="D283" s="1">
        <v>40729</v>
      </c>
      <c r="E283" t="s">
        <v>28</v>
      </c>
      <c r="F283" t="s">
        <v>48</v>
      </c>
      <c r="G283" t="s">
        <v>48</v>
      </c>
      <c r="H283" t="s">
        <v>21</v>
      </c>
      <c r="I283" t="s">
        <v>22</v>
      </c>
      <c r="J283">
        <v>0</v>
      </c>
      <c r="K283" t="s">
        <v>28</v>
      </c>
      <c r="L283">
        <v>32</v>
      </c>
      <c r="M283">
        <v>0</v>
      </c>
      <c r="N283" t="s">
        <v>125</v>
      </c>
      <c r="O283" t="s">
        <v>56</v>
      </c>
      <c r="P283" t="s">
        <v>156</v>
      </c>
      <c r="Q283" t="s">
        <v>243</v>
      </c>
      <c r="R283" s="5" t="s">
        <v>46</v>
      </c>
      <c r="U283" s="3"/>
    </row>
    <row r="284" spans="1:21" x14ac:dyDescent="0.25">
      <c r="A284">
        <v>283</v>
      </c>
      <c r="B284" t="s">
        <v>365</v>
      </c>
      <c r="C284" t="s">
        <v>47</v>
      </c>
      <c r="D284" s="1">
        <v>40760</v>
      </c>
      <c r="E284" t="s">
        <v>370</v>
      </c>
      <c r="F284" t="s">
        <v>20</v>
      </c>
      <c r="G284" t="s">
        <v>370</v>
      </c>
      <c r="H284" t="s">
        <v>49</v>
      </c>
      <c r="I284" t="s">
        <v>22</v>
      </c>
      <c r="J284">
        <v>0</v>
      </c>
      <c r="K284" t="s">
        <v>20</v>
      </c>
      <c r="L284">
        <v>0</v>
      </c>
      <c r="M284">
        <v>9</v>
      </c>
      <c r="N284" t="s">
        <v>80</v>
      </c>
      <c r="O284" t="s">
        <v>51</v>
      </c>
      <c r="P284" t="s">
        <v>147</v>
      </c>
      <c r="Q284" t="s">
        <v>276</v>
      </c>
      <c r="R284" s="5" t="s">
        <v>532</v>
      </c>
      <c r="U284" s="3"/>
    </row>
    <row r="285" spans="1:21" x14ac:dyDescent="0.25">
      <c r="A285">
        <v>284</v>
      </c>
      <c r="B285" t="s">
        <v>365</v>
      </c>
      <c r="C285" t="s">
        <v>100</v>
      </c>
      <c r="D285" s="1">
        <v>40760</v>
      </c>
      <c r="E285" t="s">
        <v>42</v>
      </c>
      <c r="F285" t="s">
        <v>372</v>
      </c>
      <c r="G285" t="s">
        <v>42</v>
      </c>
      <c r="H285" t="s">
        <v>49</v>
      </c>
      <c r="I285" t="s">
        <v>22</v>
      </c>
      <c r="J285">
        <v>0</v>
      </c>
      <c r="K285" t="s">
        <v>372</v>
      </c>
      <c r="L285">
        <v>0</v>
      </c>
      <c r="M285">
        <v>5</v>
      </c>
      <c r="N285" t="s">
        <v>404</v>
      </c>
      <c r="O285" t="s">
        <v>142</v>
      </c>
      <c r="P285" t="s">
        <v>271</v>
      </c>
      <c r="Q285" t="s">
        <v>386</v>
      </c>
      <c r="R285" s="5" t="s">
        <v>572</v>
      </c>
      <c r="U285" s="3"/>
    </row>
    <row r="286" spans="1:21" x14ac:dyDescent="0.25">
      <c r="A286">
        <v>285</v>
      </c>
      <c r="B286" t="s">
        <v>365</v>
      </c>
      <c r="C286" t="s">
        <v>157</v>
      </c>
      <c r="D286" s="1">
        <v>40791</v>
      </c>
      <c r="E286" t="s">
        <v>140</v>
      </c>
      <c r="F286" t="s">
        <v>145</v>
      </c>
      <c r="G286" t="s">
        <v>145</v>
      </c>
      <c r="H286" t="s">
        <v>21</v>
      </c>
      <c r="I286" t="s">
        <v>22</v>
      </c>
      <c r="J286">
        <v>0</v>
      </c>
      <c r="K286" t="s">
        <v>140</v>
      </c>
      <c r="L286">
        <v>63</v>
      </c>
      <c r="M286">
        <v>0</v>
      </c>
      <c r="N286" t="s">
        <v>338</v>
      </c>
      <c r="O286" t="s">
        <v>160</v>
      </c>
      <c r="P286" t="s">
        <v>156</v>
      </c>
      <c r="Q286" t="s">
        <v>243</v>
      </c>
      <c r="R286" s="5" t="s">
        <v>484</v>
      </c>
    </row>
    <row r="287" spans="1:21" x14ac:dyDescent="0.25">
      <c r="A287">
        <v>286</v>
      </c>
      <c r="B287" t="s">
        <v>365</v>
      </c>
      <c r="C287" t="s">
        <v>18</v>
      </c>
      <c r="D287" s="1">
        <v>40821</v>
      </c>
      <c r="E287" t="s">
        <v>153</v>
      </c>
      <c r="F287" t="s">
        <v>372</v>
      </c>
      <c r="G287" t="s">
        <v>153</v>
      </c>
      <c r="H287" t="s">
        <v>49</v>
      </c>
      <c r="I287" t="s">
        <v>22</v>
      </c>
      <c r="J287">
        <v>0</v>
      </c>
      <c r="K287" t="s">
        <v>372</v>
      </c>
      <c r="L287">
        <v>0</v>
      </c>
      <c r="M287">
        <v>6</v>
      </c>
      <c r="N287" t="s">
        <v>405</v>
      </c>
      <c r="O287" t="s">
        <v>24</v>
      </c>
      <c r="P287" t="s">
        <v>137</v>
      </c>
      <c r="Q287" t="s">
        <v>165</v>
      </c>
      <c r="R287" s="5" t="s">
        <v>532</v>
      </c>
    </row>
    <row r="288" spans="1:21" x14ac:dyDescent="0.25">
      <c r="A288">
        <v>287</v>
      </c>
      <c r="B288" t="s">
        <v>365</v>
      </c>
      <c r="C288" t="s">
        <v>100</v>
      </c>
      <c r="D288" s="1">
        <v>40821</v>
      </c>
      <c r="E288" t="s">
        <v>42</v>
      </c>
      <c r="F288" t="s">
        <v>28</v>
      </c>
      <c r="G288" t="s">
        <v>28</v>
      </c>
      <c r="H288" t="s">
        <v>21</v>
      </c>
      <c r="I288" t="s">
        <v>22</v>
      </c>
      <c r="J288">
        <v>0</v>
      </c>
      <c r="K288" t="s">
        <v>42</v>
      </c>
      <c r="L288">
        <v>76</v>
      </c>
      <c r="M288">
        <v>0</v>
      </c>
      <c r="N288" t="s">
        <v>406</v>
      </c>
      <c r="O288" t="s">
        <v>142</v>
      </c>
      <c r="P288" t="s">
        <v>271</v>
      </c>
      <c r="Q288" t="s">
        <v>386</v>
      </c>
      <c r="R288" s="5" t="s">
        <v>46</v>
      </c>
      <c r="U288" s="3"/>
    </row>
    <row r="289" spans="1:21" x14ac:dyDescent="0.25">
      <c r="A289">
        <v>288</v>
      </c>
      <c r="B289" t="s">
        <v>365</v>
      </c>
      <c r="C289" t="s">
        <v>157</v>
      </c>
      <c r="D289" s="1">
        <v>40852</v>
      </c>
      <c r="E289" t="s">
        <v>145</v>
      </c>
      <c r="F289" t="s">
        <v>20</v>
      </c>
      <c r="G289" t="s">
        <v>20</v>
      </c>
      <c r="H289" t="s">
        <v>21</v>
      </c>
      <c r="I289" t="s">
        <v>22</v>
      </c>
      <c r="J289">
        <v>0</v>
      </c>
      <c r="K289" t="s">
        <v>20</v>
      </c>
      <c r="L289">
        <v>0</v>
      </c>
      <c r="M289">
        <v>9</v>
      </c>
      <c r="N289" t="s">
        <v>407</v>
      </c>
      <c r="O289" t="s">
        <v>160</v>
      </c>
      <c r="P289" t="s">
        <v>255</v>
      </c>
      <c r="Q289" t="s">
        <v>156</v>
      </c>
      <c r="R289" s="5" t="s">
        <v>84</v>
      </c>
      <c r="U289" s="3"/>
    </row>
    <row r="290" spans="1:21" x14ac:dyDescent="0.25">
      <c r="A290">
        <v>289</v>
      </c>
      <c r="B290" t="s">
        <v>365</v>
      </c>
      <c r="C290" t="s">
        <v>166</v>
      </c>
      <c r="D290" s="1">
        <v>40882</v>
      </c>
      <c r="E290" t="s">
        <v>140</v>
      </c>
      <c r="F290" t="s">
        <v>48</v>
      </c>
      <c r="G290" t="s">
        <v>140</v>
      </c>
      <c r="H290" t="s">
        <v>49</v>
      </c>
      <c r="I290" t="s">
        <v>22</v>
      </c>
      <c r="J290">
        <v>0</v>
      </c>
      <c r="K290" t="s">
        <v>140</v>
      </c>
      <c r="L290">
        <v>18</v>
      </c>
      <c r="M290">
        <v>0</v>
      </c>
      <c r="N290" t="s">
        <v>92</v>
      </c>
      <c r="O290" t="s">
        <v>169</v>
      </c>
      <c r="P290" t="s">
        <v>165</v>
      </c>
      <c r="Q290" t="s">
        <v>144</v>
      </c>
      <c r="R290" s="5" t="s">
        <v>532</v>
      </c>
    </row>
    <row r="291" spans="1:21" x14ac:dyDescent="0.25">
      <c r="A291">
        <v>290</v>
      </c>
      <c r="B291" t="s">
        <v>365</v>
      </c>
      <c r="C291" t="s">
        <v>41</v>
      </c>
      <c r="D291" t="s">
        <v>408</v>
      </c>
      <c r="E291" t="s">
        <v>370</v>
      </c>
      <c r="F291" t="s">
        <v>42</v>
      </c>
      <c r="G291" t="s">
        <v>42</v>
      </c>
      <c r="H291" t="s">
        <v>21</v>
      </c>
      <c r="I291" t="s">
        <v>22</v>
      </c>
      <c r="J291">
        <v>0</v>
      </c>
      <c r="K291" t="s">
        <v>42</v>
      </c>
      <c r="L291">
        <v>0</v>
      </c>
      <c r="M291">
        <v>6</v>
      </c>
      <c r="N291" t="s">
        <v>221</v>
      </c>
      <c r="O291" t="s">
        <v>44</v>
      </c>
      <c r="P291" t="s">
        <v>258</v>
      </c>
      <c r="Q291" t="s">
        <v>386</v>
      </c>
      <c r="R291" s="5" t="s">
        <v>40</v>
      </c>
      <c r="U291" s="3"/>
    </row>
    <row r="292" spans="1:21" x14ac:dyDescent="0.25">
      <c r="A292">
        <v>291</v>
      </c>
      <c r="B292" t="s">
        <v>365</v>
      </c>
      <c r="C292" t="s">
        <v>47</v>
      </c>
      <c r="D292" t="s">
        <v>409</v>
      </c>
      <c r="E292" t="s">
        <v>36</v>
      </c>
      <c r="F292" t="s">
        <v>20</v>
      </c>
      <c r="G292" t="s">
        <v>20</v>
      </c>
      <c r="H292" t="s">
        <v>21</v>
      </c>
      <c r="I292" t="s">
        <v>22</v>
      </c>
      <c r="J292">
        <v>1</v>
      </c>
      <c r="K292" t="s">
        <v>20</v>
      </c>
      <c r="L292">
        <v>0</v>
      </c>
      <c r="M292">
        <v>4</v>
      </c>
      <c r="N292" t="s">
        <v>80</v>
      </c>
      <c r="O292" t="s">
        <v>51</v>
      </c>
      <c r="P292" t="s">
        <v>138</v>
      </c>
      <c r="Q292" t="s">
        <v>161</v>
      </c>
      <c r="R292" s="5" t="s">
        <v>46</v>
      </c>
      <c r="U292" s="3"/>
    </row>
    <row r="293" spans="1:21" x14ac:dyDescent="0.25">
      <c r="A293">
        <v>292</v>
      </c>
      <c r="B293" t="s">
        <v>365</v>
      </c>
      <c r="C293" t="s">
        <v>54</v>
      </c>
      <c r="D293" t="s">
        <v>409</v>
      </c>
      <c r="E293" t="s">
        <v>153</v>
      </c>
      <c r="F293" t="s">
        <v>28</v>
      </c>
      <c r="G293" t="s">
        <v>153</v>
      </c>
      <c r="H293" t="s">
        <v>49</v>
      </c>
      <c r="I293" t="s">
        <v>22</v>
      </c>
      <c r="J293">
        <v>0</v>
      </c>
      <c r="K293" t="s">
        <v>153</v>
      </c>
      <c r="L293">
        <v>10</v>
      </c>
      <c r="M293">
        <v>0</v>
      </c>
      <c r="N293" t="s">
        <v>206</v>
      </c>
      <c r="O293" t="s">
        <v>56</v>
      </c>
      <c r="P293" t="s">
        <v>33</v>
      </c>
      <c r="Q293" t="s">
        <v>271</v>
      </c>
      <c r="R293" s="5" t="s">
        <v>431</v>
      </c>
      <c r="U293" s="3"/>
    </row>
    <row r="294" spans="1:21" x14ac:dyDescent="0.25">
      <c r="A294">
        <v>293</v>
      </c>
      <c r="B294" t="s">
        <v>365</v>
      </c>
      <c r="C294" t="s">
        <v>352</v>
      </c>
      <c r="D294" t="s">
        <v>410</v>
      </c>
      <c r="E294" t="s">
        <v>42</v>
      </c>
      <c r="F294" t="s">
        <v>48</v>
      </c>
      <c r="G294" t="s">
        <v>48</v>
      </c>
      <c r="H294" t="s">
        <v>21</v>
      </c>
      <c r="I294" t="s">
        <v>22</v>
      </c>
      <c r="J294">
        <v>0</v>
      </c>
      <c r="K294" t="s">
        <v>42</v>
      </c>
      <c r="L294">
        <v>29</v>
      </c>
      <c r="M294">
        <v>0</v>
      </c>
      <c r="N294" t="s">
        <v>346</v>
      </c>
      <c r="O294" t="s">
        <v>354</v>
      </c>
      <c r="P294" t="s">
        <v>137</v>
      </c>
      <c r="Q294" t="s">
        <v>144</v>
      </c>
      <c r="R294" s="5" t="s">
        <v>81</v>
      </c>
      <c r="U294" s="3"/>
    </row>
    <row r="295" spans="1:21" x14ac:dyDescent="0.25">
      <c r="A295">
        <v>294</v>
      </c>
      <c r="B295" t="s">
        <v>365</v>
      </c>
      <c r="C295" t="s">
        <v>41</v>
      </c>
      <c r="D295" t="s">
        <v>410</v>
      </c>
      <c r="E295" t="s">
        <v>145</v>
      </c>
      <c r="F295" t="s">
        <v>370</v>
      </c>
      <c r="G295" t="s">
        <v>370</v>
      </c>
      <c r="H295" t="s">
        <v>21</v>
      </c>
      <c r="I295" t="s">
        <v>22</v>
      </c>
      <c r="J295">
        <v>0</v>
      </c>
      <c r="K295" t="s">
        <v>370</v>
      </c>
      <c r="L295">
        <v>0</v>
      </c>
      <c r="M295">
        <v>8</v>
      </c>
      <c r="N295" t="s">
        <v>294</v>
      </c>
      <c r="O295" t="s">
        <v>44</v>
      </c>
      <c r="P295" t="s">
        <v>367</v>
      </c>
      <c r="Q295" t="s">
        <v>386</v>
      </c>
      <c r="R295" s="5" t="s">
        <v>33</v>
      </c>
      <c r="U295" s="3"/>
    </row>
    <row r="296" spans="1:21" x14ac:dyDescent="0.25">
      <c r="A296">
        <v>295</v>
      </c>
      <c r="B296" t="s">
        <v>365</v>
      </c>
      <c r="C296" t="s">
        <v>54</v>
      </c>
      <c r="D296" t="s">
        <v>411</v>
      </c>
      <c r="E296" t="s">
        <v>372</v>
      </c>
      <c r="F296" t="s">
        <v>153</v>
      </c>
      <c r="G296" t="s">
        <v>153</v>
      </c>
      <c r="H296" t="s">
        <v>21</v>
      </c>
      <c r="I296" t="s">
        <v>22</v>
      </c>
      <c r="J296">
        <v>0</v>
      </c>
      <c r="K296" t="s">
        <v>153</v>
      </c>
      <c r="L296">
        <v>0</v>
      </c>
      <c r="M296">
        <v>6</v>
      </c>
      <c r="N296" t="s">
        <v>206</v>
      </c>
      <c r="O296" t="s">
        <v>179</v>
      </c>
      <c r="P296" t="s">
        <v>33</v>
      </c>
      <c r="Q296" t="s">
        <v>271</v>
      </c>
      <c r="R296" s="5" t="s">
        <v>40</v>
      </c>
      <c r="U296" s="3"/>
    </row>
    <row r="297" spans="1:21" x14ac:dyDescent="0.25">
      <c r="A297">
        <v>296</v>
      </c>
      <c r="B297" t="s">
        <v>365</v>
      </c>
      <c r="C297" t="s">
        <v>352</v>
      </c>
      <c r="D297" t="s">
        <v>412</v>
      </c>
      <c r="E297" t="s">
        <v>42</v>
      </c>
      <c r="F297" t="s">
        <v>20</v>
      </c>
      <c r="G297" t="s">
        <v>42</v>
      </c>
      <c r="H297" t="s">
        <v>49</v>
      </c>
      <c r="I297" t="s">
        <v>22</v>
      </c>
      <c r="J297">
        <v>0</v>
      </c>
      <c r="K297" t="s">
        <v>42</v>
      </c>
      <c r="L297">
        <v>111</v>
      </c>
      <c r="M297">
        <v>0</v>
      </c>
      <c r="N297" t="s">
        <v>178</v>
      </c>
      <c r="O297" t="s">
        <v>354</v>
      </c>
      <c r="P297" t="s">
        <v>137</v>
      </c>
      <c r="Q297" t="s">
        <v>165</v>
      </c>
      <c r="R297" s="5" t="s">
        <v>46</v>
      </c>
      <c r="U297" s="3"/>
    </row>
    <row r="298" spans="1:21" x14ac:dyDescent="0.25">
      <c r="A298">
        <v>297</v>
      </c>
      <c r="B298" t="s">
        <v>365</v>
      </c>
      <c r="C298" t="s">
        <v>166</v>
      </c>
      <c r="D298" t="s">
        <v>413</v>
      </c>
      <c r="E298" t="s">
        <v>140</v>
      </c>
      <c r="F298" t="s">
        <v>370</v>
      </c>
      <c r="G298" t="s">
        <v>140</v>
      </c>
      <c r="H298" t="s">
        <v>49</v>
      </c>
      <c r="I298" t="s">
        <v>22</v>
      </c>
      <c r="J298">
        <v>0</v>
      </c>
      <c r="K298" t="s">
        <v>140</v>
      </c>
      <c r="L298">
        <v>11</v>
      </c>
      <c r="M298">
        <v>0</v>
      </c>
      <c r="N298" t="s">
        <v>121</v>
      </c>
      <c r="O298" t="s">
        <v>169</v>
      </c>
      <c r="P298" t="s">
        <v>255</v>
      </c>
      <c r="Q298" t="s">
        <v>138</v>
      </c>
      <c r="R298" s="5" t="s">
        <v>40</v>
      </c>
      <c r="U298" s="3"/>
    </row>
    <row r="299" spans="1:21" x14ac:dyDescent="0.25">
      <c r="A299">
        <v>298</v>
      </c>
      <c r="B299" t="s">
        <v>365</v>
      </c>
      <c r="C299" t="s">
        <v>54</v>
      </c>
      <c r="D299" t="s">
        <v>414</v>
      </c>
      <c r="E299" t="s">
        <v>372</v>
      </c>
      <c r="F299" t="s">
        <v>36</v>
      </c>
      <c r="G299" t="s">
        <v>36</v>
      </c>
      <c r="H299" t="s">
        <v>21</v>
      </c>
      <c r="I299" t="s">
        <v>22</v>
      </c>
      <c r="J299">
        <v>0</v>
      </c>
      <c r="K299" t="s">
        <v>36</v>
      </c>
      <c r="L299">
        <v>0</v>
      </c>
      <c r="M299">
        <v>7</v>
      </c>
      <c r="N299" t="s">
        <v>171</v>
      </c>
      <c r="O299" t="s">
        <v>179</v>
      </c>
      <c r="P299" t="s">
        <v>33</v>
      </c>
      <c r="Q299" t="s">
        <v>243</v>
      </c>
      <c r="R299" s="5" t="s">
        <v>81</v>
      </c>
      <c r="U299" s="3"/>
    </row>
    <row r="300" spans="1:21" x14ac:dyDescent="0.25">
      <c r="A300">
        <v>299</v>
      </c>
      <c r="B300" t="s">
        <v>365</v>
      </c>
      <c r="C300" t="s">
        <v>54</v>
      </c>
      <c r="D300" t="s">
        <v>415</v>
      </c>
      <c r="E300" t="s">
        <v>28</v>
      </c>
      <c r="F300" t="s">
        <v>145</v>
      </c>
      <c r="G300" t="s">
        <v>28</v>
      </c>
      <c r="H300" t="s">
        <v>49</v>
      </c>
      <c r="I300" t="s">
        <v>22</v>
      </c>
      <c r="J300">
        <v>0</v>
      </c>
      <c r="K300" t="s">
        <v>145</v>
      </c>
      <c r="L300">
        <v>0</v>
      </c>
      <c r="M300">
        <v>10</v>
      </c>
      <c r="N300" t="s">
        <v>159</v>
      </c>
      <c r="O300" t="s">
        <v>56</v>
      </c>
      <c r="P300" t="s">
        <v>138</v>
      </c>
      <c r="Q300" t="s">
        <v>367</v>
      </c>
      <c r="R300" s="5" t="s">
        <v>46</v>
      </c>
      <c r="U300" s="3"/>
    </row>
    <row r="301" spans="1:21" x14ac:dyDescent="0.25">
      <c r="A301">
        <v>300</v>
      </c>
      <c r="B301" t="s">
        <v>365</v>
      </c>
      <c r="C301" t="s">
        <v>352</v>
      </c>
      <c r="D301" t="s">
        <v>416</v>
      </c>
      <c r="E301" t="s">
        <v>153</v>
      </c>
      <c r="F301" t="s">
        <v>42</v>
      </c>
      <c r="G301" t="s">
        <v>42</v>
      </c>
      <c r="H301" t="s">
        <v>21</v>
      </c>
      <c r="I301" t="s">
        <v>22</v>
      </c>
      <c r="J301">
        <v>0</v>
      </c>
      <c r="K301" t="s">
        <v>153</v>
      </c>
      <c r="L301">
        <v>82</v>
      </c>
      <c r="M301">
        <v>0</v>
      </c>
      <c r="N301" t="s">
        <v>116</v>
      </c>
      <c r="O301" t="s">
        <v>354</v>
      </c>
      <c r="P301" t="s">
        <v>137</v>
      </c>
      <c r="Q301" t="s">
        <v>165</v>
      </c>
      <c r="R301" s="5" t="s">
        <v>32</v>
      </c>
      <c r="U301" s="3"/>
    </row>
    <row r="302" spans="1:21" x14ac:dyDescent="0.25">
      <c r="A302">
        <v>301</v>
      </c>
      <c r="B302" t="s">
        <v>365</v>
      </c>
      <c r="C302" t="s">
        <v>70</v>
      </c>
      <c r="D302" t="s">
        <v>416</v>
      </c>
      <c r="E302" t="s">
        <v>48</v>
      </c>
      <c r="F302" t="s">
        <v>372</v>
      </c>
      <c r="G302" t="s">
        <v>48</v>
      </c>
      <c r="H302" t="s">
        <v>49</v>
      </c>
      <c r="I302" t="s">
        <v>417</v>
      </c>
      <c r="J302">
        <v>0</v>
      </c>
      <c r="L302">
        <v>0</v>
      </c>
      <c r="M302">
        <v>0</v>
      </c>
      <c r="O302" t="s">
        <v>72</v>
      </c>
      <c r="P302" t="s">
        <v>276</v>
      </c>
      <c r="Q302" t="s">
        <v>386</v>
      </c>
      <c r="R302" s="5" t="s">
        <v>46</v>
      </c>
      <c r="U302" s="3"/>
    </row>
    <row r="303" spans="1:21" x14ac:dyDescent="0.25">
      <c r="A303">
        <v>302</v>
      </c>
      <c r="B303" t="s">
        <v>365</v>
      </c>
      <c r="C303" t="s">
        <v>47</v>
      </c>
      <c r="D303" t="s">
        <v>418</v>
      </c>
      <c r="E303" t="s">
        <v>140</v>
      </c>
      <c r="F303" t="s">
        <v>20</v>
      </c>
      <c r="G303" t="s">
        <v>20</v>
      </c>
      <c r="H303" t="s">
        <v>21</v>
      </c>
      <c r="I303" t="s">
        <v>22</v>
      </c>
      <c r="J303">
        <v>0</v>
      </c>
      <c r="K303" t="s">
        <v>20</v>
      </c>
      <c r="L303">
        <v>0</v>
      </c>
      <c r="M303">
        <v>8</v>
      </c>
      <c r="N303" t="s">
        <v>80</v>
      </c>
      <c r="O303" t="s">
        <v>51</v>
      </c>
      <c r="P303" t="s">
        <v>156</v>
      </c>
      <c r="Q303" t="s">
        <v>138</v>
      </c>
      <c r="R303" s="5" t="s">
        <v>81</v>
      </c>
      <c r="U303" s="3"/>
    </row>
    <row r="304" spans="1:21" x14ac:dyDescent="0.25">
      <c r="A304">
        <v>303</v>
      </c>
      <c r="B304" t="s">
        <v>365</v>
      </c>
      <c r="C304" t="s">
        <v>60</v>
      </c>
      <c r="D304" t="s">
        <v>418</v>
      </c>
      <c r="E304" t="s">
        <v>36</v>
      </c>
      <c r="F304" t="s">
        <v>28</v>
      </c>
      <c r="G304" t="s">
        <v>28</v>
      </c>
      <c r="H304" t="s">
        <v>21</v>
      </c>
      <c r="I304" t="s">
        <v>22</v>
      </c>
      <c r="J304">
        <v>0</v>
      </c>
      <c r="K304" t="s">
        <v>28</v>
      </c>
      <c r="L304">
        <v>0</v>
      </c>
      <c r="M304">
        <v>5</v>
      </c>
      <c r="N304" t="s">
        <v>419</v>
      </c>
      <c r="O304" t="s">
        <v>63</v>
      </c>
      <c r="P304" t="s">
        <v>271</v>
      </c>
      <c r="Q304" t="s">
        <v>243</v>
      </c>
      <c r="R304" s="5" t="s">
        <v>46</v>
      </c>
      <c r="U304" s="3"/>
    </row>
    <row r="305" spans="1:21" x14ac:dyDescent="0.25">
      <c r="A305">
        <v>304</v>
      </c>
      <c r="B305" t="s">
        <v>365</v>
      </c>
      <c r="C305" t="s">
        <v>54</v>
      </c>
      <c r="D305" t="s">
        <v>420</v>
      </c>
      <c r="E305" t="s">
        <v>20</v>
      </c>
      <c r="F305" t="s">
        <v>140</v>
      </c>
      <c r="G305" t="s">
        <v>140</v>
      </c>
      <c r="H305" t="s">
        <v>21</v>
      </c>
      <c r="I305" t="s">
        <v>22</v>
      </c>
      <c r="J305">
        <v>0</v>
      </c>
      <c r="K305" t="s">
        <v>140</v>
      </c>
      <c r="L305">
        <v>0</v>
      </c>
      <c r="M305">
        <v>6</v>
      </c>
      <c r="N305" t="s">
        <v>89</v>
      </c>
      <c r="O305" t="s">
        <v>56</v>
      </c>
      <c r="P305" t="s">
        <v>137</v>
      </c>
      <c r="Q305" t="s">
        <v>243</v>
      </c>
      <c r="R305" s="5" t="s">
        <v>40</v>
      </c>
      <c r="U305" s="3"/>
    </row>
    <row r="306" spans="1:21" x14ac:dyDescent="0.25">
      <c r="A306">
        <v>305</v>
      </c>
      <c r="B306" t="s">
        <v>365</v>
      </c>
      <c r="C306" t="s">
        <v>54</v>
      </c>
      <c r="D306" t="s">
        <v>421</v>
      </c>
      <c r="E306" t="s">
        <v>36</v>
      </c>
      <c r="F306" t="s">
        <v>28</v>
      </c>
      <c r="G306" t="s">
        <v>28</v>
      </c>
      <c r="H306" t="s">
        <v>21</v>
      </c>
      <c r="I306" t="s">
        <v>22</v>
      </c>
      <c r="J306">
        <v>0</v>
      </c>
      <c r="K306" t="s">
        <v>28</v>
      </c>
      <c r="L306">
        <v>0</v>
      </c>
      <c r="M306">
        <v>4</v>
      </c>
      <c r="N306" t="s">
        <v>388</v>
      </c>
      <c r="O306" t="s">
        <v>56</v>
      </c>
      <c r="P306" t="s">
        <v>137</v>
      </c>
      <c r="Q306" t="s">
        <v>243</v>
      </c>
      <c r="R306" s="5" t="s">
        <v>255</v>
      </c>
      <c r="U306" s="3"/>
    </row>
    <row r="307" spans="1:21" x14ac:dyDescent="0.25">
      <c r="A307">
        <v>306</v>
      </c>
      <c r="B307" t="s">
        <v>365</v>
      </c>
      <c r="C307" t="s">
        <v>166</v>
      </c>
      <c r="D307" t="s">
        <v>422</v>
      </c>
      <c r="E307" t="s">
        <v>20</v>
      </c>
      <c r="F307" t="s">
        <v>28</v>
      </c>
      <c r="G307" t="s">
        <v>28</v>
      </c>
      <c r="H307" t="s">
        <v>21</v>
      </c>
      <c r="I307" t="s">
        <v>22</v>
      </c>
      <c r="J307">
        <v>0</v>
      </c>
      <c r="K307" t="s">
        <v>20</v>
      </c>
      <c r="L307">
        <v>43</v>
      </c>
      <c r="M307">
        <v>0</v>
      </c>
      <c r="N307" t="s">
        <v>80</v>
      </c>
      <c r="O307" t="s">
        <v>169</v>
      </c>
      <c r="P307" t="s">
        <v>137</v>
      </c>
      <c r="Q307" t="s">
        <v>243</v>
      </c>
      <c r="R307" s="5" t="s">
        <v>81</v>
      </c>
      <c r="U307" s="3"/>
    </row>
    <row r="308" spans="1:21" x14ac:dyDescent="0.25">
      <c r="A308">
        <v>307</v>
      </c>
      <c r="B308" t="s">
        <v>365</v>
      </c>
      <c r="C308" t="s">
        <v>166</v>
      </c>
      <c r="D308" t="s">
        <v>423</v>
      </c>
      <c r="E308" t="s">
        <v>140</v>
      </c>
      <c r="F308" t="s">
        <v>20</v>
      </c>
      <c r="G308" t="s">
        <v>140</v>
      </c>
      <c r="H308" t="s">
        <v>49</v>
      </c>
      <c r="I308" t="s">
        <v>22</v>
      </c>
      <c r="J308">
        <v>0</v>
      </c>
      <c r="K308" t="s">
        <v>140</v>
      </c>
      <c r="L308">
        <v>58</v>
      </c>
      <c r="M308">
        <v>0</v>
      </c>
      <c r="N308" t="s">
        <v>338</v>
      </c>
      <c r="O308" t="s">
        <v>169</v>
      </c>
      <c r="P308" t="s">
        <v>137</v>
      </c>
      <c r="Q308" t="s">
        <v>243</v>
      </c>
      <c r="R308" s="5" t="s">
        <v>46</v>
      </c>
    </row>
    <row r="309" spans="1:21" x14ac:dyDescent="0.25">
      <c r="A309">
        <v>308</v>
      </c>
      <c r="B309" t="s">
        <v>424</v>
      </c>
      <c r="C309" t="s">
        <v>166</v>
      </c>
      <c r="D309" s="1">
        <v>41003</v>
      </c>
      <c r="E309" t="s">
        <v>140</v>
      </c>
      <c r="F309" t="s">
        <v>28</v>
      </c>
      <c r="G309" t="s">
        <v>28</v>
      </c>
      <c r="H309" t="s">
        <v>21</v>
      </c>
      <c r="I309" t="s">
        <v>22</v>
      </c>
      <c r="J309">
        <v>0</v>
      </c>
      <c r="K309" t="s">
        <v>28</v>
      </c>
      <c r="L309">
        <v>0</v>
      </c>
      <c r="M309">
        <v>8</v>
      </c>
      <c r="N309" t="s">
        <v>425</v>
      </c>
      <c r="O309" t="s">
        <v>169</v>
      </c>
      <c r="P309" t="s">
        <v>426</v>
      </c>
      <c r="Q309" t="s">
        <v>243</v>
      </c>
      <c r="R309" s="5" t="s">
        <v>40</v>
      </c>
      <c r="U309" s="3"/>
    </row>
    <row r="310" spans="1:21" x14ac:dyDescent="0.25">
      <c r="A310">
        <v>309</v>
      </c>
      <c r="B310" t="s">
        <v>424</v>
      </c>
      <c r="C310" t="s">
        <v>60</v>
      </c>
      <c r="D310" s="1">
        <v>41033</v>
      </c>
      <c r="E310" t="s">
        <v>36</v>
      </c>
      <c r="F310" t="s">
        <v>48</v>
      </c>
      <c r="G310" t="s">
        <v>48</v>
      </c>
      <c r="H310" t="s">
        <v>21</v>
      </c>
      <c r="I310" t="s">
        <v>22</v>
      </c>
      <c r="J310">
        <v>0</v>
      </c>
      <c r="K310" t="s">
        <v>48</v>
      </c>
      <c r="L310">
        <v>0</v>
      </c>
      <c r="M310">
        <v>8</v>
      </c>
      <c r="N310" t="s">
        <v>192</v>
      </c>
      <c r="O310" t="s">
        <v>63</v>
      </c>
      <c r="P310" t="s">
        <v>258</v>
      </c>
      <c r="Q310" t="s">
        <v>255</v>
      </c>
      <c r="R310" s="5" t="s">
        <v>435</v>
      </c>
      <c r="U310" s="3"/>
    </row>
    <row r="311" spans="1:21" x14ac:dyDescent="0.25">
      <c r="A311">
        <v>310</v>
      </c>
      <c r="B311" t="s">
        <v>424</v>
      </c>
      <c r="C311" t="s">
        <v>54</v>
      </c>
      <c r="D311" s="1">
        <v>41064</v>
      </c>
      <c r="E311" t="s">
        <v>372</v>
      </c>
      <c r="F311" t="s">
        <v>28</v>
      </c>
      <c r="G311" t="s">
        <v>28</v>
      </c>
      <c r="H311" t="s">
        <v>21</v>
      </c>
      <c r="I311" t="s">
        <v>22</v>
      </c>
      <c r="J311">
        <v>0</v>
      </c>
      <c r="K311" t="s">
        <v>372</v>
      </c>
      <c r="L311">
        <v>28</v>
      </c>
      <c r="M311">
        <v>0</v>
      </c>
      <c r="N311" t="s">
        <v>30</v>
      </c>
      <c r="O311" t="s">
        <v>56</v>
      </c>
      <c r="P311" t="s">
        <v>45</v>
      </c>
      <c r="Q311" t="s">
        <v>243</v>
      </c>
      <c r="R311" s="5" t="s">
        <v>32</v>
      </c>
      <c r="U311" s="3"/>
    </row>
    <row r="312" spans="1:21" x14ac:dyDescent="0.25">
      <c r="A312">
        <v>311</v>
      </c>
      <c r="B312" t="s">
        <v>424</v>
      </c>
      <c r="C312" t="s">
        <v>157</v>
      </c>
      <c r="D312" s="1">
        <v>41064</v>
      </c>
      <c r="E312" t="s">
        <v>145</v>
      </c>
      <c r="F312" t="s">
        <v>42</v>
      </c>
      <c r="G312" t="s">
        <v>42</v>
      </c>
      <c r="H312" t="s">
        <v>21</v>
      </c>
      <c r="I312" t="s">
        <v>22</v>
      </c>
      <c r="J312">
        <v>0</v>
      </c>
      <c r="K312" t="s">
        <v>145</v>
      </c>
      <c r="L312">
        <v>31</v>
      </c>
      <c r="M312">
        <v>0</v>
      </c>
      <c r="N312" t="s">
        <v>427</v>
      </c>
      <c r="O312" t="s">
        <v>160</v>
      </c>
      <c r="P312" t="s">
        <v>155</v>
      </c>
      <c r="Q312" t="s">
        <v>271</v>
      </c>
      <c r="R312" s="5" t="s">
        <v>386</v>
      </c>
      <c r="U312" s="3"/>
    </row>
    <row r="313" spans="1:21" x14ac:dyDescent="0.25">
      <c r="A313">
        <v>312</v>
      </c>
      <c r="B313" t="s">
        <v>424</v>
      </c>
      <c r="C313" t="s">
        <v>47</v>
      </c>
      <c r="D313" s="1">
        <v>41094</v>
      </c>
      <c r="E313" t="s">
        <v>20</v>
      </c>
      <c r="F313" t="s">
        <v>48</v>
      </c>
      <c r="G313" t="s">
        <v>48</v>
      </c>
      <c r="H313" t="s">
        <v>21</v>
      </c>
      <c r="I313" t="s">
        <v>22</v>
      </c>
      <c r="J313">
        <v>0</v>
      </c>
      <c r="K313" t="s">
        <v>20</v>
      </c>
      <c r="L313">
        <v>20</v>
      </c>
      <c r="M313">
        <v>0</v>
      </c>
      <c r="N313" t="s">
        <v>249</v>
      </c>
      <c r="O313" t="s">
        <v>51</v>
      </c>
      <c r="P313" t="s">
        <v>258</v>
      </c>
      <c r="Q313" t="s">
        <v>33</v>
      </c>
      <c r="R313" s="5" t="s">
        <v>40</v>
      </c>
      <c r="U313" s="3"/>
    </row>
    <row r="314" spans="1:21" x14ac:dyDescent="0.25">
      <c r="A314">
        <v>313</v>
      </c>
      <c r="B314" t="s">
        <v>424</v>
      </c>
      <c r="C314" t="s">
        <v>428</v>
      </c>
      <c r="D314" s="1">
        <v>41094</v>
      </c>
      <c r="E314" t="s">
        <v>140</v>
      </c>
      <c r="F314" t="s">
        <v>153</v>
      </c>
      <c r="G314" t="s">
        <v>153</v>
      </c>
      <c r="H314" t="s">
        <v>21</v>
      </c>
      <c r="I314" t="s">
        <v>22</v>
      </c>
      <c r="J314">
        <v>0</v>
      </c>
      <c r="K314" t="s">
        <v>140</v>
      </c>
      <c r="L314">
        <v>74</v>
      </c>
      <c r="M314">
        <v>0</v>
      </c>
      <c r="N314" t="s">
        <v>429</v>
      </c>
      <c r="O314" t="s">
        <v>430</v>
      </c>
      <c r="P314" t="s">
        <v>426</v>
      </c>
      <c r="Q314" t="s">
        <v>255</v>
      </c>
      <c r="R314" s="5" t="s">
        <v>33</v>
      </c>
      <c r="U314" s="3"/>
    </row>
    <row r="315" spans="1:21" x14ac:dyDescent="0.25">
      <c r="A315">
        <v>314</v>
      </c>
      <c r="B315" t="s">
        <v>424</v>
      </c>
      <c r="C315" t="s">
        <v>157</v>
      </c>
      <c r="D315" s="1">
        <v>41125</v>
      </c>
      <c r="E315" t="s">
        <v>145</v>
      </c>
      <c r="F315" t="s">
        <v>36</v>
      </c>
      <c r="G315" t="s">
        <v>36</v>
      </c>
      <c r="H315" t="s">
        <v>21</v>
      </c>
      <c r="I315" t="s">
        <v>22</v>
      </c>
      <c r="J315">
        <v>0</v>
      </c>
      <c r="K315" t="s">
        <v>145</v>
      </c>
      <c r="L315">
        <v>22</v>
      </c>
      <c r="M315">
        <v>0</v>
      </c>
      <c r="N315" t="s">
        <v>294</v>
      </c>
      <c r="O315" t="s">
        <v>160</v>
      </c>
      <c r="P315" t="s">
        <v>155</v>
      </c>
      <c r="Q315" t="s">
        <v>431</v>
      </c>
      <c r="R315" s="5" t="s">
        <v>386</v>
      </c>
      <c r="U315" s="3"/>
    </row>
    <row r="316" spans="1:21" x14ac:dyDescent="0.25">
      <c r="A316">
        <v>315</v>
      </c>
      <c r="B316" t="s">
        <v>424</v>
      </c>
      <c r="C316" t="s">
        <v>27</v>
      </c>
      <c r="D316" s="1">
        <v>41125</v>
      </c>
      <c r="E316" t="s">
        <v>372</v>
      </c>
      <c r="F316" t="s">
        <v>42</v>
      </c>
      <c r="G316" t="s">
        <v>372</v>
      </c>
      <c r="H316" t="s">
        <v>49</v>
      </c>
      <c r="I316" t="s">
        <v>22</v>
      </c>
      <c r="J316">
        <v>0</v>
      </c>
      <c r="K316" t="s">
        <v>372</v>
      </c>
      <c r="L316">
        <v>22</v>
      </c>
      <c r="M316">
        <v>0</v>
      </c>
      <c r="N316" t="s">
        <v>432</v>
      </c>
      <c r="O316" t="s">
        <v>433</v>
      </c>
      <c r="P316" t="s">
        <v>314</v>
      </c>
      <c r="Q316" t="s">
        <v>243</v>
      </c>
      <c r="R316" s="5" t="s">
        <v>435</v>
      </c>
      <c r="U316" s="3"/>
    </row>
    <row r="317" spans="1:21" x14ac:dyDescent="0.25">
      <c r="A317">
        <v>316</v>
      </c>
      <c r="B317" t="s">
        <v>424</v>
      </c>
      <c r="C317" t="s">
        <v>428</v>
      </c>
      <c r="D317" s="1">
        <v>41156</v>
      </c>
      <c r="E317" t="s">
        <v>153</v>
      </c>
      <c r="F317" t="s">
        <v>28</v>
      </c>
      <c r="G317" t="s">
        <v>153</v>
      </c>
      <c r="H317" t="s">
        <v>49</v>
      </c>
      <c r="I317" t="s">
        <v>22</v>
      </c>
      <c r="J317">
        <v>0</v>
      </c>
      <c r="K317" t="s">
        <v>28</v>
      </c>
      <c r="L317">
        <v>0</v>
      </c>
      <c r="M317">
        <v>5</v>
      </c>
      <c r="N317" t="s">
        <v>109</v>
      </c>
      <c r="O317" t="s">
        <v>430</v>
      </c>
      <c r="P317" t="s">
        <v>45</v>
      </c>
      <c r="Q317" t="s">
        <v>426</v>
      </c>
      <c r="R317" s="5" t="s">
        <v>87</v>
      </c>
      <c r="U317" s="3"/>
    </row>
    <row r="318" spans="1:21" x14ac:dyDescent="0.25">
      <c r="A318">
        <v>317</v>
      </c>
      <c r="B318" t="s">
        <v>424</v>
      </c>
      <c r="C318" t="s">
        <v>47</v>
      </c>
      <c r="D318" s="1">
        <v>41186</v>
      </c>
      <c r="E318" t="s">
        <v>36</v>
      </c>
      <c r="F318" t="s">
        <v>20</v>
      </c>
      <c r="G318" t="s">
        <v>20</v>
      </c>
      <c r="H318" t="s">
        <v>21</v>
      </c>
      <c r="I318" t="s">
        <v>22</v>
      </c>
      <c r="J318">
        <v>0</v>
      </c>
      <c r="K318" t="s">
        <v>36</v>
      </c>
      <c r="L318">
        <v>42</v>
      </c>
      <c r="M318">
        <v>0</v>
      </c>
      <c r="N318" t="s">
        <v>200</v>
      </c>
      <c r="O318" t="s">
        <v>51</v>
      </c>
      <c r="P318" t="s">
        <v>33</v>
      </c>
      <c r="Q318" t="s">
        <v>386</v>
      </c>
      <c r="R318" s="5" t="s">
        <v>255</v>
      </c>
      <c r="U318" s="3"/>
    </row>
    <row r="319" spans="1:21" x14ac:dyDescent="0.25">
      <c r="A319">
        <v>318</v>
      </c>
      <c r="B319" t="s">
        <v>424</v>
      </c>
      <c r="C319" t="s">
        <v>70</v>
      </c>
      <c r="D319" s="1">
        <v>41186</v>
      </c>
      <c r="E319" t="s">
        <v>140</v>
      </c>
      <c r="F319" t="s">
        <v>48</v>
      </c>
      <c r="G319" t="s">
        <v>48</v>
      </c>
      <c r="H319" t="s">
        <v>21</v>
      </c>
      <c r="I319" t="s">
        <v>22</v>
      </c>
      <c r="J319">
        <v>0</v>
      </c>
      <c r="K319" t="s">
        <v>48</v>
      </c>
      <c r="L319">
        <v>0</v>
      </c>
      <c r="M319">
        <v>8</v>
      </c>
      <c r="N319" t="s">
        <v>434</v>
      </c>
      <c r="O319" t="s">
        <v>72</v>
      </c>
      <c r="P319" t="s">
        <v>137</v>
      </c>
      <c r="Q319" t="s">
        <v>271</v>
      </c>
      <c r="R319" s="5" t="s">
        <v>81</v>
      </c>
      <c r="U319" s="3"/>
    </row>
    <row r="320" spans="1:21" x14ac:dyDescent="0.25">
      <c r="A320">
        <v>319</v>
      </c>
      <c r="B320" t="s">
        <v>424</v>
      </c>
      <c r="C320" t="s">
        <v>54</v>
      </c>
      <c r="D320" s="1">
        <v>41217</v>
      </c>
      <c r="E320" t="s">
        <v>28</v>
      </c>
      <c r="F320" t="s">
        <v>145</v>
      </c>
      <c r="G320" t="s">
        <v>145</v>
      </c>
      <c r="H320" t="s">
        <v>21</v>
      </c>
      <c r="I320" t="s">
        <v>22</v>
      </c>
      <c r="J320">
        <v>0</v>
      </c>
      <c r="K320" t="s">
        <v>28</v>
      </c>
      <c r="L320">
        <v>27</v>
      </c>
      <c r="M320">
        <v>0</v>
      </c>
      <c r="N320" t="s">
        <v>65</v>
      </c>
      <c r="O320" t="s">
        <v>56</v>
      </c>
      <c r="P320" t="s">
        <v>147</v>
      </c>
      <c r="Q320" t="s">
        <v>435</v>
      </c>
      <c r="R320" s="5" t="s">
        <v>386</v>
      </c>
      <c r="U320" s="3"/>
    </row>
    <row r="321" spans="1:21" x14ac:dyDescent="0.25">
      <c r="A321">
        <v>320</v>
      </c>
      <c r="B321" t="s">
        <v>424</v>
      </c>
      <c r="C321" t="s">
        <v>166</v>
      </c>
      <c r="D321" s="1">
        <v>41247</v>
      </c>
      <c r="E321" t="s">
        <v>20</v>
      </c>
      <c r="F321" t="s">
        <v>140</v>
      </c>
      <c r="G321" t="s">
        <v>20</v>
      </c>
      <c r="H321" t="s">
        <v>49</v>
      </c>
      <c r="I321" t="s">
        <v>22</v>
      </c>
      <c r="J321">
        <v>0</v>
      </c>
      <c r="K321" t="s">
        <v>140</v>
      </c>
      <c r="L321">
        <v>0</v>
      </c>
      <c r="M321">
        <v>5</v>
      </c>
      <c r="N321" t="s">
        <v>436</v>
      </c>
      <c r="O321" t="s">
        <v>169</v>
      </c>
      <c r="P321" t="s">
        <v>255</v>
      </c>
      <c r="Q321" t="s">
        <v>386</v>
      </c>
      <c r="R321" s="5" t="s">
        <v>33</v>
      </c>
    </row>
    <row r="322" spans="1:21" x14ac:dyDescent="0.25">
      <c r="A322">
        <v>321</v>
      </c>
      <c r="B322" t="s">
        <v>424</v>
      </c>
      <c r="C322" t="s">
        <v>100</v>
      </c>
      <c r="D322" s="1">
        <v>41247</v>
      </c>
      <c r="E322" t="s">
        <v>372</v>
      </c>
      <c r="F322" t="s">
        <v>42</v>
      </c>
      <c r="G322" t="s">
        <v>42</v>
      </c>
      <c r="H322" t="s">
        <v>21</v>
      </c>
      <c r="I322" t="s">
        <v>22</v>
      </c>
      <c r="J322">
        <v>0</v>
      </c>
      <c r="K322" t="s">
        <v>42</v>
      </c>
      <c r="L322">
        <v>0</v>
      </c>
      <c r="M322">
        <v>7</v>
      </c>
      <c r="N322" t="s">
        <v>437</v>
      </c>
      <c r="O322" t="s">
        <v>142</v>
      </c>
      <c r="P322" t="s">
        <v>431</v>
      </c>
      <c r="Q322" t="s">
        <v>271</v>
      </c>
      <c r="R322" s="5" t="s">
        <v>435</v>
      </c>
      <c r="U322" s="3"/>
    </row>
    <row r="323" spans="1:21" x14ac:dyDescent="0.25">
      <c r="A323">
        <v>322</v>
      </c>
      <c r="B323" t="s">
        <v>424</v>
      </c>
      <c r="C323" t="s">
        <v>60</v>
      </c>
      <c r="D323" t="s">
        <v>438</v>
      </c>
      <c r="E323" t="s">
        <v>145</v>
      </c>
      <c r="F323" t="s">
        <v>36</v>
      </c>
      <c r="G323" t="s">
        <v>145</v>
      </c>
      <c r="H323" t="s">
        <v>49</v>
      </c>
      <c r="I323" t="s">
        <v>22</v>
      </c>
      <c r="J323">
        <v>0</v>
      </c>
      <c r="K323" t="s">
        <v>36</v>
      </c>
      <c r="L323">
        <v>0</v>
      </c>
      <c r="M323">
        <v>5</v>
      </c>
      <c r="N323" t="s">
        <v>439</v>
      </c>
      <c r="O323" t="s">
        <v>63</v>
      </c>
      <c r="P323" t="s">
        <v>137</v>
      </c>
      <c r="Q323" t="s">
        <v>258</v>
      </c>
      <c r="R323" s="5" t="s">
        <v>255</v>
      </c>
    </row>
    <row r="324" spans="1:21" x14ac:dyDescent="0.25">
      <c r="A324">
        <v>323</v>
      </c>
      <c r="B324" t="s">
        <v>424</v>
      </c>
      <c r="C324" t="s">
        <v>70</v>
      </c>
      <c r="D324" t="s">
        <v>440</v>
      </c>
      <c r="E324" t="s">
        <v>153</v>
      </c>
      <c r="F324" t="s">
        <v>48</v>
      </c>
      <c r="G324" t="s">
        <v>153</v>
      </c>
      <c r="H324" t="s">
        <v>49</v>
      </c>
      <c r="I324" t="s">
        <v>22</v>
      </c>
      <c r="J324">
        <v>0</v>
      </c>
      <c r="K324" t="s">
        <v>48</v>
      </c>
      <c r="L324">
        <v>0</v>
      </c>
      <c r="M324">
        <v>5</v>
      </c>
      <c r="N324" t="s">
        <v>339</v>
      </c>
      <c r="O324" t="s">
        <v>72</v>
      </c>
      <c r="P324" t="s">
        <v>155</v>
      </c>
      <c r="Q324" t="s">
        <v>271</v>
      </c>
      <c r="R324" s="5" t="s">
        <v>386</v>
      </c>
      <c r="U324" s="3"/>
    </row>
    <row r="325" spans="1:21" x14ac:dyDescent="0.25">
      <c r="A325">
        <v>324</v>
      </c>
      <c r="B325" t="s">
        <v>424</v>
      </c>
      <c r="C325" t="s">
        <v>27</v>
      </c>
      <c r="D325" t="s">
        <v>441</v>
      </c>
      <c r="E325" t="s">
        <v>140</v>
      </c>
      <c r="F325" t="s">
        <v>372</v>
      </c>
      <c r="G325" t="s">
        <v>140</v>
      </c>
      <c r="H325" t="s">
        <v>49</v>
      </c>
      <c r="I325" t="s">
        <v>22</v>
      </c>
      <c r="J325">
        <v>0</v>
      </c>
      <c r="K325" t="s">
        <v>372</v>
      </c>
      <c r="L325">
        <v>0</v>
      </c>
      <c r="M325">
        <v>7</v>
      </c>
      <c r="N325" t="s">
        <v>442</v>
      </c>
      <c r="O325" t="s">
        <v>433</v>
      </c>
      <c r="P325" t="s">
        <v>147</v>
      </c>
      <c r="Q325" t="s">
        <v>435</v>
      </c>
      <c r="R325" s="5" t="s">
        <v>33</v>
      </c>
      <c r="U325" s="3"/>
    </row>
    <row r="326" spans="1:21" x14ac:dyDescent="0.25">
      <c r="A326">
        <v>325</v>
      </c>
      <c r="B326" t="s">
        <v>424</v>
      </c>
      <c r="C326" t="s">
        <v>60</v>
      </c>
      <c r="D326" t="s">
        <v>443</v>
      </c>
      <c r="E326" t="s">
        <v>42</v>
      </c>
      <c r="F326" t="s">
        <v>36</v>
      </c>
      <c r="G326" t="s">
        <v>36</v>
      </c>
      <c r="H326" t="s">
        <v>21</v>
      </c>
      <c r="I326" t="s">
        <v>22</v>
      </c>
      <c r="J326">
        <v>0</v>
      </c>
      <c r="K326" t="s">
        <v>42</v>
      </c>
      <c r="L326">
        <v>2</v>
      </c>
      <c r="M326">
        <v>0</v>
      </c>
      <c r="N326" t="s">
        <v>62</v>
      </c>
      <c r="O326" t="s">
        <v>63</v>
      </c>
      <c r="P326" t="s">
        <v>137</v>
      </c>
      <c r="Q326" t="s">
        <v>258</v>
      </c>
      <c r="R326" s="5" t="s">
        <v>435</v>
      </c>
      <c r="U326" s="3"/>
    </row>
    <row r="327" spans="1:21" x14ac:dyDescent="0.25">
      <c r="A327">
        <v>326</v>
      </c>
      <c r="B327" t="s">
        <v>424</v>
      </c>
      <c r="C327" t="s">
        <v>47</v>
      </c>
      <c r="D327" t="s">
        <v>443</v>
      </c>
      <c r="E327" t="s">
        <v>145</v>
      </c>
      <c r="F327" t="s">
        <v>20</v>
      </c>
      <c r="G327" t="s">
        <v>145</v>
      </c>
      <c r="H327" t="s">
        <v>49</v>
      </c>
      <c r="I327" t="s">
        <v>22</v>
      </c>
      <c r="J327">
        <v>0</v>
      </c>
      <c r="K327" t="s">
        <v>145</v>
      </c>
      <c r="L327">
        <v>59</v>
      </c>
      <c r="M327">
        <v>0</v>
      </c>
      <c r="N327" t="s">
        <v>427</v>
      </c>
      <c r="O327" t="s">
        <v>51</v>
      </c>
      <c r="P327" t="s">
        <v>426</v>
      </c>
      <c r="Q327" t="s">
        <v>386</v>
      </c>
      <c r="R327" s="5" t="s">
        <v>40</v>
      </c>
      <c r="U327" s="3"/>
    </row>
    <row r="328" spans="1:21" x14ac:dyDescent="0.25">
      <c r="A328">
        <v>327</v>
      </c>
      <c r="B328" t="s">
        <v>424</v>
      </c>
      <c r="C328" t="s">
        <v>54</v>
      </c>
      <c r="D328" t="s">
        <v>444</v>
      </c>
      <c r="E328" t="s">
        <v>28</v>
      </c>
      <c r="F328" t="s">
        <v>48</v>
      </c>
      <c r="G328" t="s">
        <v>48</v>
      </c>
      <c r="H328" t="s">
        <v>21</v>
      </c>
      <c r="I328" t="s">
        <v>22</v>
      </c>
      <c r="J328">
        <v>0</v>
      </c>
      <c r="K328" t="s">
        <v>48</v>
      </c>
      <c r="L328">
        <v>0</v>
      </c>
      <c r="M328">
        <v>7</v>
      </c>
      <c r="N328" t="s">
        <v>445</v>
      </c>
      <c r="O328" t="s">
        <v>56</v>
      </c>
      <c r="P328" t="s">
        <v>155</v>
      </c>
      <c r="Q328" t="s">
        <v>271</v>
      </c>
      <c r="R328" s="5" t="s">
        <v>46</v>
      </c>
      <c r="U328" s="3"/>
    </row>
    <row r="329" spans="1:21" x14ac:dyDescent="0.25">
      <c r="A329">
        <v>328</v>
      </c>
      <c r="B329" t="s">
        <v>424</v>
      </c>
      <c r="C329" t="s">
        <v>157</v>
      </c>
      <c r="D329" t="s">
        <v>446</v>
      </c>
      <c r="E329" t="s">
        <v>153</v>
      </c>
      <c r="F329" t="s">
        <v>145</v>
      </c>
      <c r="G329" t="s">
        <v>153</v>
      </c>
      <c r="H329" t="s">
        <v>49</v>
      </c>
      <c r="I329" t="s">
        <v>22</v>
      </c>
      <c r="J329">
        <v>0</v>
      </c>
      <c r="K329" t="s">
        <v>145</v>
      </c>
      <c r="L329">
        <v>0</v>
      </c>
      <c r="M329">
        <v>5</v>
      </c>
      <c r="N329" t="s">
        <v>294</v>
      </c>
      <c r="O329" t="s">
        <v>160</v>
      </c>
      <c r="P329" t="s">
        <v>147</v>
      </c>
      <c r="Q329" t="s">
        <v>435</v>
      </c>
      <c r="R329" s="5" t="s">
        <v>386</v>
      </c>
      <c r="U329" s="3"/>
    </row>
    <row r="330" spans="1:21" x14ac:dyDescent="0.25">
      <c r="A330">
        <v>329</v>
      </c>
      <c r="B330" t="s">
        <v>424</v>
      </c>
      <c r="C330" t="s">
        <v>47</v>
      </c>
      <c r="D330" t="s">
        <v>446</v>
      </c>
      <c r="E330" t="s">
        <v>372</v>
      </c>
      <c r="F330" t="s">
        <v>20</v>
      </c>
      <c r="G330" t="s">
        <v>372</v>
      </c>
      <c r="H330" t="s">
        <v>49</v>
      </c>
      <c r="I330" t="s">
        <v>22</v>
      </c>
      <c r="J330">
        <v>0</v>
      </c>
      <c r="K330" t="s">
        <v>20</v>
      </c>
      <c r="L330">
        <v>0</v>
      </c>
      <c r="M330">
        <v>6</v>
      </c>
      <c r="N330" t="s">
        <v>80</v>
      </c>
      <c r="O330" t="s">
        <v>51</v>
      </c>
      <c r="P330" t="s">
        <v>258</v>
      </c>
      <c r="Q330" t="s">
        <v>314</v>
      </c>
      <c r="R330" s="5" t="s">
        <v>255</v>
      </c>
      <c r="U330" s="3"/>
    </row>
    <row r="331" spans="1:21" x14ac:dyDescent="0.25">
      <c r="A331">
        <v>330</v>
      </c>
      <c r="B331" t="s">
        <v>424</v>
      </c>
      <c r="C331" t="s">
        <v>100</v>
      </c>
      <c r="D331" t="s">
        <v>447</v>
      </c>
      <c r="E331" t="s">
        <v>42</v>
      </c>
      <c r="F331" t="s">
        <v>36</v>
      </c>
      <c r="G331" t="s">
        <v>42</v>
      </c>
      <c r="H331" t="s">
        <v>49</v>
      </c>
      <c r="I331" t="s">
        <v>22</v>
      </c>
      <c r="J331">
        <v>0</v>
      </c>
      <c r="K331" t="s">
        <v>36</v>
      </c>
      <c r="L331">
        <v>0</v>
      </c>
      <c r="M331">
        <v>8</v>
      </c>
      <c r="N331" t="s">
        <v>99</v>
      </c>
      <c r="O331" t="s">
        <v>142</v>
      </c>
      <c r="P331" t="s">
        <v>426</v>
      </c>
      <c r="Q331" t="s">
        <v>386</v>
      </c>
      <c r="R331" s="5" t="s">
        <v>81</v>
      </c>
      <c r="U331" s="3"/>
    </row>
    <row r="332" spans="1:21" x14ac:dyDescent="0.25">
      <c r="A332">
        <v>331</v>
      </c>
      <c r="B332" t="s">
        <v>424</v>
      </c>
      <c r="C332" t="s">
        <v>18</v>
      </c>
      <c r="D332" s="1">
        <v>41187</v>
      </c>
      <c r="E332" t="s">
        <v>153</v>
      </c>
      <c r="F332" t="s">
        <v>48</v>
      </c>
      <c r="G332" t="s">
        <v>153</v>
      </c>
      <c r="H332" t="s">
        <v>49</v>
      </c>
      <c r="I332" t="s">
        <v>22</v>
      </c>
      <c r="J332">
        <v>0</v>
      </c>
      <c r="K332" t="s">
        <v>48</v>
      </c>
      <c r="L332">
        <v>0</v>
      </c>
      <c r="M332">
        <v>9</v>
      </c>
      <c r="N332" t="s">
        <v>108</v>
      </c>
      <c r="O332" t="s">
        <v>24</v>
      </c>
      <c r="P332" t="s">
        <v>426</v>
      </c>
      <c r="Q332" t="s">
        <v>243</v>
      </c>
      <c r="R332" s="5" t="s">
        <v>46</v>
      </c>
    </row>
    <row r="333" spans="1:21" x14ac:dyDescent="0.25">
      <c r="A333">
        <v>332</v>
      </c>
      <c r="B333" t="s">
        <v>424</v>
      </c>
      <c r="C333" t="s">
        <v>166</v>
      </c>
      <c r="D333" t="s">
        <v>440</v>
      </c>
      <c r="E333" t="s">
        <v>140</v>
      </c>
      <c r="F333" t="s">
        <v>372</v>
      </c>
      <c r="G333" t="s">
        <v>372</v>
      </c>
      <c r="H333" t="s">
        <v>21</v>
      </c>
      <c r="I333" t="s">
        <v>22</v>
      </c>
      <c r="J333">
        <v>0</v>
      </c>
      <c r="K333" t="s">
        <v>140</v>
      </c>
      <c r="L333">
        <v>13</v>
      </c>
      <c r="M333">
        <v>0</v>
      </c>
      <c r="N333" t="s">
        <v>448</v>
      </c>
      <c r="O333" t="s">
        <v>169</v>
      </c>
      <c r="P333" t="s">
        <v>137</v>
      </c>
      <c r="Q333" t="s">
        <v>314</v>
      </c>
      <c r="R333" s="5" t="s">
        <v>33</v>
      </c>
    </row>
    <row r="334" spans="1:21" x14ac:dyDescent="0.25">
      <c r="A334">
        <v>333</v>
      </c>
      <c r="B334" t="s">
        <v>424</v>
      </c>
      <c r="C334" t="s">
        <v>100</v>
      </c>
      <c r="D334" t="s">
        <v>449</v>
      </c>
      <c r="E334" t="s">
        <v>42</v>
      </c>
      <c r="F334" t="s">
        <v>20</v>
      </c>
      <c r="G334" t="s">
        <v>20</v>
      </c>
      <c r="H334" t="s">
        <v>21</v>
      </c>
      <c r="I334" t="s">
        <v>22</v>
      </c>
      <c r="J334">
        <v>0</v>
      </c>
      <c r="K334" t="s">
        <v>20</v>
      </c>
      <c r="L334">
        <v>0</v>
      </c>
      <c r="M334">
        <v>5</v>
      </c>
      <c r="N334" t="s">
        <v>80</v>
      </c>
      <c r="O334" t="s">
        <v>142</v>
      </c>
      <c r="P334" t="s">
        <v>33</v>
      </c>
      <c r="Q334" t="s">
        <v>386</v>
      </c>
      <c r="R334" s="5" t="s">
        <v>87</v>
      </c>
      <c r="U334" s="3"/>
    </row>
    <row r="335" spans="1:21" x14ac:dyDescent="0.25">
      <c r="A335">
        <v>334</v>
      </c>
      <c r="B335" t="s">
        <v>424</v>
      </c>
      <c r="C335" t="s">
        <v>166</v>
      </c>
      <c r="D335" t="s">
        <v>450</v>
      </c>
      <c r="E335" t="s">
        <v>145</v>
      </c>
      <c r="F335" t="s">
        <v>140</v>
      </c>
      <c r="G335" t="s">
        <v>145</v>
      </c>
      <c r="H335" t="s">
        <v>49</v>
      </c>
      <c r="I335" t="s">
        <v>22</v>
      </c>
      <c r="J335">
        <v>0</v>
      </c>
      <c r="K335" t="s">
        <v>140</v>
      </c>
      <c r="L335">
        <v>0</v>
      </c>
      <c r="M335">
        <v>7</v>
      </c>
      <c r="N335" t="s">
        <v>436</v>
      </c>
      <c r="O335" t="s">
        <v>169</v>
      </c>
      <c r="P335" t="s">
        <v>147</v>
      </c>
      <c r="Q335" t="s">
        <v>435</v>
      </c>
      <c r="R335" s="5" t="s">
        <v>40</v>
      </c>
      <c r="U335" s="3"/>
    </row>
    <row r="336" spans="1:21" x14ac:dyDescent="0.25">
      <c r="A336">
        <v>335</v>
      </c>
      <c r="B336" t="s">
        <v>424</v>
      </c>
      <c r="C336" t="s">
        <v>70</v>
      </c>
      <c r="D336" t="s">
        <v>450</v>
      </c>
      <c r="E336" t="s">
        <v>372</v>
      </c>
      <c r="F336" t="s">
        <v>48</v>
      </c>
      <c r="G336" t="s">
        <v>48</v>
      </c>
      <c r="H336" t="s">
        <v>21</v>
      </c>
      <c r="I336" t="s">
        <v>22</v>
      </c>
      <c r="J336">
        <v>0</v>
      </c>
      <c r="K336" t="s">
        <v>372</v>
      </c>
      <c r="L336">
        <v>20</v>
      </c>
      <c r="M336">
        <v>0</v>
      </c>
      <c r="N336" t="s">
        <v>197</v>
      </c>
      <c r="O336" t="s">
        <v>72</v>
      </c>
      <c r="P336" t="s">
        <v>137</v>
      </c>
      <c r="Q336" t="s">
        <v>314</v>
      </c>
      <c r="R336" s="5" t="s">
        <v>81</v>
      </c>
    </row>
    <row r="337" spans="1:21" x14ac:dyDescent="0.25">
      <c r="A337">
        <v>336</v>
      </c>
      <c r="B337" t="s">
        <v>424</v>
      </c>
      <c r="C337" t="s">
        <v>54</v>
      </c>
      <c r="D337" t="s">
        <v>451</v>
      </c>
      <c r="E337" t="s">
        <v>28</v>
      </c>
      <c r="F337" t="s">
        <v>42</v>
      </c>
      <c r="G337" t="s">
        <v>28</v>
      </c>
      <c r="H337" t="s">
        <v>49</v>
      </c>
      <c r="I337" t="s">
        <v>22</v>
      </c>
      <c r="J337">
        <v>0</v>
      </c>
      <c r="K337" t="s">
        <v>42</v>
      </c>
      <c r="L337">
        <v>0</v>
      </c>
      <c r="M337">
        <v>6</v>
      </c>
      <c r="N337" t="s">
        <v>188</v>
      </c>
      <c r="O337" t="s">
        <v>56</v>
      </c>
      <c r="P337" t="s">
        <v>33</v>
      </c>
      <c r="Q337" t="s">
        <v>386</v>
      </c>
      <c r="R337" s="5" t="s">
        <v>435</v>
      </c>
      <c r="U337" s="3"/>
    </row>
    <row r="338" spans="1:21" x14ac:dyDescent="0.25">
      <c r="A338">
        <v>337</v>
      </c>
      <c r="B338" t="s">
        <v>424</v>
      </c>
      <c r="C338" t="s">
        <v>318</v>
      </c>
      <c r="D338" t="s">
        <v>451</v>
      </c>
      <c r="E338" t="s">
        <v>153</v>
      </c>
      <c r="F338" t="s">
        <v>36</v>
      </c>
      <c r="G338" t="s">
        <v>36</v>
      </c>
      <c r="H338" t="s">
        <v>21</v>
      </c>
      <c r="I338" t="s">
        <v>22</v>
      </c>
      <c r="J338">
        <v>0</v>
      </c>
      <c r="K338" t="s">
        <v>36</v>
      </c>
      <c r="L338">
        <v>0</v>
      </c>
      <c r="M338">
        <v>5</v>
      </c>
      <c r="N338" t="s">
        <v>289</v>
      </c>
      <c r="O338" t="s">
        <v>320</v>
      </c>
      <c r="P338" t="s">
        <v>155</v>
      </c>
      <c r="Q338" t="s">
        <v>271</v>
      </c>
      <c r="R338" s="5" t="s">
        <v>87</v>
      </c>
    </row>
    <row r="339" spans="1:21" x14ac:dyDescent="0.25">
      <c r="A339">
        <v>338</v>
      </c>
      <c r="B339" t="s">
        <v>424</v>
      </c>
      <c r="C339" t="s">
        <v>157</v>
      </c>
      <c r="D339" t="s">
        <v>452</v>
      </c>
      <c r="E339" t="s">
        <v>20</v>
      </c>
      <c r="F339" t="s">
        <v>145</v>
      </c>
      <c r="G339" t="s">
        <v>145</v>
      </c>
      <c r="H339" t="s">
        <v>21</v>
      </c>
      <c r="I339" t="s">
        <v>22</v>
      </c>
      <c r="J339">
        <v>0</v>
      </c>
      <c r="K339" t="s">
        <v>20</v>
      </c>
      <c r="L339">
        <v>46</v>
      </c>
      <c r="M339">
        <v>0</v>
      </c>
      <c r="N339" t="s">
        <v>249</v>
      </c>
      <c r="O339" t="s">
        <v>160</v>
      </c>
      <c r="P339" t="s">
        <v>137</v>
      </c>
      <c r="Q339" t="s">
        <v>258</v>
      </c>
      <c r="R339" s="5" t="s">
        <v>40</v>
      </c>
      <c r="U339" s="3"/>
    </row>
    <row r="340" spans="1:21" x14ac:dyDescent="0.25">
      <c r="A340">
        <v>339</v>
      </c>
      <c r="B340" t="s">
        <v>424</v>
      </c>
      <c r="C340" t="s">
        <v>27</v>
      </c>
      <c r="D340" t="s">
        <v>453</v>
      </c>
      <c r="E340" t="s">
        <v>372</v>
      </c>
      <c r="F340" t="s">
        <v>48</v>
      </c>
      <c r="G340" t="s">
        <v>372</v>
      </c>
      <c r="H340" t="s">
        <v>49</v>
      </c>
      <c r="I340" t="s">
        <v>22</v>
      </c>
      <c r="J340">
        <v>0</v>
      </c>
      <c r="K340" t="s">
        <v>48</v>
      </c>
      <c r="L340">
        <v>0</v>
      </c>
      <c r="M340">
        <v>8</v>
      </c>
      <c r="N340" t="s">
        <v>163</v>
      </c>
      <c r="O340" t="s">
        <v>433</v>
      </c>
      <c r="P340" t="s">
        <v>33</v>
      </c>
      <c r="Q340" t="s">
        <v>386</v>
      </c>
      <c r="R340" s="5" t="s">
        <v>32</v>
      </c>
      <c r="U340" s="3"/>
    </row>
    <row r="341" spans="1:21" x14ac:dyDescent="0.25">
      <c r="A341">
        <v>340</v>
      </c>
      <c r="B341" t="s">
        <v>424</v>
      </c>
      <c r="C341" t="s">
        <v>100</v>
      </c>
      <c r="D341" t="s">
        <v>454</v>
      </c>
      <c r="E341" t="s">
        <v>42</v>
      </c>
      <c r="F341" t="s">
        <v>28</v>
      </c>
      <c r="G341" t="s">
        <v>42</v>
      </c>
      <c r="H341" t="s">
        <v>49</v>
      </c>
      <c r="I341" t="s">
        <v>22</v>
      </c>
      <c r="J341">
        <v>0</v>
      </c>
      <c r="K341" t="s">
        <v>28</v>
      </c>
      <c r="L341">
        <v>0</v>
      </c>
      <c r="M341">
        <v>4</v>
      </c>
      <c r="N341" t="s">
        <v>125</v>
      </c>
      <c r="O341" t="s">
        <v>142</v>
      </c>
      <c r="P341" t="s">
        <v>147</v>
      </c>
      <c r="Q341" t="s">
        <v>435</v>
      </c>
      <c r="R341" s="5" t="s">
        <v>46</v>
      </c>
      <c r="U341" s="3"/>
    </row>
    <row r="342" spans="1:21" x14ac:dyDescent="0.25">
      <c r="A342">
        <v>341</v>
      </c>
      <c r="B342" t="s">
        <v>424</v>
      </c>
      <c r="C342" t="s">
        <v>27</v>
      </c>
      <c r="D342" t="s">
        <v>455</v>
      </c>
      <c r="E342" t="s">
        <v>153</v>
      </c>
      <c r="F342" t="s">
        <v>372</v>
      </c>
      <c r="G342" t="s">
        <v>153</v>
      </c>
      <c r="H342" t="s">
        <v>49</v>
      </c>
      <c r="I342" t="s">
        <v>22</v>
      </c>
      <c r="J342">
        <v>0</v>
      </c>
      <c r="K342" t="s">
        <v>153</v>
      </c>
      <c r="L342">
        <v>18</v>
      </c>
      <c r="M342">
        <v>0</v>
      </c>
      <c r="N342" t="s">
        <v>456</v>
      </c>
      <c r="O342" t="s">
        <v>433</v>
      </c>
      <c r="P342" t="s">
        <v>33</v>
      </c>
      <c r="Q342" t="s">
        <v>386</v>
      </c>
      <c r="R342" s="5" t="s">
        <v>87</v>
      </c>
      <c r="U342" s="3"/>
    </row>
    <row r="343" spans="1:21" x14ac:dyDescent="0.25">
      <c r="A343">
        <v>342</v>
      </c>
      <c r="B343" t="s">
        <v>424</v>
      </c>
      <c r="C343" t="s">
        <v>70</v>
      </c>
      <c r="D343" t="s">
        <v>457</v>
      </c>
      <c r="E343" t="s">
        <v>48</v>
      </c>
      <c r="F343" t="s">
        <v>28</v>
      </c>
      <c r="G343" t="s">
        <v>28</v>
      </c>
      <c r="H343" t="s">
        <v>21</v>
      </c>
      <c r="I343" t="s">
        <v>22</v>
      </c>
      <c r="J343">
        <v>0</v>
      </c>
      <c r="K343" t="s">
        <v>48</v>
      </c>
      <c r="L343">
        <v>37</v>
      </c>
      <c r="M343">
        <v>0</v>
      </c>
      <c r="N343" t="s">
        <v>163</v>
      </c>
      <c r="O343" t="s">
        <v>72</v>
      </c>
      <c r="P343" t="s">
        <v>147</v>
      </c>
      <c r="Q343" t="s">
        <v>435</v>
      </c>
      <c r="R343" s="5" t="s">
        <v>40</v>
      </c>
      <c r="U343" s="3"/>
    </row>
    <row r="344" spans="1:21" x14ac:dyDescent="0.25">
      <c r="A344">
        <v>343</v>
      </c>
      <c r="B344" t="s">
        <v>424</v>
      </c>
      <c r="C344" t="s">
        <v>166</v>
      </c>
      <c r="D344" t="s">
        <v>458</v>
      </c>
      <c r="E344" t="s">
        <v>42</v>
      </c>
      <c r="F344" t="s">
        <v>140</v>
      </c>
      <c r="G344" t="s">
        <v>42</v>
      </c>
      <c r="H344" t="s">
        <v>49</v>
      </c>
      <c r="I344" t="s">
        <v>22</v>
      </c>
      <c r="J344">
        <v>0</v>
      </c>
      <c r="K344" t="s">
        <v>42</v>
      </c>
      <c r="L344">
        <v>7</v>
      </c>
      <c r="M344">
        <v>0</v>
      </c>
      <c r="N344" t="s">
        <v>459</v>
      </c>
      <c r="O344" t="s">
        <v>169</v>
      </c>
      <c r="P344" t="s">
        <v>155</v>
      </c>
      <c r="Q344" t="s">
        <v>271</v>
      </c>
      <c r="R344" s="5" t="s">
        <v>435</v>
      </c>
      <c r="U344" s="3"/>
    </row>
    <row r="345" spans="1:21" x14ac:dyDescent="0.25">
      <c r="A345">
        <v>344</v>
      </c>
      <c r="B345" t="s">
        <v>424</v>
      </c>
      <c r="C345" t="s">
        <v>60</v>
      </c>
      <c r="D345" t="s">
        <v>458</v>
      </c>
      <c r="E345" t="s">
        <v>36</v>
      </c>
      <c r="F345" t="s">
        <v>20</v>
      </c>
      <c r="G345" t="s">
        <v>36</v>
      </c>
      <c r="H345" t="s">
        <v>49</v>
      </c>
      <c r="I345" t="s">
        <v>22</v>
      </c>
      <c r="J345">
        <v>0</v>
      </c>
      <c r="K345" t="s">
        <v>36</v>
      </c>
      <c r="L345">
        <v>47</v>
      </c>
      <c r="M345">
        <v>0</v>
      </c>
      <c r="N345" t="s">
        <v>99</v>
      </c>
      <c r="O345" t="s">
        <v>63</v>
      </c>
      <c r="P345" t="s">
        <v>137</v>
      </c>
      <c r="Q345" t="s">
        <v>183</v>
      </c>
      <c r="R345" s="5" t="s">
        <v>39</v>
      </c>
      <c r="U345" s="3"/>
    </row>
    <row r="346" spans="1:21" x14ac:dyDescent="0.25">
      <c r="A346">
        <v>345</v>
      </c>
      <c r="B346" t="s">
        <v>424</v>
      </c>
      <c r="C346" t="s">
        <v>70</v>
      </c>
      <c r="D346" t="s">
        <v>460</v>
      </c>
      <c r="E346" t="s">
        <v>48</v>
      </c>
      <c r="F346" t="s">
        <v>145</v>
      </c>
      <c r="G346" t="s">
        <v>48</v>
      </c>
      <c r="H346" t="s">
        <v>49</v>
      </c>
      <c r="I346" t="s">
        <v>22</v>
      </c>
      <c r="J346">
        <v>0</v>
      </c>
      <c r="K346" t="s">
        <v>48</v>
      </c>
      <c r="L346">
        <v>1</v>
      </c>
      <c r="M346">
        <v>0</v>
      </c>
      <c r="N346" t="s">
        <v>163</v>
      </c>
      <c r="O346" t="s">
        <v>72</v>
      </c>
      <c r="P346" t="s">
        <v>33</v>
      </c>
      <c r="Q346" t="s">
        <v>386</v>
      </c>
      <c r="R346" s="5" t="s">
        <v>40</v>
      </c>
      <c r="U346" s="3"/>
    </row>
    <row r="347" spans="1:21" x14ac:dyDescent="0.25">
      <c r="A347">
        <v>346</v>
      </c>
      <c r="B347" t="s">
        <v>424</v>
      </c>
      <c r="C347" t="s">
        <v>54</v>
      </c>
      <c r="D347" t="s">
        <v>460</v>
      </c>
      <c r="E347" t="s">
        <v>153</v>
      </c>
      <c r="F347" t="s">
        <v>28</v>
      </c>
      <c r="G347" t="s">
        <v>28</v>
      </c>
      <c r="H347" t="s">
        <v>21</v>
      </c>
      <c r="I347" t="s">
        <v>22</v>
      </c>
      <c r="J347">
        <v>0</v>
      </c>
      <c r="K347" t="s">
        <v>28</v>
      </c>
      <c r="L347">
        <v>0</v>
      </c>
      <c r="M347">
        <v>5</v>
      </c>
      <c r="N347" t="s">
        <v>379</v>
      </c>
      <c r="O347" t="s">
        <v>56</v>
      </c>
      <c r="P347" t="s">
        <v>45</v>
      </c>
      <c r="Q347" t="s">
        <v>435</v>
      </c>
      <c r="R347" s="5" t="s">
        <v>87</v>
      </c>
    </row>
    <row r="348" spans="1:21" x14ac:dyDescent="0.25">
      <c r="A348">
        <v>347</v>
      </c>
      <c r="B348" t="s">
        <v>424</v>
      </c>
      <c r="C348" t="s">
        <v>166</v>
      </c>
      <c r="D348" t="s">
        <v>461</v>
      </c>
      <c r="E348" t="s">
        <v>140</v>
      </c>
      <c r="F348" t="s">
        <v>36</v>
      </c>
      <c r="G348" t="s">
        <v>140</v>
      </c>
      <c r="H348" t="s">
        <v>49</v>
      </c>
      <c r="I348" t="s">
        <v>22</v>
      </c>
      <c r="J348">
        <v>0</v>
      </c>
      <c r="K348" t="s">
        <v>36</v>
      </c>
      <c r="L348">
        <v>0</v>
      </c>
      <c r="M348">
        <v>5</v>
      </c>
      <c r="N348" t="s">
        <v>99</v>
      </c>
      <c r="O348" t="s">
        <v>169</v>
      </c>
      <c r="P348" t="s">
        <v>155</v>
      </c>
      <c r="Q348" t="s">
        <v>46</v>
      </c>
      <c r="R348" s="5" t="s">
        <v>435</v>
      </c>
      <c r="U348" s="3"/>
    </row>
    <row r="349" spans="1:21" x14ac:dyDescent="0.25">
      <c r="A349">
        <v>348</v>
      </c>
      <c r="B349" t="s">
        <v>424</v>
      </c>
      <c r="C349" t="s">
        <v>318</v>
      </c>
      <c r="D349" s="1">
        <v>40913</v>
      </c>
      <c r="E349" t="s">
        <v>153</v>
      </c>
      <c r="F349" t="s">
        <v>372</v>
      </c>
      <c r="G349" t="s">
        <v>153</v>
      </c>
      <c r="H349" t="s">
        <v>49</v>
      </c>
      <c r="I349" t="s">
        <v>22</v>
      </c>
      <c r="J349">
        <v>0</v>
      </c>
      <c r="K349" t="s">
        <v>153</v>
      </c>
      <c r="L349">
        <v>13</v>
      </c>
      <c r="M349">
        <v>0</v>
      </c>
      <c r="N349" t="s">
        <v>173</v>
      </c>
      <c r="O349" t="s">
        <v>320</v>
      </c>
      <c r="P349" t="s">
        <v>147</v>
      </c>
      <c r="Q349" t="s">
        <v>45</v>
      </c>
      <c r="R349" s="5" t="s">
        <v>255</v>
      </c>
      <c r="U349" s="3"/>
    </row>
    <row r="350" spans="1:21" x14ac:dyDescent="0.25">
      <c r="A350">
        <v>349</v>
      </c>
      <c r="B350" t="s">
        <v>424</v>
      </c>
      <c r="C350" t="s">
        <v>157</v>
      </c>
      <c r="D350" s="1">
        <v>40913</v>
      </c>
      <c r="E350" t="s">
        <v>145</v>
      </c>
      <c r="F350" t="s">
        <v>48</v>
      </c>
      <c r="G350" t="s">
        <v>145</v>
      </c>
      <c r="H350" t="s">
        <v>49</v>
      </c>
      <c r="I350" t="s">
        <v>22</v>
      </c>
      <c r="J350">
        <v>0</v>
      </c>
      <c r="K350" t="s">
        <v>48</v>
      </c>
      <c r="L350">
        <v>0</v>
      </c>
      <c r="M350">
        <v>6</v>
      </c>
      <c r="N350" t="s">
        <v>462</v>
      </c>
      <c r="O350" t="s">
        <v>160</v>
      </c>
      <c r="P350" t="s">
        <v>426</v>
      </c>
      <c r="Q350" t="s">
        <v>243</v>
      </c>
      <c r="R350" s="5" t="s">
        <v>46</v>
      </c>
      <c r="U350" s="3"/>
    </row>
    <row r="351" spans="1:21" x14ac:dyDescent="0.25">
      <c r="A351">
        <v>350</v>
      </c>
      <c r="B351" t="s">
        <v>424</v>
      </c>
      <c r="C351" t="s">
        <v>47</v>
      </c>
      <c r="D351" s="1">
        <v>40944</v>
      </c>
      <c r="E351" t="s">
        <v>20</v>
      </c>
      <c r="F351" t="s">
        <v>42</v>
      </c>
      <c r="G351" t="s">
        <v>42</v>
      </c>
      <c r="H351" t="s">
        <v>21</v>
      </c>
      <c r="I351" t="s">
        <v>22</v>
      </c>
      <c r="J351">
        <v>0</v>
      </c>
      <c r="K351" t="s">
        <v>42</v>
      </c>
      <c r="L351">
        <v>0</v>
      </c>
      <c r="M351">
        <v>4</v>
      </c>
      <c r="N351" t="s">
        <v>463</v>
      </c>
      <c r="O351" t="s">
        <v>51</v>
      </c>
      <c r="P351" t="s">
        <v>155</v>
      </c>
      <c r="Q351" t="s">
        <v>46</v>
      </c>
      <c r="R351" s="5" t="s">
        <v>40</v>
      </c>
    </row>
    <row r="352" spans="1:21" x14ac:dyDescent="0.25">
      <c r="A352">
        <v>351</v>
      </c>
      <c r="B352" t="s">
        <v>424</v>
      </c>
      <c r="C352" t="s">
        <v>27</v>
      </c>
      <c r="D352" s="1">
        <v>40973</v>
      </c>
      <c r="E352" t="s">
        <v>28</v>
      </c>
      <c r="F352" t="s">
        <v>372</v>
      </c>
      <c r="G352" t="s">
        <v>28</v>
      </c>
      <c r="H352" t="s">
        <v>49</v>
      </c>
      <c r="I352" t="s">
        <v>22</v>
      </c>
      <c r="J352">
        <v>0</v>
      </c>
      <c r="K352" t="s">
        <v>28</v>
      </c>
      <c r="L352">
        <v>1</v>
      </c>
      <c r="M352">
        <v>0</v>
      </c>
      <c r="N352" t="s">
        <v>336</v>
      </c>
      <c r="O352" t="s">
        <v>433</v>
      </c>
      <c r="P352" t="s">
        <v>137</v>
      </c>
      <c r="Q352" t="s">
        <v>258</v>
      </c>
      <c r="R352" s="5" t="s">
        <v>435</v>
      </c>
      <c r="U352" s="3"/>
    </row>
    <row r="353" spans="1:21" x14ac:dyDescent="0.25">
      <c r="A353">
        <v>352</v>
      </c>
      <c r="B353" t="s">
        <v>424</v>
      </c>
      <c r="C353" t="s">
        <v>166</v>
      </c>
      <c r="D353" s="1">
        <v>41004</v>
      </c>
      <c r="E353" t="s">
        <v>140</v>
      </c>
      <c r="F353" t="s">
        <v>153</v>
      </c>
      <c r="G353" t="s">
        <v>140</v>
      </c>
      <c r="H353" t="s">
        <v>49</v>
      </c>
      <c r="I353" t="s">
        <v>22</v>
      </c>
      <c r="J353">
        <v>0</v>
      </c>
      <c r="K353" t="s">
        <v>140</v>
      </c>
      <c r="L353">
        <v>10</v>
      </c>
      <c r="M353">
        <v>0</v>
      </c>
      <c r="N353" t="s">
        <v>89</v>
      </c>
      <c r="O353" t="s">
        <v>169</v>
      </c>
      <c r="P353" t="s">
        <v>255</v>
      </c>
      <c r="Q353" t="s">
        <v>435</v>
      </c>
      <c r="R353" s="5" t="s">
        <v>655</v>
      </c>
      <c r="U353" s="3"/>
    </row>
    <row r="354" spans="1:21" x14ac:dyDescent="0.25">
      <c r="A354">
        <v>353</v>
      </c>
      <c r="B354" t="s">
        <v>424</v>
      </c>
      <c r="C354" t="s">
        <v>60</v>
      </c>
      <c r="D354" s="1">
        <v>41034</v>
      </c>
      <c r="E354" t="s">
        <v>36</v>
      </c>
      <c r="F354" t="s">
        <v>372</v>
      </c>
      <c r="G354" t="s">
        <v>36</v>
      </c>
      <c r="H354" t="s">
        <v>49</v>
      </c>
      <c r="I354" t="s">
        <v>22</v>
      </c>
      <c r="J354">
        <v>0</v>
      </c>
      <c r="K354" t="s">
        <v>36</v>
      </c>
      <c r="L354">
        <v>7</v>
      </c>
      <c r="M354">
        <v>0</v>
      </c>
      <c r="N354" t="s">
        <v>62</v>
      </c>
      <c r="O354" t="s">
        <v>63</v>
      </c>
      <c r="P354" t="s">
        <v>155</v>
      </c>
      <c r="Q354" t="s">
        <v>271</v>
      </c>
      <c r="R354" s="5" t="s">
        <v>660</v>
      </c>
    </row>
    <row r="355" spans="1:21" x14ac:dyDescent="0.25">
      <c r="A355">
        <v>354</v>
      </c>
      <c r="B355" t="s">
        <v>424</v>
      </c>
      <c r="C355" t="s">
        <v>100</v>
      </c>
      <c r="D355" s="1">
        <v>41034</v>
      </c>
      <c r="E355" t="s">
        <v>145</v>
      </c>
      <c r="F355" t="s">
        <v>42</v>
      </c>
      <c r="G355" t="s">
        <v>145</v>
      </c>
      <c r="H355" t="s">
        <v>49</v>
      </c>
      <c r="I355" t="s">
        <v>22</v>
      </c>
      <c r="J355">
        <v>0</v>
      </c>
      <c r="K355" t="s">
        <v>145</v>
      </c>
      <c r="L355">
        <v>43</v>
      </c>
      <c r="M355">
        <v>0</v>
      </c>
      <c r="N355" t="s">
        <v>159</v>
      </c>
      <c r="O355" t="s">
        <v>142</v>
      </c>
      <c r="P355" t="s">
        <v>426</v>
      </c>
      <c r="Q355" t="s">
        <v>243</v>
      </c>
      <c r="R355" s="5" t="s">
        <v>689</v>
      </c>
      <c r="U355" s="3"/>
    </row>
    <row r="356" spans="1:21" x14ac:dyDescent="0.25">
      <c r="A356">
        <v>355</v>
      </c>
      <c r="B356" t="s">
        <v>424</v>
      </c>
      <c r="C356" t="s">
        <v>54</v>
      </c>
      <c r="D356" s="1">
        <v>41065</v>
      </c>
      <c r="E356" t="s">
        <v>140</v>
      </c>
      <c r="F356" t="s">
        <v>28</v>
      </c>
      <c r="G356" t="s">
        <v>28</v>
      </c>
      <c r="H356" t="s">
        <v>21</v>
      </c>
      <c r="I356" t="s">
        <v>22</v>
      </c>
      <c r="J356">
        <v>0</v>
      </c>
      <c r="K356" t="s">
        <v>28</v>
      </c>
      <c r="L356">
        <v>0</v>
      </c>
      <c r="M356">
        <v>2</v>
      </c>
      <c r="N356" t="s">
        <v>115</v>
      </c>
      <c r="O356" t="s">
        <v>56</v>
      </c>
      <c r="P356" t="s">
        <v>137</v>
      </c>
      <c r="Q356" t="s">
        <v>258</v>
      </c>
      <c r="R356" s="5" t="s">
        <v>663</v>
      </c>
      <c r="U356" s="3"/>
    </row>
    <row r="357" spans="1:21" x14ac:dyDescent="0.25">
      <c r="A357">
        <v>356</v>
      </c>
      <c r="B357" t="s">
        <v>424</v>
      </c>
      <c r="C357" t="s">
        <v>47</v>
      </c>
      <c r="D357" s="1">
        <v>41065</v>
      </c>
      <c r="E357" t="s">
        <v>153</v>
      </c>
      <c r="F357" t="s">
        <v>20</v>
      </c>
      <c r="G357" t="s">
        <v>20</v>
      </c>
      <c r="H357" t="s">
        <v>21</v>
      </c>
      <c r="I357" t="s">
        <v>22</v>
      </c>
      <c r="J357">
        <v>0</v>
      </c>
      <c r="K357" t="s">
        <v>20</v>
      </c>
      <c r="L357">
        <v>0</v>
      </c>
      <c r="M357">
        <v>5</v>
      </c>
      <c r="N357" t="s">
        <v>249</v>
      </c>
      <c r="O357" t="s">
        <v>51</v>
      </c>
      <c r="P357" t="s">
        <v>255</v>
      </c>
      <c r="Q357" t="s">
        <v>435</v>
      </c>
      <c r="R357" s="5" t="s">
        <v>654</v>
      </c>
      <c r="U357" s="3"/>
    </row>
    <row r="358" spans="1:21" x14ac:dyDescent="0.25">
      <c r="A358">
        <v>357</v>
      </c>
      <c r="B358" t="s">
        <v>424</v>
      </c>
      <c r="C358" t="s">
        <v>70</v>
      </c>
      <c r="D358" s="1">
        <v>41095</v>
      </c>
      <c r="E358" t="s">
        <v>48</v>
      </c>
      <c r="F358" t="s">
        <v>36</v>
      </c>
      <c r="G358" t="s">
        <v>48</v>
      </c>
      <c r="H358" t="s">
        <v>49</v>
      </c>
      <c r="I358" t="s">
        <v>22</v>
      </c>
      <c r="J358">
        <v>0</v>
      </c>
      <c r="K358" t="s">
        <v>36</v>
      </c>
      <c r="L358">
        <v>0</v>
      </c>
      <c r="M358">
        <v>6</v>
      </c>
      <c r="N358" t="s">
        <v>275</v>
      </c>
      <c r="O358" t="s">
        <v>72</v>
      </c>
      <c r="P358" t="s">
        <v>426</v>
      </c>
      <c r="Q358" t="s">
        <v>33</v>
      </c>
      <c r="R358" s="5" t="s">
        <v>659</v>
      </c>
      <c r="U358" s="3"/>
    </row>
    <row r="359" spans="1:21" x14ac:dyDescent="0.25">
      <c r="A359">
        <v>358</v>
      </c>
      <c r="B359" t="s">
        <v>424</v>
      </c>
      <c r="C359" t="s">
        <v>27</v>
      </c>
      <c r="D359" s="1">
        <v>41126</v>
      </c>
      <c r="E359" t="s">
        <v>372</v>
      </c>
      <c r="F359" t="s">
        <v>145</v>
      </c>
      <c r="G359" t="s">
        <v>372</v>
      </c>
      <c r="H359" t="s">
        <v>49</v>
      </c>
      <c r="I359" t="s">
        <v>22</v>
      </c>
      <c r="J359">
        <v>0</v>
      </c>
      <c r="K359" t="s">
        <v>145</v>
      </c>
      <c r="L359">
        <v>0</v>
      </c>
      <c r="M359">
        <v>7</v>
      </c>
      <c r="N359" t="s">
        <v>159</v>
      </c>
      <c r="O359" t="s">
        <v>433</v>
      </c>
      <c r="P359" t="s">
        <v>137</v>
      </c>
      <c r="Q359" t="s">
        <v>183</v>
      </c>
      <c r="R359" s="5" t="s">
        <v>662</v>
      </c>
    </row>
    <row r="360" spans="1:21" x14ac:dyDescent="0.25">
      <c r="A360">
        <v>359</v>
      </c>
      <c r="B360" t="s">
        <v>424</v>
      </c>
      <c r="C360" t="s">
        <v>18</v>
      </c>
      <c r="D360" s="1">
        <v>41126</v>
      </c>
      <c r="E360" t="s">
        <v>42</v>
      </c>
      <c r="F360" t="s">
        <v>153</v>
      </c>
      <c r="G360" t="s">
        <v>153</v>
      </c>
      <c r="H360" t="s">
        <v>21</v>
      </c>
      <c r="I360" t="s">
        <v>22</v>
      </c>
      <c r="J360">
        <v>0</v>
      </c>
      <c r="K360" t="s">
        <v>42</v>
      </c>
      <c r="L360">
        <v>25</v>
      </c>
      <c r="M360">
        <v>0</v>
      </c>
      <c r="N360" t="s">
        <v>459</v>
      </c>
      <c r="O360" t="s">
        <v>24</v>
      </c>
      <c r="P360" t="s">
        <v>255</v>
      </c>
      <c r="Q360" t="s">
        <v>435</v>
      </c>
      <c r="R360" s="5" t="s">
        <v>661</v>
      </c>
    </row>
    <row r="361" spans="1:21" x14ac:dyDescent="0.25">
      <c r="A361">
        <v>360</v>
      </c>
      <c r="B361" t="s">
        <v>424</v>
      </c>
      <c r="C361" t="s">
        <v>54</v>
      </c>
      <c r="D361" s="1">
        <v>41157</v>
      </c>
      <c r="E361" t="s">
        <v>28</v>
      </c>
      <c r="F361" t="s">
        <v>20</v>
      </c>
      <c r="G361" t="s">
        <v>20</v>
      </c>
      <c r="H361" t="s">
        <v>21</v>
      </c>
      <c r="I361" t="s">
        <v>22</v>
      </c>
      <c r="J361">
        <v>0</v>
      </c>
      <c r="K361" t="s">
        <v>20</v>
      </c>
      <c r="L361">
        <v>0</v>
      </c>
      <c r="M361">
        <v>9</v>
      </c>
      <c r="N361" t="s">
        <v>80</v>
      </c>
      <c r="O361" t="s">
        <v>56</v>
      </c>
      <c r="P361" t="s">
        <v>155</v>
      </c>
      <c r="Q361" t="s">
        <v>431</v>
      </c>
      <c r="R361" s="5" t="s">
        <v>39</v>
      </c>
      <c r="U361" s="3"/>
    </row>
    <row r="362" spans="1:21" x14ac:dyDescent="0.25">
      <c r="A362">
        <v>361</v>
      </c>
      <c r="B362" t="s">
        <v>424</v>
      </c>
      <c r="C362" t="s">
        <v>157</v>
      </c>
      <c r="D362" s="1">
        <v>41187</v>
      </c>
      <c r="E362" t="s">
        <v>145</v>
      </c>
      <c r="F362" t="s">
        <v>140</v>
      </c>
      <c r="G362" t="s">
        <v>140</v>
      </c>
      <c r="H362" t="s">
        <v>21</v>
      </c>
      <c r="I362" t="s">
        <v>22</v>
      </c>
      <c r="J362">
        <v>0</v>
      </c>
      <c r="K362" t="s">
        <v>140</v>
      </c>
      <c r="L362">
        <v>0</v>
      </c>
      <c r="M362">
        <v>4</v>
      </c>
      <c r="N362" t="s">
        <v>464</v>
      </c>
      <c r="O362" t="s">
        <v>160</v>
      </c>
      <c r="P362" t="s">
        <v>435</v>
      </c>
      <c r="Q362" t="s">
        <v>46</v>
      </c>
      <c r="R362" s="5" t="s">
        <v>656</v>
      </c>
    </row>
    <row r="363" spans="1:21" x14ac:dyDescent="0.25">
      <c r="A363">
        <v>362</v>
      </c>
      <c r="B363" t="s">
        <v>424</v>
      </c>
      <c r="C363" t="s">
        <v>27</v>
      </c>
      <c r="D363" s="1">
        <v>41218</v>
      </c>
      <c r="E363" t="s">
        <v>20</v>
      </c>
      <c r="F363" t="s">
        <v>372</v>
      </c>
      <c r="G363" t="s">
        <v>372</v>
      </c>
      <c r="H363" t="s">
        <v>21</v>
      </c>
      <c r="I363" t="s">
        <v>22</v>
      </c>
      <c r="J363">
        <v>0</v>
      </c>
      <c r="K363" t="s">
        <v>20</v>
      </c>
      <c r="L363">
        <v>35</v>
      </c>
      <c r="M363">
        <v>0</v>
      </c>
      <c r="N363" t="s">
        <v>80</v>
      </c>
      <c r="O363" t="s">
        <v>433</v>
      </c>
      <c r="P363" t="s">
        <v>155</v>
      </c>
      <c r="Q363" t="s">
        <v>271</v>
      </c>
      <c r="R363" s="5" t="s">
        <v>33</v>
      </c>
      <c r="U363" s="3"/>
    </row>
    <row r="364" spans="1:21" x14ac:dyDescent="0.25">
      <c r="A364">
        <v>363</v>
      </c>
      <c r="B364" t="s">
        <v>424</v>
      </c>
      <c r="C364" t="s">
        <v>60</v>
      </c>
      <c r="D364" s="1">
        <v>41248</v>
      </c>
      <c r="E364" t="s">
        <v>28</v>
      </c>
      <c r="F364" t="s">
        <v>36</v>
      </c>
      <c r="G364" t="s">
        <v>28</v>
      </c>
      <c r="H364" t="s">
        <v>49</v>
      </c>
      <c r="I364" t="s">
        <v>22</v>
      </c>
      <c r="J364">
        <v>0</v>
      </c>
      <c r="K364" t="s">
        <v>28</v>
      </c>
      <c r="L364">
        <v>27</v>
      </c>
      <c r="M364">
        <v>0</v>
      </c>
      <c r="N364" t="s">
        <v>109</v>
      </c>
      <c r="O364" t="s">
        <v>63</v>
      </c>
      <c r="P364" t="s">
        <v>33</v>
      </c>
      <c r="Q364" t="s">
        <v>243</v>
      </c>
      <c r="R364" s="5" t="s">
        <v>664</v>
      </c>
      <c r="U364" s="3"/>
    </row>
    <row r="365" spans="1:21" x14ac:dyDescent="0.25">
      <c r="A365">
        <v>364</v>
      </c>
      <c r="B365" t="s">
        <v>424</v>
      </c>
      <c r="C365" t="s">
        <v>166</v>
      </c>
      <c r="D365" s="1">
        <v>41248</v>
      </c>
      <c r="E365" t="s">
        <v>48</v>
      </c>
      <c r="F365" t="s">
        <v>140</v>
      </c>
      <c r="G365" t="s">
        <v>140</v>
      </c>
      <c r="H365" t="s">
        <v>21</v>
      </c>
      <c r="I365" t="s">
        <v>22</v>
      </c>
      <c r="J365">
        <v>0</v>
      </c>
      <c r="K365" t="s">
        <v>140</v>
      </c>
      <c r="L365">
        <v>0</v>
      </c>
      <c r="M365">
        <v>9</v>
      </c>
      <c r="N365" t="s">
        <v>464</v>
      </c>
      <c r="O365" t="s">
        <v>169</v>
      </c>
      <c r="P365" t="s">
        <v>314</v>
      </c>
      <c r="Q365" t="s">
        <v>183</v>
      </c>
      <c r="R365" s="5" t="s">
        <v>655</v>
      </c>
      <c r="U365" s="3"/>
    </row>
    <row r="366" spans="1:21" x14ac:dyDescent="0.25">
      <c r="A366">
        <v>365</v>
      </c>
      <c r="B366" t="s">
        <v>424</v>
      </c>
      <c r="C366" t="s">
        <v>157</v>
      </c>
      <c r="D366" t="s">
        <v>465</v>
      </c>
      <c r="E366" t="s">
        <v>145</v>
      </c>
      <c r="F366" t="s">
        <v>372</v>
      </c>
      <c r="G366" t="s">
        <v>145</v>
      </c>
      <c r="H366" t="s">
        <v>49</v>
      </c>
      <c r="I366" t="s">
        <v>22</v>
      </c>
      <c r="J366">
        <v>0</v>
      </c>
      <c r="K366" t="s">
        <v>145</v>
      </c>
      <c r="L366">
        <v>45</v>
      </c>
      <c r="M366">
        <v>0</v>
      </c>
      <c r="N366" t="s">
        <v>466</v>
      </c>
      <c r="O366" t="s">
        <v>160</v>
      </c>
      <c r="P366" t="s">
        <v>155</v>
      </c>
      <c r="Q366" t="s">
        <v>271</v>
      </c>
      <c r="R366" s="5" t="s">
        <v>39</v>
      </c>
      <c r="U366" s="3"/>
    </row>
    <row r="367" spans="1:21" x14ac:dyDescent="0.25">
      <c r="A367">
        <v>366</v>
      </c>
      <c r="B367" t="s">
        <v>424</v>
      </c>
      <c r="C367" t="s">
        <v>100</v>
      </c>
      <c r="D367" t="s">
        <v>465</v>
      </c>
      <c r="E367" t="s">
        <v>153</v>
      </c>
      <c r="F367" t="s">
        <v>42</v>
      </c>
      <c r="G367" t="s">
        <v>153</v>
      </c>
      <c r="H367" t="s">
        <v>49</v>
      </c>
      <c r="I367" t="s">
        <v>22</v>
      </c>
      <c r="J367">
        <v>0</v>
      </c>
      <c r="K367" t="s">
        <v>42</v>
      </c>
      <c r="L367">
        <v>0</v>
      </c>
      <c r="M367">
        <v>4</v>
      </c>
      <c r="N367" t="s">
        <v>154</v>
      </c>
      <c r="O367" t="s">
        <v>142</v>
      </c>
      <c r="P367" t="s">
        <v>255</v>
      </c>
      <c r="Q367" t="s">
        <v>435</v>
      </c>
      <c r="R367" s="5" t="s">
        <v>661</v>
      </c>
      <c r="U367" s="3"/>
    </row>
    <row r="368" spans="1:21" x14ac:dyDescent="0.25">
      <c r="A368">
        <v>367</v>
      </c>
      <c r="B368" t="s">
        <v>424</v>
      </c>
      <c r="C368" t="s">
        <v>47</v>
      </c>
      <c r="D368" t="s">
        <v>467</v>
      </c>
      <c r="E368" t="s">
        <v>20</v>
      </c>
      <c r="F368" t="s">
        <v>28</v>
      </c>
      <c r="G368" t="s">
        <v>28</v>
      </c>
      <c r="H368" t="s">
        <v>21</v>
      </c>
      <c r="I368" t="s">
        <v>22</v>
      </c>
      <c r="J368">
        <v>0</v>
      </c>
      <c r="K368" t="s">
        <v>28</v>
      </c>
      <c r="L368">
        <v>0</v>
      </c>
      <c r="M368">
        <v>5</v>
      </c>
      <c r="N368" t="s">
        <v>125</v>
      </c>
      <c r="O368" t="s">
        <v>51</v>
      </c>
      <c r="P368" t="s">
        <v>314</v>
      </c>
      <c r="Q368" t="s">
        <v>183</v>
      </c>
      <c r="R368" s="5" t="s">
        <v>656</v>
      </c>
      <c r="U368" s="3"/>
    </row>
    <row r="369" spans="1:21" x14ac:dyDescent="0.25">
      <c r="A369">
        <v>368</v>
      </c>
      <c r="B369" t="s">
        <v>424</v>
      </c>
      <c r="C369" t="s">
        <v>60</v>
      </c>
      <c r="D369" t="s">
        <v>467</v>
      </c>
      <c r="E369" t="s">
        <v>36</v>
      </c>
      <c r="F369" t="s">
        <v>140</v>
      </c>
      <c r="G369" t="s">
        <v>140</v>
      </c>
      <c r="H369" t="s">
        <v>21</v>
      </c>
      <c r="I369" t="s">
        <v>22</v>
      </c>
      <c r="J369">
        <v>0</v>
      </c>
      <c r="K369" t="s">
        <v>140</v>
      </c>
      <c r="L369">
        <v>0</v>
      </c>
      <c r="M369">
        <v>5</v>
      </c>
      <c r="N369" t="s">
        <v>141</v>
      </c>
      <c r="O369" t="s">
        <v>63</v>
      </c>
      <c r="P369" t="s">
        <v>426</v>
      </c>
      <c r="Q369" t="s">
        <v>243</v>
      </c>
      <c r="R369" s="5" t="s">
        <v>660</v>
      </c>
      <c r="U369" s="3"/>
    </row>
    <row r="370" spans="1:21" x14ac:dyDescent="0.25">
      <c r="A370">
        <v>369</v>
      </c>
      <c r="B370" t="s">
        <v>424</v>
      </c>
      <c r="C370" t="s">
        <v>70</v>
      </c>
      <c r="D370" t="s">
        <v>468</v>
      </c>
      <c r="E370" t="s">
        <v>42</v>
      </c>
      <c r="F370" t="s">
        <v>48</v>
      </c>
      <c r="G370" t="s">
        <v>42</v>
      </c>
      <c r="H370" t="s">
        <v>49</v>
      </c>
      <c r="I370" t="s">
        <v>22</v>
      </c>
      <c r="J370">
        <v>0</v>
      </c>
      <c r="K370" t="s">
        <v>48</v>
      </c>
      <c r="L370">
        <v>0</v>
      </c>
      <c r="M370">
        <v>5</v>
      </c>
      <c r="N370" t="s">
        <v>469</v>
      </c>
      <c r="O370" t="s">
        <v>72</v>
      </c>
      <c r="P370" t="s">
        <v>255</v>
      </c>
      <c r="Q370" t="s">
        <v>435</v>
      </c>
      <c r="R370" s="5" t="s">
        <v>661</v>
      </c>
      <c r="U370" s="3"/>
    </row>
    <row r="371" spans="1:21" x14ac:dyDescent="0.25">
      <c r="A371">
        <v>370</v>
      </c>
      <c r="B371" t="s">
        <v>424</v>
      </c>
      <c r="C371" t="s">
        <v>54</v>
      </c>
      <c r="D371" t="s">
        <v>470</v>
      </c>
      <c r="E371" t="s">
        <v>36</v>
      </c>
      <c r="F371" t="s">
        <v>28</v>
      </c>
      <c r="G371" t="s">
        <v>28</v>
      </c>
      <c r="H371" t="s">
        <v>21</v>
      </c>
      <c r="I371" t="s">
        <v>22</v>
      </c>
      <c r="J371">
        <v>0</v>
      </c>
      <c r="K371" t="s">
        <v>36</v>
      </c>
      <c r="L371">
        <v>32</v>
      </c>
      <c r="M371">
        <v>0</v>
      </c>
      <c r="N371" t="s">
        <v>62</v>
      </c>
      <c r="O371" t="s">
        <v>56</v>
      </c>
      <c r="P371" t="s">
        <v>314</v>
      </c>
      <c r="Q371" t="s">
        <v>183</v>
      </c>
      <c r="R371" s="5" t="s">
        <v>664</v>
      </c>
      <c r="U371" s="3"/>
    </row>
    <row r="372" spans="1:21" x14ac:dyDescent="0.25">
      <c r="A372">
        <v>371</v>
      </c>
      <c r="B372" t="s">
        <v>424</v>
      </c>
      <c r="C372" t="s">
        <v>352</v>
      </c>
      <c r="D372" t="s">
        <v>471</v>
      </c>
      <c r="E372" t="s">
        <v>140</v>
      </c>
      <c r="F372" t="s">
        <v>42</v>
      </c>
      <c r="G372" t="s">
        <v>42</v>
      </c>
      <c r="H372" t="s">
        <v>21</v>
      </c>
      <c r="I372" t="s">
        <v>22</v>
      </c>
      <c r="J372">
        <v>0</v>
      </c>
      <c r="K372" t="s">
        <v>42</v>
      </c>
      <c r="L372">
        <v>0</v>
      </c>
      <c r="M372">
        <v>6</v>
      </c>
      <c r="N372" t="s">
        <v>178</v>
      </c>
      <c r="O372" t="s">
        <v>354</v>
      </c>
      <c r="P372" t="s">
        <v>431</v>
      </c>
      <c r="Q372" t="s">
        <v>271</v>
      </c>
      <c r="R372" s="5" t="s">
        <v>660</v>
      </c>
      <c r="U372" s="3"/>
    </row>
    <row r="373" spans="1:21" x14ac:dyDescent="0.25">
      <c r="A373">
        <v>372</v>
      </c>
      <c r="B373" t="s">
        <v>424</v>
      </c>
      <c r="C373" t="s">
        <v>70</v>
      </c>
      <c r="D373" t="s">
        <v>471</v>
      </c>
      <c r="E373" t="s">
        <v>20</v>
      </c>
      <c r="F373" t="s">
        <v>48</v>
      </c>
      <c r="G373" t="s">
        <v>48</v>
      </c>
      <c r="H373" t="s">
        <v>21</v>
      </c>
      <c r="I373" t="s">
        <v>22</v>
      </c>
      <c r="J373">
        <v>0</v>
      </c>
      <c r="K373" t="s">
        <v>20</v>
      </c>
      <c r="L373">
        <v>21</v>
      </c>
      <c r="M373">
        <v>0</v>
      </c>
      <c r="N373" t="s">
        <v>80</v>
      </c>
      <c r="O373" t="s">
        <v>72</v>
      </c>
      <c r="P373" t="s">
        <v>255</v>
      </c>
      <c r="Q373" t="s">
        <v>46</v>
      </c>
      <c r="R373" s="5" t="s">
        <v>655</v>
      </c>
      <c r="U373" s="3"/>
    </row>
    <row r="374" spans="1:21" x14ac:dyDescent="0.25">
      <c r="A374">
        <v>373</v>
      </c>
      <c r="B374" t="s">
        <v>424</v>
      </c>
      <c r="C374" t="s">
        <v>18</v>
      </c>
      <c r="D374" t="s">
        <v>472</v>
      </c>
      <c r="E374" t="s">
        <v>145</v>
      </c>
      <c r="F374" t="s">
        <v>153</v>
      </c>
      <c r="G374" t="s">
        <v>145</v>
      </c>
      <c r="H374" t="s">
        <v>49</v>
      </c>
      <c r="I374" t="s">
        <v>22</v>
      </c>
      <c r="J374">
        <v>0</v>
      </c>
      <c r="K374" t="s">
        <v>153</v>
      </c>
      <c r="L374">
        <v>0</v>
      </c>
      <c r="M374">
        <v>5</v>
      </c>
      <c r="N374" t="s">
        <v>379</v>
      </c>
      <c r="O374" t="s">
        <v>24</v>
      </c>
      <c r="P374" t="s">
        <v>33</v>
      </c>
      <c r="Q374" t="s">
        <v>243</v>
      </c>
      <c r="R374" s="5" t="s">
        <v>684</v>
      </c>
      <c r="U374" s="3"/>
    </row>
    <row r="375" spans="1:21" x14ac:dyDescent="0.25">
      <c r="A375">
        <v>374</v>
      </c>
      <c r="B375" t="s">
        <v>424</v>
      </c>
      <c r="C375" t="s">
        <v>352</v>
      </c>
      <c r="D375" t="s">
        <v>473</v>
      </c>
      <c r="E375" t="s">
        <v>42</v>
      </c>
      <c r="F375" t="s">
        <v>48</v>
      </c>
      <c r="G375" t="s">
        <v>48</v>
      </c>
      <c r="H375" t="s">
        <v>21</v>
      </c>
      <c r="I375" t="s">
        <v>22</v>
      </c>
      <c r="J375">
        <v>0</v>
      </c>
      <c r="K375" t="s">
        <v>48</v>
      </c>
      <c r="L375">
        <v>0</v>
      </c>
      <c r="M375">
        <v>6</v>
      </c>
      <c r="N375" t="s">
        <v>469</v>
      </c>
      <c r="O375" t="s">
        <v>354</v>
      </c>
      <c r="P375" t="s">
        <v>155</v>
      </c>
      <c r="Q375" t="s">
        <v>431</v>
      </c>
      <c r="R375" s="5" t="s">
        <v>684</v>
      </c>
      <c r="U375" s="3"/>
    </row>
    <row r="376" spans="1:21" x14ac:dyDescent="0.25">
      <c r="A376">
        <v>375</v>
      </c>
      <c r="B376" t="s">
        <v>424</v>
      </c>
      <c r="C376" t="s">
        <v>27</v>
      </c>
      <c r="D376" t="s">
        <v>473</v>
      </c>
      <c r="E376" t="s">
        <v>36</v>
      </c>
      <c r="F376" t="s">
        <v>372</v>
      </c>
      <c r="G376" t="s">
        <v>36</v>
      </c>
      <c r="H376" t="s">
        <v>49</v>
      </c>
      <c r="I376" t="s">
        <v>22</v>
      </c>
      <c r="J376">
        <v>0</v>
      </c>
      <c r="K376" t="s">
        <v>36</v>
      </c>
      <c r="L376">
        <v>34</v>
      </c>
      <c r="M376">
        <v>0</v>
      </c>
      <c r="N376" t="s">
        <v>439</v>
      </c>
      <c r="O376" t="s">
        <v>433</v>
      </c>
      <c r="P376" t="s">
        <v>258</v>
      </c>
      <c r="Q376" t="s">
        <v>183</v>
      </c>
      <c r="R376" s="5" t="s">
        <v>686</v>
      </c>
      <c r="U376" s="3"/>
    </row>
    <row r="377" spans="1:21" x14ac:dyDescent="0.25">
      <c r="A377">
        <v>376</v>
      </c>
      <c r="B377" t="s">
        <v>424</v>
      </c>
      <c r="C377" t="s">
        <v>18</v>
      </c>
      <c r="D377" t="s">
        <v>474</v>
      </c>
      <c r="E377" t="s">
        <v>153</v>
      </c>
      <c r="F377" t="s">
        <v>20</v>
      </c>
      <c r="G377" t="s">
        <v>20</v>
      </c>
      <c r="H377" t="s">
        <v>21</v>
      </c>
      <c r="I377" t="s">
        <v>22</v>
      </c>
      <c r="J377">
        <v>0</v>
      </c>
      <c r="K377" t="s">
        <v>153</v>
      </c>
      <c r="L377">
        <v>9</v>
      </c>
      <c r="M377">
        <v>0</v>
      </c>
      <c r="N377" t="s">
        <v>379</v>
      </c>
      <c r="O377" t="s">
        <v>24</v>
      </c>
      <c r="P377" t="s">
        <v>33</v>
      </c>
      <c r="Q377" t="s">
        <v>243</v>
      </c>
      <c r="R377" s="5" t="s">
        <v>33</v>
      </c>
      <c r="U377" s="3"/>
    </row>
    <row r="378" spans="1:21" x14ac:dyDescent="0.25">
      <c r="A378">
        <v>377</v>
      </c>
      <c r="B378" t="s">
        <v>424</v>
      </c>
      <c r="C378" t="s">
        <v>157</v>
      </c>
      <c r="D378" t="s">
        <v>474</v>
      </c>
      <c r="E378" t="s">
        <v>145</v>
      </c>
      <c r="F378" t="s">
        <v>28</v>
      </c>
      <c r="G378" t="s">
        <v>145</v>
      </c>
      <c r="H378" t="s">
        <v>49</v>
      </c>
      <c r="I378" t="s">
        <v>22</v>
      </c>
      <c r="J378">
        <v>0</v>
      </c>
      <c r="K378" t="s">
        <v>28</v>
      </c>
      <c r="L378">
        <v>0</v>
      </c>
      <c r="M378">
        <v>10</v>
      </c>
      <c r="N378" t="s">
        <v>115</v>
      </c>
      <c r="O378" t="s">
        <v>160</v>
      </c>
      <c r="P378" t="s">
        <v>255</v>
      </c>
      <c r="Q378" t="s">
        <v>46</v>
      </c>
      <c r="R378" s="5" t="s">
        <v>39</v>
      </c>
      <c r="U378" s="3"/>
    </row>
    <row r="379" spans="1:21" x14ac:dyDescent="0.25">
      <c r="A379">
        <v>378</v>
      </c>
      <c r="B379" t="s">
        <v>424</v>
      </c>
      <c r="C379" t="s">
        <v>27</v>
      </c>
      <c r="D379" t="s">
        <v>475</v>
      </c>
      <c r="E379" t="s">
        <v>36</v>
      </c>
      <c r="F379" t="s">
        <v>48</v>
      </c>
      <c r="G379" t="s">
        <v>36</v>
      </c>
      <c r="H379" t="s">
        <v>49</v>
      </c>
      <c r="I379" t="s">
        <v>22</v>
      </c>
      <c r="J379">
        <v>0</v>
      </c>
      <c r="K379" t="s">
        <v>36</v>
      </c>
      <c r="L379">
        <v>18</v>
      </c>
      <c r="M379">
        <v>0</v>
      </c>
      <c r="N379" t="s">
        <v>171</v>
      </c>
      <c r="O379" t="s">
        <v>433</v>
      </c>
      <c r="P379" t="s">
        <v>183</v>
      </c>
      <c r="Q379" t="s">
        <v>243</v>
      </c>
      <c r="R379" s="5" t="s">
        <v>655</v>
      </c>
      <c r="U379" s="3"/>
    </row>
    <row r="380" spans="1:21" x14ac:dyDescent="0.25">
      <c r="A380">
        <v>379</v>
      </c>
      <c r="B380" t="s">
        <v>424</v>
      </c>
      <c r="C380" t="s">
        <v>47</v>
      </c>
      <c r="D380" t="s">
        <v>476</v>
      </c>
      <c r="E380" t="s">
        <v>140</v>
      </c>
      <c r="F380" t="s">
        <v>28</v>
      </c>
      <c r="G380" t="s">
        <v>28</v>
      </c>
      <c r="H380" t="s">
        <v>21</v>
      </c>
      <c r="I380" t="s">
        <v>22</v>
      </c>
      <c r="J380">
        <v>0</v>
      </c>
      <c r="K380" t="s">
        <v>140</v>
      </c>
      <c r="L380">
        <v>38</v>
      </c>
      <c r="M380">
        <v>0</v>
      </c>
      <c r="N380" t="s">
        <v>92</v>
      </c>
      <c r="O380" t="s">
        <v>51</v>
      </c>
      <c r="P380" t="s">
        <v>155</v>
      </c>
      <c r="Q380" t="s">
        <v>255</v>
      </c>
      <c r="R380" s="5" t="s">
        <v>656</v>
      </c>
      <c r="U380" s="3"/>
    </row>
    <row r="381" spans="1:21" x14ac:dyDescent="0.25">
      <c r="A381">
        <v>380</v>
      </c>
      <c r="B381" t="s">
        <v>424</v>
      </c>
      <c r="C381" t="s">
        <v>166</v>
      </c>
      <c r="D381" t="s">
        <v>477</v>
      </c>
      <c r="E381" t="s">
        <v>140</v>
      </c>
      <c r="F381" t="s">
        <v>48</v>
      </c>
      <c r="G381" t="s">
        <v>48</v>
      </c>
      <c r="H381" t="s">
        <v>21</v>
      </c>
      <c r="I381" t="s">
        <v>22</v>
      </c>
      <c r="J381">
        <v>0</v>
      </c>
      <c r="K381" t="s">
        <v>140</v>
      </c>
      <c r="L381">
        <v>86</v>
      </c>
      <c r="M381">
        <v>0</v>
      </c>
      <c r="N381" t="s">
        <v>338</v>
      </c>
      <c r="O381" t="s">
        <v>169</v>
      </c>
      <c r="P381" t="s">
        <v>183</v>
      </c>
      <c r="Q381" t="s">
        <v>243</v>
      </c>
      <c r="R381" s="5" t="s">
        <v>689</v>
      </c>
    </row>
    <row r="382" spans="1:21" x14ac:dyDescent="0.25">
      <c r="A382">
        <v>381</v>
      </c>
      <c r="B382" t="s">
        <v>424</v>
      </c>
      <c r="C382" t="s">
        <v>166</v>
      </c>
      <c r="D382" t="s">
        <v>478</v>
      </c>
      <c r="E382" t="s">
        <v>140</v>
      </c>
      <c r="F382" t="s">
        <v>36</v>
      </c>
      <c r="G382" t="s">
        <v>140</v>
      </c>
      <c r="H382" t="s">
        <v>49</v>
      </c>
      <c r="I382" t="s">
        <v>22</v>
      </c>
      <c r="J382">
        <v>0</v>
      </c>
      <c r="K382" t="s">
        <v>36</v>
      </c>
      <c r="L382">
        <v>0</v>
      </c>
      <c r="M382">
        <v>5</v>
      </c>
      <c r="N382" t="s">
        <v>479</v>
      </c>
      <c r="O382" t="s">
        <v>169</v>
      </c>
      <c r="P382" t="s">
        <v>155</v>
      </c>
      <c r="Q382" t="s">
        <v>243</v>
      </c>
      <c r="R382" s="5" t="s">
        <v>39</v>
      </c>
      <c r="U382" s="3"/>
    </row>
    <row r="383" spans="1:21" x14ac:dyDescent="0.25">
      <c r="A383">
        <v>382</v>
      </c>
      <c r="B383" t="s">
        <v>480</v>
      </c>
      <c r="C383" t="s">
        <v>60</v>
      </c>
      <c r="D383" s="1">
        <v>41337</v>
      </c>
      <c r="E383" t="s">
        <v>48</v>
      </c>
      <c r="F383" t="s">
        <v>36</v>
      </c>
      <c r="G383" t="s">
        <v>36</v>
      </c>
      <c r="H383" t="s">
        <v>21</v>
      </c>
      <c r="I383" t="s">
        <v>22</v>
      </c>
      <c r="J383">
        <v>0</v>
      </c>
      <c r="K383" t="s">
        <v>36</v>
      </c>
      <c r="L383">
        <v>0</v>
      </c>
      <c r="M383">
        <v>6</v>
      </c>
      <c r="N383" t="s">
        <v>62</v>
      </c>
      <c r="O383" t="s">
        <v>63</v>
      </c>
      <c r="P383" t="s">
        <v>33</v>
      </c>
      <c r="Q383" t="s">
        <v>243</v>
      </c>
      <c r="R383" s="5" t="s">
        <v>684</v>
      </c>
      <c r="U383" s="3"/>
    </row>
    <row r="384" spans="1:21" x14ac:dyDescent="0.25">
      <c r="A384">
        <v>383</v>
      </c>
      <c r="B384" t="s">
        <v>480</v>
      </c>
      <c r="C384" t="s">
        <v>47</v>
      </c>
      <c r="D384" s="1">
        <v>41368</v>
      </c>
      <c r="E384" t="s">
        <v>20</v>
      </c>
      <c r="F384" t="s">
        <v>28</v>
      </c>
      <c r="G384" t="s">
        <v>28</v>
      </c>
      <c r="H384" t="s">
        <v>21</v>
      </c>
      <c r="I384" t="s">
        <v>22</v>
      </c>
      <c r="J384">
        <v>0</v>
      </c>
      <c r="K384" t="s">
        <v>20</v>
      </c>
      <c r="L384">
        <v>2</v>
      </c>
      <c r="M384">
        <v>0</v>
      </c>
      <c r="N384" t="s">
        <v>80</v>
      </c>
      <c r="O384" t="s">
        <v>51</v>
      </c>
      <c r="P384" t="s">
        <v>431</v>
      </c>
      <c r="Q384" t="s">
        <v>46</v>
      </c>
      <c r="R384" s="5" t="s">
        <v>661</v>
      </c>
      <c r="U384" s="3"/>
    </row>
    <row r="385" spans="1:21" x14ac:dyDescent="0.25">
      <c r="A385">
        <v>384</v>
      </c>
      <c r="B385" t="s">
        <v>480</v>
      </c>
      <c r="C385" t="s">
        <v>18</v>
      </c>
      <c r="D385" s="1">
        <v>41398</v>
      </c>
      <c r="E385" t="s">
        <v>19</v>
      </c>
      <c r="F385" t="s">
        <v>372</v>
      </c>
      <c r="G385" t="s">
        <v>372</v>
      </c>
      <c r="H385" t="s">
        <v>21</v>
      </c>
      <c r="I385" t="s">
        <v>22</v>
      </c>
      <c r="J385">
        <v>0</v>
      </c>
      <c r="K385" t="s">
        <v>19</v>
      </c>
      <c r="L385">
        <v>22</v>
      </c>
      <c r="M385">
        <v>0</v>
      </c>
      <c r="N385" t="s">
        <v>206</v>
      </c>
      <c r="O385" t="s">
        <v>24</v>
      </c>
      <c r="P385" t="s">
        <v>33</v>
      </c>
      <c r="Q385" t="s">
        <v>243</v>
      </c>
      <c r="R385" s="5" t="s">
        <v>686</v>
      </c>
      <c r="U385" s="3"/>
    </row>
    <row r="386" spans="1:21" x14ac:dyDescent="0.25">
      <c r="A386">
        <v>385</v>
      </c>
      <c r="B386" t="s">
        <v>480</v>
      </c>
      <c r="C386" t="s">
        <v>70</v>
      </c>
      <c r="D386" s="1">
        <v>41429</v>
      </c>
      <c r="E386" t="s">
        <v>145</v>
      </c>
      <c r="F386" t="s">
        <v>48</v>
      </c>
      <c r="G386" t="s">
        <v>145</v>
      </c>
      <c r="H386" t="s">
        <v>49</v>
      </c>
      <c r="I386" t="s">
        <v>22</v>
      </c>
      <c r="J386">
        <v>0</v>
      </c>
      <c r="K386" t="s">
        <v>145</v>
      </c>
      <c r="L386">
        <v>5</v>
      </c>
      <c r="M386">
        <v>0</v>
      </c>
      <c r="N386" t="s">
        <v>234</v>
      </c>
      <c r="O386" t="s">
        <v>72</v>
      </c>
      <c r="P386" t="s">
        <v>314</v>
      </c>
      <c r="Q386" t="s">
        <v>46</v>
      </c>
      <c r="R386" s="5" t="s">
        <v>663</v>
      </c>
      <c r="U386" s="3"/>
    </row>
    <row r="387" spans="1:21" x14ac:dyDescent="0.25">
      <c r="A387">
        <v>386</v>
      </c>
      <c r="B387" t="s">
        <v>480</v>
      </c>
      <c r="C387" t="s">
        <v>166</v>
      </c>
      <c r="D387" s="1">
        <v>41429</v>
      </c>
      <c r="E387" t="s">
        <v>28</v>
      </c>
      <c r="F387" t="s">
        <v>140</v>
      </c>
      <c r="G387" t="s">
        <v>28</v>
      </c>
      <c r="H387" t="s">
        <v>49</v>
      </c>
      <c r="I387" t="s">
        <v>22</v>
      </c>
      <c r="J387">
        <v>0</v>
      </c>
      <c r="K387" t="s">
        <v>28</v>
      </c>
      <c r="L387">
        <v>9</v>
      </c>
      <c r="M387">
        <v>0</v>
      </c>
      <c r="N387" t="s">
        <v>65</v>
      </c>
      <c r="O387" t="s">
        <v>169</v>
      </c>
      <c r="P387" t="s">
        <v>87</v>
      </c>
      <c r="Q387" t="s">
        <v>431</v>
      </c>
      <c r="R387" s="5" t="s">
        <v>661</v>
      </c>
    </row>
    <row r="388" spans="1:21" x14ac:dyDescent="0.25">
      <c r="A388">
        <v>387</v>
      </c>
      <c r="B388" t="s">
        <v>480</v>
      </c>
      <c r="C388" t="s">
        <v>27</v>
      </c>
      <c r="D388" s="1">
        <v>41459</v>
      </c>
      <c r="E388" t="s">
        <v>372</v>
      </c>
      <c r="F388" t="s">
        <v>42</v>
      </c>
      <c r="G388" t="s">
        <v>372</v>
      </c>
      <c r="H388" t="s">
        <v>49</v>
      </c>
      <c r="I388" t="s">
        <v>22</v>
      </c>
      <c r="J388">
        <v>0</v>
      </c>
      <c r="K388" t="s">
        <v>42</v>
      </c>
      <c r="L388">
        <v>0</v>
      </c>
      <c r="M388">
        <v>8</v>
      </c>
      <c r="N388" t="s">
        <v>481</v>
      </c>
      <c r="O388" t="s">
        <v>433</v>
      </c>
      <c r="P388" t="s">
        <v>258</v>
      </c>
      <c r="Q388" t="s">
        <v>243</v>
      </c>
      <c r="R388" s="5" t="s">
        <v>664</v>
      </c>
      <c r="U388" s="3"/>
    </row>
    <row r="389" spans="1:21" x14ac:dyDescent="0.25">
      <c r="A389">
        <v>388</v>
      </c>
      <c r="B389" t="s">
        <v>480</v>
      </c>
      <c r="C389" t="s">
        <v>18</v>
      </c>
      <c r="D389" s="1">
        <v>41459</v>
      </c>
      <c r="E389" t="s">
        <v>20</v>
      </c>
      <c r="F389" t="s">
        <v>19</v>
      </c>
      <c r="G389" t="s">
        <v>20</v>
      </c>
      <c r="H389" t="s">
        <v>49</v>
      </c>
      <c r="I389" t="s">
        <v>104</v>
      </c>
      <c r="J389">
        <v>0</v>
      </c>
      <c r="K389" t="s">
        <v>19</v>
      </c>
      <c r="L389">
        <v>0</v>
      </c>
      <c r="M389">
        <v>0</v>
      </c>
      <c r="N389" t="s">
        <v>482</v>
      </c>
      <c r="O389" t="s">
        <v>24</v>
      </c>
      <c r="P389" t="s">
        <v>45</v>
      </c>
      <c r="Q389" t="s">
        <v>33</v>
      </c>
      <c r="R389" s="5" t="s">
        <v>33</v>
      </c>
    </row>
    <row r="390" spans="1:21" x14ac:dyDescent="0.25">
      <c r="A390">
        <v>389</v>
      </c>
      <c r="B390" t="s">
        <v>480</v>
      </c>
      <c r="C390" t="s">
        <v>157</v>
      </c>
      <c r="D390" s="1">
        <v>41490</v>
      </c>
      <c r="E390" t="s">
        <v>145</v>
      </c>
      <c r="F390" t="s">
        <v>36</v>
      </c>
      <c r="G390" t="s">
        <v>36</v>
      </c>
      <c r="H390" t="s">
        <v>21</v>
      </c>
      <c r="I390" t="s">
        <v>22</v>
      </c>
      <c r="J390">
        <v>0</v>
      </c>
      <c r="K390" t="s">
        <v>145</v>
      </c>
      <c r="L390">
        <v>19</v>
      </c>
      <c r="M390">
        <v>0</v>
      </c>
      <c r="N390" t="s">
        <v>368</v>
      </c>
      <c r="O390" t="s">
        <v>160</v>
      </c>
      <c r="P390" t="s">
        <v>147</v>
      </c>
      <c r="Q390" t="s">
        <v>314</v>
      </c>
      <c r="R390" s="5" t="s">
        <v>661</v>
      </c>
      <c r="U390" s="3"/>
    </row>
    <row r="391" spans="1:21" x14ac:dyDescent="0.25">
      <c r="A391">
        <v>390</v>
      </c>
      <c r="B391" t="s">
        <v>480</v>
      </c>
      <c r="C391" t="s">
        <v>54</v>
      </c>
      <c r="D391" s="1">
        <v>41521</v>
      </c>
      <c r="E391" t="s">
        <v>28</v>
      </c>
      <c r="F391" t="s">
        <v>48</v>
      </c>
      <c r="G391" t="s">
        <v>28</v>
      </c>
      <c r="H391" t="s">
        <v>49</v>
      </c>
      <c r="I391" t="s">
        <v>22</v>
      </c>
      <c r="J391">
        <v>0</v>
      </c>
      <c r="K391" t="s">
        <v>28</v>
      </c>
      <c r="L391">
        <v>44</v>
      </c>
      <c r="M391">
        <v>0</v>
      </c>
      <c r="N391" t="s">
        <v>221</v>
      </c>
      <c r="O391" t="s">
        <v>56</v>
      </c>
      <c r="P391" t="s">
        <v>87</v>
      </c>
      <c r="Q391" t="s">
        <v>431</v>
      </c>
      <c r="R391" s="5" t="s">
        <v>39</v>
      </c>
      <c r="U391" s="3"/>
    </row>
    <row r="392" spans="1:21" x14ac:dyDescent="0.25">
      <c r="A392">
        <v>391</v>
      </c>
      <c r="B392" t="s">
        <v>480</v>
      </c>
      <c r="C392" t="s">
        <v>100</v>
      </c>
      <c r="D392" s="1">
        <v>41551</v>
      </c>
      <c r="E392" t="s">
        <v>42</v>
      </c>
      <c r="F392" t="s">
        <v>140</v>
      </c>
      <c r="G392" t="s">
        <v>140</v>
      </c>
      <c r="H392" t="s">
        <v>21</v>
      </c>
      <c r="I392" t="s">
        <v>22</v>
      </c>
      <c r="J392">
        <v>0</v>
      </c>
      <c r="K392" t="s">
        <v>140</v>
      </c>
      <c r="L392">
        <v>0</v>
      </c>
      <c r="M392">
        <v>10</v>
      </c>
      <c r="N392" t="s">
        <v>141</v>
      </c>
      <c r="O392" t="s">
        <v>142</v>
      </c>
      <c r="P392" t="s">
        <v>147</v>
      </c>
      <c r="Q392" t="s">
        <v>46</v>
      </c>
      <c r="R392" s="5" t="s">
        <v>660</v>
      </c>
      <c r="U392" s="3"/>
    </row>
    <row r="393" spans="1:21" x14ac:dyDescent="0.25">
      <c r="A393">
        <v>392</v>
      </c>
      <c r="B393" t="s">
        <v>480</v>
      </c>
      <c r="C393" t="s">
        <v>47</v>
      </c>
      <c r="D393" s="1">
        <v>41582</v>
      </c>
      <c r="E393" t="s">
        <v>36</v>
      </c>
      <c r="F393" t="s">
        <v>20</v>
      </c>
      <c r="G393" t="s">
        <v>20</v>
      </c>
      <c r="H393" t="s">
        <v>21</v>
      </c>
      <c r="I393" t="s">
        <v>22</v>
      </c>
      <c r="J393">
        <v>0</v>
      </c>
      <c r="K393" t="s">
        <v>20</v>
      </c>
      <c r="L393">
        <v>0</v>
      </c>
      <c r="M393">
        <v>8</v>
      </c>
      <c r="N393" t="s">
        <v>80</v>
      </c>
      <c r="O393" t="s">
        <v>51</v>
      </c>
      <c r="P393" t="s">
        <v>137</v>
      </c>
      <c r="Q393" t="s">
        <v>45</v>
      </c>
      <c r="R393" s="5" t="s">
        <v>686</v>
      </c>
    </row>
    <row r="394" spans="1:21" x14ac:dyDescent="0.25">
      <c r="A394">
        <v>393</v>
      </c>
      <c r="B394" t="s">
        <v>480</v>
      </c>
      <c r="C394" t="s">
        <v>27</v>
      </c>
      <c r="D394" s="1">
        <v>41582</v>
      </c>
      <c r="E394" t="s">
        <v>145</v>
      </c>
      <c r="F394" t="s">
        <v>372</v>
      </c>
      <c r="G394" t="s">
        <v>145</v>
      </c>
      <c r="H394" t="s">
        <v>49</v>
      </c>
      <c r="I394" t="s">
        <v>22</v>
      </c>
      <c r="J394">
        <v>0</v>
      </c>
      <c r="K394" t="s">
        <v>372</v>
      </c>
      <c r="L394">
        <v>0</v>
      </c>
      <c r="M394">
        <v>7</v>
      </c>
      <c r="N394" t="s">
        <v>483</v>
      </c>
      <c r="O394" t="s">
        <v>433</v>
      </c>
      <c r="P394" t="s">
        <v>87</v>
      </c>
      <c r="Q394" t="s">
        <v>484</v>
      </c>
      <c r="R394" s="5" t="s">
        <v>689</v>
      </c>
      <c r="U394" s="3"/>
    </row>
    <row r="395" spans="1:21" x14ac:dyDescent="0.25">
      <c r="A395">
        <v>394</v>
      </c>
      <c r="B395" t="s">
        <v>480</v>
      </c>
      <c r="C395" t="s">
        <v>70</v>
      </c>
      <c r="D395" s="1">
        <v>41612</v>
      </c>
      <c r="E395" t="s">
        <v>48</v>
      </c>
      <c r="F395" t="s">
        <v>19</v>
      </c>
      <c r="G395" t="s">
        <v>48</v>
      </c>
      <c r="H395" t="s">
        <v>49</v>
      </c>
      <c r="I395" t="s">
        <v>22</v>
      </c>
      <c r="J395">
        <v>0</v>
      </c>
      <c r="K395" t="s">
        <v>19</v>
      </c>
      <c r="L395">
        <v>0</v>
      </c>
      <c r="M395">
        <v>3</v>
      </c>
      <c r="N395" t="s">
        <v>206</v>
      </c>
      <c r="O395" t="s">
        <v>72</v>
      </c>
      <c r="P395" t="s">
        <v>147</v>
      </c>
      <c r="Q395" t="s">
        <v>485</v>
      </c>
      <c r="R395" s="5" t="s">
        <v>684</v>
      </c>
      <c r="U395" s="3"/>
    </row>
    <row r="396" spans="1:21" x14ac:dyDescent="0.25">
      <c r="A396">
        <v>395</v>
      </c>
      <c r="B396" t="s">
        <v>480</v>
      </c>
      <c r="C396" t="s">
        <v>54</v>
      </c>
      <c r="D396" t="s">
        <v>486</v>
      </c>
      <c r="E396" t="s">
        <v>28</v>
      </c>
      <c r="F396" t="s">
        <v>372</v>
      </c>
      <c r="G396" t="s">
        <v>28</v>
      </c>
      <c r="H396" t="s">
        <v>49</v>
      </c>
      <c r="I396" t="s">
        <v>22</v>
      </c>
      <c r="J396">
        <v>0</v>
      </c>
      <c r="K396" t="s">
        <v>28</v>
      </c>
      <c r="L396">
        <v>41</v>
      </c>
      <c r="M396">
        <v>0</v>
      </c>
      <c r="N396" t="s">
        <v>109</v>
      </c>
      <c r="O396" t="s">
        <v>56</v>
      </c>
      <c r="P396" t="s">
        <v>33</v>
      </c>
      <c r="Q396" t="s">
        <v>243</v>
      </c>
      <c r="R396" s="5" t="s">
        <v>656</v>
      </c>
      <c r="U396" s="3"/>
    </row>
    <row r="397" spans="1:21" x14ac:dyDescent="0.25">
      <c r="A397">
        <v>396</v>
      </c>
      <c r="B397" t="s">
        <v>480</v>
      </c>
      <c r="C397" t="s">
        <v>166</v>
      </c>
      <c r="D397" t="s">
        <v>486</v>
      </c>
      <c r="E397" t="s">
        <v>20</v>
      </c>
      <c r="F397" t="s">
        <v>140</v>
      </c>
      <c r="G397" t="s">
        <v>140</v>
      </c>
      <c r="H397" t="s">
        <v>21</v>
      </c>
      <c r="I397" t="s">
        <v>22</v>
      </c>
      <c r="J397">
        <v>0</v>
      </c>
      <c r="K397" t="s">
        <v>140</v>
      </c>
      <c r="L397">
        <v>0</v>
      </c>
      <c r="M397">
        <v>4</v>
      </c>
      <c r="N397" t="s">
        <v>429</v>
      </c>
      <c r="O397" t="s">
        <v>169</v>
      </c>
      <c r="P397" t="s">
        <v>137</v>
      </c>
      <c r="Q397" t="s">
        <v>45</v>
      </c>
      <c r="R397" s="5" t="s">
        <v>686</v>
      </c>
      <c r="U397" s="3"/>
    </row>
    <row r="398" spans="1:21" x14ac:dyDescent="0.25">
      <c r="A398">
        <v>397</v>
      </c>
      <c r="B398" t="s">
        <v>480</v>
      </c>
      <c r="C398" t="s">
        <v>60</v>
      </c>
      <c r="D398" t="s">
        <v>487</v>
      </c>
      <c r="E398" t="s">
        <v>36</v>
      </c>
      <c r="F398" t="s">
        <v>19</v>
      </c>
      <c r="G398" t="s">
        <v>36</v>
      </c>
      <c r="H398" t="s">
        <v>49</v>
      </c>
      <c r="I398" t="s">
        <v>22</v>
      </c>
      <c r="J398">
        <v>0</v>
      </c>
      <c r="K398" t="s">
        <v>36</v>
      </c>
      <c r="L398">
        <v>48</v>
      </c>
      <c r="M398">
        <v>0</v>
      </c>
      <c r="N398" t="s">
        <v>99</v>
      </c>
      <c r="O398" t="s">
        <v>63</v>
      </c>
      <c r="P398" t="s">
        <v>87</v>
      </c>
      <c r="Q398" t="s">
        <v>431</v>
      </c>
      <c r="R398" s="5" t="s">
        <v>33</v>
      </c>
    </row>
    <row r="399" spans="1:21" x14ac:dyDescent="0.25">
      <c r="A399">
        <v>398</v>
      </c>
      <c r="B399" t="s">
        <v>480</v>
      </c>
      <c r="C399" t="s">
        <v>157</v>
      </c>
      <c r="D399" t="s">
        <v>487</v>
      </c>
      <c r="E399" t="s">
        <v>42</v>
      </c>
      <c r="F399" t="s">
        <v>145</v>
      </c>
      <c r="G399" t="s">
        <v>145</v>
      </c>
      <c r="H399" t="s">
        <v>21</v>
      </c>
      <c r="I399" t="s">
        <v>22</v>
      </c>
      <c r="J399">
        <v>0</v>
      </c>
      <c r="K399" t="s">
        <v>145</v>
      </c>
      <c r="L399">
        <v>0</v>
      </c>
      <c r="M399">
        <v>6</v>
      </c>
      <c r="N399" t="s">
        <v>488</v>
      </c>
      <c r="O399" t="s">
        <v>160</v>
      </c>
      <c r="P399" t="s">
        <v>147</v>
      </c>
      <c r="Q399" t="s">
        <v>46</v>
      </c>
      <c r="R399" s="5" t="s">
        <v>684</v>
      </c>
    </row>
    <row r="400" spans="1:21" x14ac:dyDescent="0.25">
      <c r="A400">
        <v>399</v>
      </c>
      <c r="B400" t="s">
        <v>480</v>
      </c>
      <c r="C400" t="s">
        <v>166</v>
      </c>
      <c r="D400" t="s">
        <v>489</v>
      </c>
      <c r="E400" t="s">
        <v>372</v>
      </c>
      <c r="F400" t="s">
        <v>140</v>
      </c>
      <c r="G400" t="s">
        <v>372</v>
      </c>
      <c r="H400" t="s">
        <v>49</v>
      </c>
      <c r="I400" t="s">
        <v>22</v>
      </c>
      <c r="J400">
        <v>0</v>
      </c>
      <c r="K400" t="s">
        <v>372</v>
      </c>
      <c r="L400">
        <v>24</v>
      </c>
      <c r="M400">
        <v>0</v>
      </c>
      <c r="N400" t="s">
        <v>30</v>
      </c>
      <c r="O400" t="s">
        <v>169</v>
      </c>
      <c r="P400" t="s">
        <v>137</v>
      </c>
      <c r="Q400" t="s">
        <v>45</v>
      </c>
      <c r="R400" s="5" t="s">
        <v>656</v>
      </c>
    </row>
    <row r="401" spans="1:21" x14ac:dyDescent="0.25">
      <c r="A401">
        <v>400</v>
      </c>
      <c r="B401" t="s">
        <v>480</v>
      </c>
      <c r="C401" t="s">
        <v>100</v>
      </c>
      <c r="D401" t="s">
        <v>490</v>
      </c>
      <c r="E401" t="s">
        <v>42</v>
      </c>
      <c r="F401" t="s">
        <v>36</v>
      </c>
      <c r="G401" t="s">
        <v>36</v>
      </c>
      <c r="H401" t="s">
        <v>21</v>
      </c>
      <c r="I401" t="s">
        <v>22</v>
      </c>
      <c r="J401">
        <v>0</v>
      </c>
      <c r="K401" t="s">
        <v>42</v>
      </c>
      <c r="L401">
        <v>4</v>
      </c>
      <c r="M401">
        <v>0</v>
      </c>
      <c r="N401" t="s">
        <v>491</v>
      </c>
      <c r="O401" t="s">
        <v>142</v>
      </c>
      <c r="P401" t="s">
        <v>40</v>
      </c>
      <c r="Q401" t="s">
        <v>243</v>
      </c>
      <c r="R401" s="5" t="s">
        <v>39</v>
      </c>
      <c r="U401" s="3"/>
    </row>
    <row r="402" spans="1:21" x14ac:dyDescent="0.25">
      <c r="A402">
        <v>401</v>
      </c>
      <c r="B402" t="s">
        <v>480</v>
      </c>
      <c r="C402" t="s">
        <v>47</v>
      </c>
      <c r="D402" t="s">
        <v>490</v>
      </c>
      <c r="E402" t="s">
        <v>48</v>
      </c>
      <c r="F402" t="s">
        <v>20</v>
      </c>
      <c r="G402" t="s">
        <v>20</v>
      </c>
      <c r="H402" t="s">
        <v>21</v>
      </c>
      <c r="I402" t="s">
        <v>104</v>
      </c>
      <c r="J402">
        <v>0</v>
      </c>
      <c r="K402" t="s">
        <v>20</v>
      </c>
      <c r="L402">
        <v>0</v>
      </c>
      <c r="M402">
        <v>0</v>
      </c>
      <c r="N402" t="s">
        <v>395</v>
      </c>
      <c r="O402" t="s">
        <v>51</v>
      </c>
      <c r="P402" t="s">
        <v>87</v>
      </c>
      <c r="Q402" t="s">
        <v>431</v>
      </c>
      <c r="R402" s="5" t="s">
        <v>689</v>
      </c>
      <c r="U402" s="3"/>
    </row>
    <row r="403" spans="1:21" x14ac:dyDescent="0.25">
      <c r="A403">
        <v>402</v>
      </c>
      <c r="B403" t="s">
        <v>480</v>
      </c>
      <c r="C403" t="s">
        <v>27</v>
      </c>
      <c r="D403" t="s">
        <v>492</v>
      </c>
      <c r="E403" t="s">
        <v>19</v>
      </c>
      <c r="F403" t="s">
        <v>372</v>
      </c>
      <c r="G403" t="s">
        <v>372</v>
      </c>
      <c r="H403" t="s">
        <v>21</v>
      </c>
      <c r="I403" t="s">
        <v>22</v>
      </c>
      <c r="J403">
        <v>0</v>
      </c>
      <c r="K403" t="s">
        <v>19</v>
      </c>
      <c r="L403">
        <v>11</v>
      </c>
      <c r="M403">
        <v>0</v>
      </c>
      <c r="N403" t="s">
        <v>206</v>
      </c>
      <c r="O403" t="s">
        <v>433</v>
      </c>
      <c r="P403" t="s">
        <v>137</v>
      </c>
      <c r="Q403" t="s">
        <v>45</v>
      </c>
      <c r="R403" s="5" t="s">
        <v>663</v>
      </c>
      <c r="U403" s="3"/>
    </row>
    <row r="404" spans="1:21" x14ac:dyDescent="0.25">
      <c r="A404">
        <v>403</v>
      </c>
      <c r="B404" t="s">
        <v>480</v>
      </c>
      <c r="C404" t="s">
        <v>157</v>
      </c>
      <c r="D404" t="s">
        <v>492</v>
      </c>
      <c r="E404" t="s">
        <v>145</v>
      </c>
      <c r="F404" t="s">
        <v>28</v>
      </c>
      <c r="G404" t="s">
        <v>145</v>
      </c>
      <c r="H404" t="s">
        <v>49</v>
      </c>
      <c r="I404" t="s">
        <v>22</v>
      </c>
      <c r="J404">
        <v>0</v>
      </c>
      <c r="K404" t="s">
        <v>145</v>
      </c>
      <c r="L404">
        <v>87</v>
      </c>
      <c r="M404">
        <v>0</v>
      </c>
      <c r="N404" t="s">
        <v>427</v>
      </c>
      <c r="O404" t="s">
        <v>160</v>
      </c>
      <c r="P404" t="s">
        <v>147</v>
      </c>
      <c r="Q404" t="s">
        <v>46</v>
      </c>
      <c r="R404" s="5" t="s">
        <v>684</v>
      </c>
      <c r="U404" s="3"/>
    </row>
    <row r="405" spans="1:21" x14ac:dyDescent="0.25">
      <c r="A405">
        <v>404</v>
      </c>
      <c r="B405" t="s">
        <v>480</v>
      </c>
      <c r="C405" t="s">
        <v>70</v>
      </c>
      <c r="D405" t="s">
        <v>493</v>
      </c>
      <c r="E405" t="s">
        <v>140</v>
      </c>
      <c r="F405" t="s">
        <v>48</v>
      </c>
      <c r="G405" t="s">
        <v>140</v>
      </c>
      <c r="H405" t="s">
        <v>49</v>
      </c>
      <c r="I405" t="s">
        <v>22</v>
      </c>
      <c r="J405">
        <v>0</v>
      </c>
      <c r="K405" t="s">
        <v>140</v>
      </c>
      <c r="L405">
        <v>86</v>
      </c>
      <c r="M405">
        <v>0</v>
      </c>
      <c r="N405" t="s">
        <v>141</v>
      </c>
      <c r="O405" t="s">
        <v>72</v>
      </c>
      <c r="P405" t="s">
        <v>87</v>
      </c>
      <c r="Q405" t="s">
        <v>431</v>
      </c>
      <c r="R405" s="5" t="s">
        <v>33</v>
      </c>
      <c r="U405" s="3"/>
    </row>
    <row r="406" spans="1:21" x14ac:dyDescent="0.25">
      <c r="A406">
        <v>405</v>
      </c>
      <c r="B406" t="s">
        <v>480</v>
      </c>
      <c r="C406" t="s">
        <v>18</v>
      </c>
      <c r="D406" t="s">
        <v>494</v>
      </c>
      <c r="E406" t="s">
        <v>42</v>
      </c>
      <c r="F406" t="s">
        <v>19</v>
      </c>
      <c r="G406" t="s">
        <v>42</v>
      </c>
      <c r="H406" t="s">
        <v>49</v>
      </c>
      <c r="I406" t="s">
        <v>22</v>
      </c>
      <c r="J406">
        <v>0</v>
      </c>
      <c r="K406" t="s">
        <v>19</v>
      </c>
      <c r="L406">
        <v>0</v>
      </c>
      <c r="M406">
        <v>5</v>
      </c>
      <c r="N406" t="s">
        <v>482</v>
      </c>
      <c r="O406" t="s">
        <v>24</v>
      </c>
      <c r="P406" t="s">
        <v>255</v>
      </c>
      <c r="Q406" t="s">
        <v>40</v>
      </c>
      <c r="R406" s="5" t="s">
        <v>664</v>
      </c>
      <c r="U406" s="3"/>
    </row>
    <row r="407" spans="1:21" x14ac:dyDescent="0.25">
      <c r="A407">
        <v>406</v>
      </c>
      <c r="B407" t="s">
        <v>480</v>
      </c>
      <c r="C407" t="s">
        <v>60</v>
      </c>
      <c r="D407" t="s">
        <v>495</v>
      </c>
      <c r="E407" t="s">
        <v>36</v>
      </c>
      <c r="F407" t="s">
        <v>140</v>
      </c>
      <c r="G407" t="s">
        <v>36</v>
      </c>
      <c r="H407" t="s">
        <v>49</v>
      </c>
      <c r="I407" t="s">
        <v>22</v>
      </c>
      <c r="J407">
        <v>0</v>
      </c>
      <c r="K407" t="s">
        <v>140</v>
      </c>
      <c r="L407">
        <v>0</v>
      </c>
      <c r="M407">
        <v>4</v>
      </c>
      <c r="N407" t="s">
        <v>429</v>
      </c>
      <c r="O407" t="s">
        <v>63</v>
      </c>
      <c r="P407" t="s">
        <v>137</v>
      </c>
      <c r="Q407" t="s">
        <v>45</v>
      </c>
      <c r="R407" s="5" t="s">
        <v>686</v>
      </c>
      <c r="U407" s="3"/>
    </row>
    <row r="408" spans="1:21" x14ac:dyDescent="0.25">
      <c r="A408">
        <v>407</v>
      </c>
      <c r="B408" t="s">
        <v>480</v>
      </c>
      <c r="C408" t="s">
        <v>47</v>
      </c>
      <c r="D408" t="s">
        <v>495</v>
      </c>
      <c r="E408" t="s">
        <v>145</v>
      </c>
      <c r="F408" t="s">
        <v>20</v>
      </c>
      <c r="G408" t="s">
        <v>20</v>
      </c>
      <c r="H408" t="s">
        <v>21</v>
      </c>
      <c r="I408" t="s">
        <v>22</v>
      </c>
      <c r="J408">
        <v>0</v>
      </c>
      <c r="K408" t="s">
        <v>20</v>
      </c>
      <c r="L408">
        <v>0</v>
      </c>
      <c r="M408">
        <v>7</v>
      </c>
      <c r="N408" t="s">
        <v>191</v>
      </c>
      <c r="O408" t="s">
        <v>51</v>
      </c>
      <c r="P408" t="s">
        <v>147</v>
      </c>
      <c r="Q408" t="s">
        <v>46</v>
      </c>
      <c r="R408" s="5" t="s">
        <v>46</v>
      </c>
      <c r="U408" s="3"/>
    </row>
    <row r="409" spans="1:21" x14ac:dyDescent="0.25">
      <c r="A409">
        <v>408</v>
      </c>
      <c r="B409" t="s">
        <v>480</v>
      </c>
      <c r="C409" t="s">
        <v>70</v>
      </c>
      <c r="D409" t="s">
        <v>496</v>
      </c>
      <c r="E409" t="s">
        <v>28</v>
      </c>
      <c r="F409" t="s">
        <v>48</v>
      </c>
      <c r="G409" t="s">
        <v>28</v>
      </c>
      <c r="H409" t="s">
        <v>49</v>
      </c>
      <c r="I409" t="s">
        <v>22</v>
      </c>
      <c r="J409">
        <v>0</v>
      </c>
      <c r="K409" t="s">
        <v>48</v>
      </c>
      <c r="L409">
        <v>0</v>
      </c>
      <c r="M409">
        <v>9</v>
      </c>
      <c r="N409" t="s">
        <v>163</v>
      </c>
      <c r="O409" t="s">
        <v>72</v>
      </c>
      <c r="P409" t="s">
        <v>255</v>
      </c>
      <c r="Q409" t="s">
        <v>33</v>
      </c>
      <c r="R409" s="5" t="s">
        <v>656</v>
      </c>
      <c r="U409" s="3"/>
    </row>
    <row r="410" spans="1:21" x14ac:dyDescent="0.25">
      <c r="A410">
        <v>409</v>
      </c>
      <c r="B410" t="s">
        <v>480</v>
      </c>
      <c r="C410" t="s">
        <v>100</v>
      </c>
      <c r="D410" t="s">
        <v>496</v>
      </c>
      <c r="E410" t="s">
        <v>372</v>
      </c>
      <c r="F410" t="s">
        <v>42</v>
      </c>
      <c r="G410" t="s">
        <v>42</v>
      </c>
      <c r="H410" t="s">
        <v>21</v>
      </c>
      <c r="I410" t="s">
        <v>22</v>
      </c>
      <c r="J410">
        <v>0</v>
      </c>
      <c r="K410" t="s">
        <v>42</v>
      </c>
      <c r="L410">
        <v>0</v>
      </c>
      <c r="M410">
        <v>7</v>
      </c>
      <c r="N410" t="s">
        <v>497</v>
      </c>
      <c r="O410" t="s">
        <v>142</v>
      </c>
      <c r="P410" t="s">
        <v>87</v>
      </c>
      <c r="Q410" t="s">
        <v>484</v>
      </c>
      <c r="R410" s="5" t="s">
        <v>695</v>
      </c>
      <c r="U410" s="3"/>
    </row>
    <row r="411" spans="1:21" x14ac:dyDescent="0.25">
      <c r="A411">
        <v>410</v>
      </c>
      <c r="B411" t="s">
        <v>480</v>
      </c>
      <c r="C411" t="s">
        <v>166</v>
      </c>
      <c r="D411" t="s">
        <v>498</v>
      </c>
      <c r="E411" t="s">
        <v>145</v>
      </c>
      <c r="F411" t="s">
        <v>140</v>
      </c>
      <c r="G411" t="s">
        <v>145</v>
      </c>
      <c r="H411" t="s">
        <v>49</v>
      </c>
      <c r="I411" t="s">
        <v>22</v>
      </c>
      <c r="J411">
        <v>0</v>
      </c>
      <c r="K411" t="s">
        <v>140</v>
      </c>
      <c r="L411">
        <v>0</v>
      </c>
      <c r="M411">
        <v>5</v>
      </c>
      <c r="N411" t="s">
        <v>141</v>
      </c>
      <c r="O411" t="s">
        <v>169</v>
      </c>
      <c r="P411" t="s">
        <v>258</v>
      </c>
      <c r="Q411" t="s">
        <v>45</v>
      </c>
      <c r="R411" s="5" t="s">
        <v>33</v>
      </c>
      <c r="U411" s="3"/>
    </row>
    <row r="412" spans="1:21" x14ac:dyDescent="0.25">
      <c r="A412">
        <v>411</v>
      </c>
      <c r="B412" t="s">
        <v>480</v>
      </c>
      <c r="C412" t="s">
        <v>47</v>
      </c>
      <c r="D412" t="s">
        <v>499</v>
      </c>
      <c r="E412" t="s">
        <v>20</v>
      </c>
      <c r="F412" t="s">
        <v>372</v>
      </c>
      <c r="G412" t="s">
        <v>372</v>
      </c>
      <c r="H412" t="s">
        <v>21</v>
      </c>
      <c r="I412" t="s">
        <v>22</v>
      </c>
      <c r="J412">
        <v>0</v>
      </c>
      <c r="K412" t="s">
        <v>20</v>
      </c>
      <c r="L412">
        <v>130</v>
      </c>
      <c r="M412">
        <v>0</v>
      </c>
      <c r="N412" t="s">
        <v>80</v>
      </c>
      <c r="O412" t="s">
        <v>51</v>
      </c>
      <c r="P412" t="s">
        <v>147</v>
      </c>
      <c r="Q412" t="s">
        <v>46</v>
      </c>
      <c r="R412" s="5" t="s">
        <v>689</v>
      </c>
      <c r="U412" s="3"/>
    </row>
    <row r="413" spans="1:21" x14ac:dyDescent="0.25">
      <c r="A413">
        <v>412</v>
      </c>
      <c r="B413" t="s">
        <v>480</v>
      </c>
      <c r="C413" t="s">
        <v>352</v>
      </c>
      <c r="D413" t="s">
        <v>500</v>
      </c>
      <c r="E413" t="s">
        <v>42</v>
      </c>
      <c r="F413" t="s">
        <v>48</v>
      </c>
      <c r="G413" t="s">
        <v>48</v>
      </c>
      <c r="H413" t="s">
        <v>21</v>
      </c>
      <c r="I413" t="s">
        <v>22</v>
      </c>
      <c r="J413">
        <v>0</v>
      </c>
      <c r="K413" t="s">
        <v>42</v>
      </c>
      <c r="L413">
        <v>7</v>
      </c>
      <c r="M413">
        <v>0</v>
      </c>
      <c r="N413" t="s">
        <v>497</v>
      </c>
      <c r="O413" t="s">
        <v>354</v>
      </c>
      <c r="P413" t="s">
        <v>255</v>
      </c>
      <c r="Q413" t="s">
        <v>33</v>
      </c>
      <c r="R413" s="5" t="s">
        <v>656</v>
      </c>
      <c r="U413" s="3"/>
    </row>
    <row r="414" spans="1:21" x14ac:dyDescent="0.25">
      <c r="A414">
        <v>413</v>
      </c>
      <c r="B414" t="s">
        <v>480</v>
      </c>
      <c r="C414" t="s">
        <v>60</v>
      </c>
      <c r="D414" t="s">
        <v>501</v>
      </c>
      <c r="E414" t="s">
        <v>36</v>
      </c>
      <c r="F414" t="s">
        <v>28</v>
      </c>
      <c r="G414" t="s">
        <v>36</v>
      </c>
      <c r="H414" t="s">
        <v>49</v>
      </c>
      <c r="I414" t="s">
        <v>22</v>
      </c>
      <c r="J414">
        <v>0</v>
      </c>
      <c r="K414" t="s">
        <v>28</v>
      </c>
      <c r="L414">
        <v>0</v>
      </c>
      <c r="M414">
        <v>5</v>
      </c>
      <c r="N414" t="s">
        <v>115</v>
      </c>
      <c r="O414" t="s">
        <v>63</v>
      </c>
      <c r="P414" t="s">
        <v>255</v>
      </c>
      <c r="Q414" t="s">
        <v>33</v>
      </c>
      <c r="R414" s="5" t="s">
        <v>686</v>
      </c>
      <c r="U414" s="3"/>
    </row>
    <row r="415" spans="1:21" x14ac:dyDescent="0.25">
      <c r="A415">
        <v>414</v>
      </c>
      <c r="B415" t="s">
        <v>480</v>
      </c>
      <c r="C415" t="s">
        <v>166</v>
      </c>
      <c r="D415" t="s">
        <v>502</v>
      </c>
      <c r="E415" t="s">
        <v>19</v>
      </c>
      <c r="F415" t="s">
        <v>140</v>
      </c>
      <c r="G415" t="s">
        <v>19</v>
      </c>
      <c r="H415" t="s">
        <v>49</v>
      </c>
      <c r="I415" t="s">
        <v>22</v>
      </c>
      <c r="J415">
        <v>0</v>
      </c>
      <c r="K415" t="s">
        <v>140</v>
      </c>
      <c r="L415">
        <v>0</v>
      </c>
      <c r="M415">
        <v>5</v>
      </c>
      <c r="N415" t="s">
        <v>92</v>
      </c>
      <c r="O415" t="s">
        <v>169</v>
      </c>
      <c r="P415" t="s">
        <v>147</v>
      </c>
      <c r="Q415" t="s">
        <v>314</v>
      </c>
      <c r="R415" s="5" t="s">
        <v>720</v>
      </c>
      <c r="U415" s="3"/>
    </row>
    <row r="416" spans="1:21" x14ac:dyDescent="0.25">
      <c r="A416">
        <v>415</v>
      </c>
      <c r="B416" t="s">
        <v>480</v>
      </c>
      <c r="C416" t="s">
        <v>60</v>
      </c>
      <c r="D416" t="s">
        <v>503</v>
      </c>
      <c r="E416" t="s">
        <v>42</v>
      </c>
      <c r="F416" t="s">
        <v>36</v>
      </c>
      <c r="G416" t="s">
        <v>42</v>
      </c>
      <c r="H416" t="s">
        <v>49</v>
      </c>
      <c r="I416" t="s">
        <v>22</v>
      </c>
      <c r="J416">
        <v>0</v>
      </c>
      <c r="K416" t="s">
        <v>36</v>
      </c>
      <c r="L416">
        <v>0</v>
      </c>
      <c r="M416">
        <v>6</v>
      </c>
      <c r="N416" t="s">
        <v>275</v>
      </c>
      <c r="O416" t="s">
        <v>63</v>
      </c>
      <c r="P416" t="s">
        <v>40</v>
      </c>
      <c r="Q416" t="s">
        <v>33</v>
      </c>
      <c r="R416" s="5" t="s">
        <v>39</v>
      </c>
      <c r="U416" s="3"/>
    </row>
    <row r="417" spans="1:21" x14ac:dyDescent="0.25">
      <c r="A417">
        <v>416</v>
      </c>
      <c r="B417" t="s">
        <v>480</v>
      </c>
      <c r="C417" t="s">
        <v>157</v>
      </c>
      <c r="D417" t="s">
        <v>504</v>
      </c>
      <c r="E417" t="s">
        <v>19</v>
      </c>
      <c r="F417" t="s">
        <v>145</v>
      </c>
      <c r="G417" t="s">
        <v>19</v>
      </c>
      <c r="H417" t="s">
        <v>49</v>
      </c>
      <c r="I417" t="s">
        <v>22</v>
      </c>
      <c r="J417">
        <v>0</v>
      </c>
      <c r="K417" t="s">
        <v>145</v>
      </c>
      <c r="L417">
        <v>0</v>
      </c>
      <c r="M417">
        <v>8</v>
      </c>
      <c r="N417" t="s">
        <v>488</v>
      </c>
      <c r="O417" t="s">
        <v>160</v>
      </c>
      <c r="P417" t="s">
        <v>431</v>
      </c>
      <c r="Q417" t="s">
        <v>484</v>
      </c>
      <c r="R417" s="5" t="s">
        <v>663</v>
      </c>
      <c r="U417" s="3"/>
    </row>
    <row r="418" spans="1:21" x14ac:dyDescent="0.25">
      <c r="A418">
        <v>417</v>
      </c>
      <c r="B418" t="s">
        <v>480</v>
      </c>
      <c r="C418" t="s">
        <v>54</v>
      </c>
      <c r="D418" t="s">
        <v>504</v>
      </c>
      <c r="E418" t="s">
        <v>28</v>
      </c>
      <c r="F418" t="s">
        <v>20</v>
      </c>
      <c r="G418" t="s">
        <v>28</v>
      </c>
      <c r="H418" t="s">
        <v>49</v>
      </c>
      <c r="I418" t="s">
        <v>22</v>
      </c>
      <c r="J418">
        <v>0</v>
      </c>
      <c r="K418" t="s">
        <v>28</v>
      </c>
      <c r="L418">
        <v>58</v>
      </c>
      <c r="M418">
        <v>0</v>
      </c>
      <c r="N418" t="s">
        <v>115</v>
      </c>
      <c r="O418" t="s">
        <v>56</v>
      </c>
      <c r="P418" t="s">
        <v>137</v>
      </c>
      <c r="Q418" t="s">
        <v>258</v>
      </c>
      <c r="R418" s="5" t="s">
        <v>664</v>
      </c>
      <c r="U418" s="3"/>
    </row>
    <row r="419" spans="1:21" x14ac:dyDescent="0.25">
      <c r="A419">
        <v>418</v>
      </c>
      <c r="B419" t="s">
        <v>480</v>
      </c>
      <c r="C419" t="s">
        <v>166</v>
      </c>
      <c r="D419" t="s">
        <v>505</v>
      </c>
      <c r="E419" t="s">
        <v>140</v>
      </c>
      <c r="F419" t="s">
        <v>36</v>
      </c>
      <c r="G419" t="s">
        <v>36</v>
      </c>
      <c r="H419" t="s">
        <v>21</v>
      </c>
      <c r="I419" t="s">
        <v>22</v>
      </c>
      <c r="J419">
        <v>0</v>
      </c>
      <c r="K419" t="s">
        <v>140</v>
      </c>
      <c r="L419">
        <v>14</v>
      </c>
      <c r="M419">
        <v>0</v>
      </c>
      <c r="N419" t="s">
        <v>141</v>
      </c>
      <c r="O419" t="s">
        <v>169</v>
      </c>
      <c r="P419" t="s">
        <v>147</v>
      </c>
      <c r="Q419" t="s">
        <v>243</v>
      </c>
      <c r="R419" s="5" t="s">
        <v>46</v>
      </c>
      <c r="U419" s="3"/>
    </row>
    <row r="420" spans="1:21" x14ac:dyDescent="0.25">
      <c r="A420">
        <v>419</v>
      </c>
      <c r="B420" t="s">
        <v>480</v>
      </c>
      <c r="C420" t="s">
        <v>506</v>
      </c>
      <c r="D420" t="s">
        <v>505</v>
      </c>
      <c r="E420" t="s">
        <v>48</v>
      </c>
      <c r="F420" t="s">
        <v>372</v>
      </c>
      <c r="G420" t="s">
        <v>372</v>
      </c>
      <c r="H420" t="s">
        <v>21</v>
      </c>
      <c r="I420" t="s">
        <v>22</v>
      </c>
      <c r="J420">
        <v>0</v>
      </c>
      <c r="K420" t="s">
        <v>48</v>
      </c>
      <c r="L420">
        <v>15</v>
      </c>
      <c r="M420">
        <v>0</v>
      </c>
      <c r="N420" t="s">
        <v>108</v>
      </c>
      <c r="O420" t="s">
        <v>507</v>
      </c>
      <c r="P420" t="s">
        <v>40</v>
      </c>
      <c r="Q420" t="s">
        <v>33</v>
      </c>
      <c r="R420" s="5" t="s">
        <v>654</v>
      </c>
      <c r="U420" s="3"/>
    </row>
    <row r="421" spans="1:21" x14ac:dyDescent="0.25">
      <c r="A421">
        <v>420</v>
      </c>
      <c r="B421" t="s">
        <v>480</v>
      </c>
      <c r="C421" t="s">
        <v>157</v>
      </c>
      <c r="D421" t="s">
        <v>508</v>
      </c>
      <c r="E421" t="s">
        <v>20</v>
      </c>
      <c r="F421" t="s">
        <v>145</v>
      </c>
      <c r="G421" t="s">
        <v>145</v>
      </c>
      <c r="H421" t="s">
        <v>21</v>
      </c>
      <c r="I421" t="s">
        <v>22</v>
      </c>
      <c r="J421">
        <v>0</v>
      </c>
      <c r="K421" t="s">
        <v>145</v>
      </c>
      <c r="L421">
        <v>0</v>
      </c>
      <c r="M421">
        <v>4</v>
      </c>
      <c r="N421" t="s">
        <v>58</v>
      </c>
      <c r="O421" t="s">
        <v>160</v>
      </c>
      <c r="P421" t="s">
        <v>87</v>
      </c>
      <c r="Q421" t="s">
        <v>484</v>
      </c>
      <c r="R421" s="5" t="s">
        <v>39</v>
      </c>
      <c r="U421" s="3"/>
    </row>
    <row r="422" spans="1:21" x14ac:dyDescent="0.25">
      <c r="A422">
        <v>421</v>
      </c>
      <c r="B422" t="s">
        <v>480</v>
      </c>
      <c r="C422" t="s">
        <v>54</v>
      </c>
      <c r="D422" t="s">
        <v>508</v>
      </c>
      <c r="E422" t="s">
        <v>28</v>
      </c>
      <c r="F422" t="s">
        <v>42</v>
      </c>
      <c r="G422" t="s">
        <v>28</v>
      </c>
      <c r="H422" t="s">
        <v>49</v>
      </c>
      <c r="I422" t="s">
        <v>22</v>
      </c>
      <c r="J422">
        <v>0</v>
      </c>
      <c r="K422" t="s">
        <v>28</v>
      </c>
      <c r="L422">
        <v>4</v>
      </c>
      <c r="M422">
        <v>0</v>
      </c>
      <c r="N422" t="s">
        <v>109</v>
      </c>
      <c r="O422" t="s">
        <v>56</v>
      </c>
      <c r="P422" t="s">
        <v>137</v>
      </c>
      <c r="Q422" t="s">
        <v>45</v>
      </c>
      <c r="R422" s="5" t="s">
        <v>720</v>
      </c>
      <c r="U422" s="3"/>
    </row>
    <row r="423" spans="1:21" x14ac:dyDescent="0.25">
      <c r="A423">
        <v>422</v>
      </c>
      <c r="B423" t="s">
        <v>480</v>
      </c>
      <c r="C423" t="s">
        <v>27</v>
      </c>
      <c r="D423" t="s">
        <v>509</v>
      </c>
      <c r="E423" t="s">
        <v>140</v>
      </c>
      <c r="F423" t="s">
        <v>372</v>
      </c>
      <c r="G423" t="s">
        <v>140</v>
      </c>
      <c r="H423" t="s">
        <v>49</v>
      </c>
      <c r="I423" t="s">
        <v>22</v>
      </c>
      <c r="J423">
        <v>0</v>
      </c>
      <c r="K423" t="s">
        <v>140</v>
      </c>
      <c r="L423">
        <v>37</v>
      </c>
      <c r="M423">
        <v>0</v>
      </c>
      <c r="N423" t="s">
        <v>92</v>
      </c>
      <c r="O423" t="s">
        <v>433</v>
      </c>
      <c r="P423" t="s">
        <v>314</v>
      </c>
      <c r="Q423" t="s">
        <v>243</v>
      </c>
      <c r="R423" s="5" t="s">
        <v>686</v>
      </c>
      <c r="U423" s="3"/>
    </row>
    <row r="424" spans="1:21" x14ac:dyDescent="0.25">
      <c r="A424">
        <v>423</v>
      </c>
      <c r="B424" t="s">
        <v>480</v>
      </c>
      <c r="C424" t="s">
        <v>18</v>
      </c>
      <c r="D424" s="1">
        <v>41279</v>
      </c>
      <c r="E424" t="s">
        <v>28</v>
      </c>
      <c r="F424" t="s">
        <v>19</v>
      </c>
      <c r="G424" t="s">
        <v>28</v>
      </c>
      <c r="H424" t="s">
        <v>49</v>
      </c>
      <c r="I424" t="s">
        <v>22</v>
      </c>
      <c r="J424">
        <v>0</v>
      </c>
      <c r="K424" t="s">
        <v>19</v>
      </c>
      <c r="L424">
        <v>0</v>
      </c>
      <c r="M424">
        <v>7</v>
      </c>
      <c r="N424" t="s">
        <v>397</v>
      </c>
      <c r="O424" t="s">
        <v>24</v>
      </c>
      <c r="P424" t="s">
        <v>137</v>
      </c>
      <c r="Q424" t="s">
        <v>258</v>
      </c>
      <c r="R424" s="5" t="s">
        <v>654</v>
      </c>
      <c r="U424" s="3"/>
    </row>
    <row r="425" spans="1:21" x14ac:dyDescent="0.25">
      <c r="A425">
        <v>424</v>
      </c>
      <c r="B425" t="s">
        <v>480</v>
      </c>
      <c r="C425" t="s">
        <v>506</v>
      </c>
      <c r="D425" s="1">
        <v>41279</v>
      </c>
      <c r="E425" t="s">
        <v>36</v>
      </c>
      <c r="F425" t="s">
        <v>48</v>
      </c>
      <c r="G425" t="s">
        <v>36</v>
      </c>
      <c r="H425" t="s">
        <v>49</v>
      </c>
      <c r="I425" t="s">
        <v>22</v>
      </c>
      <c r="J425">
        <v>0</v>
      </c>
      <c r="K425" t="s">
        <v>48</v>
      </c>
      <c r="L425">
        <v>0</v>
      </c>
      <c r="M425">
        <v>7</v>
      </c>
      <c r="N425" t="s">
        <v>108</v>
      </c>
      <c r="O425" t="s">
        <v>507</v>
      </c>
      <c r="P425" t="s">
        <v>255</v>
      </c>
      <c r="Q425" t="s">
        <v>40</v>
      </c>
      <c r="R425" s="5" t="s">
        <v>689</v>
      </c>
      <c r="U425" s="3"/>
    </row>
    <row r="426" spans="1:21" x14ac:dyDescent="0.25">
      <c r="A426">
        <v>425</v>
      </c>
      <c r="B426" t="s">
        <v>480</v>
      </c>
      <c r="C426" t="s">
        <v>166</v>
      </c>
      <c r="D426" s="1">
        <v>41310</v>
      </c>
      <c r="E426" t="s">
        <v>140</v>
      </c>
      <c r="F426" t="s">
        <v>42</v>
      </c>
      <c r="G426" t="s">
        <v>140</v>
      </c>
      <c r="H426" t="s">
        <v>49</v>
      </c>
      <c r="I426" t="s">
        <v>22</v>
      </c>
      <c r="J426">
        <v>0</v>
      </c>
      <c r="K426" t="s">
        <v>140</v>
      </c>
      <c r="L426">
        <v>15</v>
      </c>
      <c r="M426">
        <v>0</v>
      </c>
      <c r="N426" t="s">
        <v>89</v>
      </c>
      <c r="O426" t="s">
        <v>169</v>
      </c>
      <c r="P426" t="s">
        <v>87</v>
      </c>
      <c r="Q426" t="s">
        <v>431</v>
      </c>
      <c r="R426" s="5" t="s">
        <v>659</v>
      </c>
      <c r="U426" s="3"/>
    </row>
    <row r="427" spans="1:21" x14ac:dyDescent="0.25">
      <c r="A427">
        <v>426</v>
      </c>
      <c r="B427" t="s">
        <v>480</v>
      </c>
      <c r="C427" t="s">
        <v>27</v>
      </c>
      <c r="D427" s="1">
        <v>41310</v>
      </c>
      <c r="E427" t="s">
        <v>20</v>
      </c>
      <c r="F427" t="s">
        <v>372</v>
      </c>
      <c r="G427" t="s">
        <v>20</v>
      </c>
      <c r="H427" t="s">
        <v>49</v>
      </c>
      <c r="I427" t="s">
        <v>22</v>
      </c>
      <c r="J427">
        <v>0</v>
      </c>
      <c r="K427" t="s">
        <v>20</v>
      </c>
      <c r="L427">
        <v>17</v>
      </c>
      <c r="M427">
        <v>0</v>
      </c>
      <c r="N427" t="s">
        <v>249</v>
      </c>
      <c r="O427" t="s">
        <v>433</v>
      </c>
      <c r="P427" t="s">
        <v>147</v>
      </c>
      <c r="Q427" t="s">
        <v>46</v>
      </c>
      <c r="R427" s="5" t="s">
        <v>720</v>
      </c>
      <c r="U427" s="3"/>
    </row>
    <row r="428" spans="1:21" x14ac:dyDescent="0.25">
      <c r="A428">
        <v>427</v>
      </c>
      <c r="B428" t="s">
        <v>480</v>
      </c>
      <c r="C428" t="s">
        <v>60</v>
      </c>
      <c r="D428" s="1">
        <v>41338</v>
      </c>
      <c r="E428" t="s">
        <v>145</v>
      </c>
      <c r="F428" t="s">
        <v>36</v>
      </c>
      <c r="G428" t="s">
        <v>145</v>
      </c>
      <c r="H428" t="s">
        <v>49</v>
      </c>
      <c r="I428" t="s">
        <v>22</v>
      </c>
      <c r="J428">
        <v>0</v>
      </c>
      <c r="K428" t="s">
        <v>36</v>
      </c>
      <c r="L428">
        <v>0</v>
      </c>
      <c r="M428">
        <v>8</v>
      </c>
      <c r="N428" t="s">
        <v>171</v>
      </c>
      <c r="O428" t="s">
        <v>63</v>
      </c>
      <c r="P428" t="s">
        <v>255</v>
      </c>
      <c r="Q428" t="s">
        <v>40</v>
      </c>
      <c r="R428" s="5" t="s">
        <v>654</v>
      </c>
      <c r="U428" s="3"/>
    </row>
    <row r="429" spans="1:21" x14ac:dyDescent="0.25">
      <c r="A429">
        <v>428</v>
      </c>
      <c r="B429" t="s">
        <v>480</v>
      </c>
      <c r="C429" t="s">
        <v>18</v>
      </c>
      <c r="D429" s="1">
        <v>41369</v>
      </c>
      <c r="E429" t="s">
        <v>48</v>
      </c>
      <c r="F429" t="s">
        <v>19</v>
      </c>
      <c r="G429" t="s">
        <v>48</v>
      </c>
      <c r="H429" t="s">
        <v>49</v>
      </c>
      <c r="I429" t="s">
        <v>22</v>
      </c>
      <c r="J429">
        <v>0</v>
      </c>
      <c r="K429" t="s">
        <v>19</v>
      </c>
      <c r="L429">
        <v>0</v>
      </c>
      <c r="M429">
        <v>6</v>
      </c>
      <c r="N429" t="s">
        <v>510</v>
      </c>
      <c r="O429" t="s">
        <v>24</v>
      </c>
      <c r="P429" t="s">
        <v>137</v>
      </c>
      <c r="Q429" t="s">
        <v>258</v>
      </c>
      <c r="R429" s="5" t="s">
        <v>659</v>
      </c>
      <c r="U429" s="3"/>
    </row>
    <row r="430" spans="1:21" x14ac:dyDescent="0.25">
      <c r="A430">
        <v>429</v>
      </c>
      <c r="B430" t="s">
        <v>480</v>
      </c>
      <c r="C430" t="s">
        <v>47</v>
      </c>
      <c r="D430" t="s">
        <v>511</v>
      </c>
      <c r="E430" t="s">
        <v>20</v>
      </c>
      <c r="F430" t="s">
        <v>42</v>
      </c>
      <c r="G430" t="s">
        <v>42</v>
      </c>
      <c r="H430" t="s">
        <v>21</v>
      </c>
      <c r="I430" t="s">
        <v>22</v>
      </c>
      <c r="J430">
        <v>0</v>
      </c>
      <c r="K430" t="s">
        <v>42</v>
      </c>
      <c r="L430">
        <v>0</v>
      </c>
      <c r="M430">
        <v>7</v>
      </c>
      <c r="N430" t="s">
        <v>178</v>
      </c>
      <c r="O430" t="s">
        <v>51</v>
      </c>
      <c r="P430" t="s">
        <v>255</v>
      </c>
      <c r="Q430" t="s">
        <v>33</v>
      </c>
      <c r="R430" s="5" t="s">
        <v>39</v>
      </c>
    </row>
    <row r="431" spans="1:21" x14ac:dyDescent="0.25">
      <c r="A431">
        <v>430</v>
      </c>
      <c r="B431" t="s">
        <v>480</v>
      </c>
      <c r="C431" t="s">
        <v>54</v>
      </c>
      <c r="D431" s="1">
        <v>41399</v>
      </c>
      <c r="E431" t="s">
        <v>28</v>
      </c>
      <c r="F431" t="s">
        <v>140</v>
      </c>
      <c r="G431" t="s">
        <v>28</v>
      </c>
      <c r="H431" t="s">
        <v>49</v>
      </c>
      <c r="I431" t="s">
        <v>22</v>
      </c>
      <c r="J431">
        <v>0</v>
      </c>
      <c r="K431" t="s">
        <v>28</v>
      </c>
      <c r="L431">
        <v>60</v>
      </c>
      <c r="M431">
        <v>0</v>
      </c>
      <c r="N431" t="s">
        <v>512</v>
      </c>
      <c r="O431" t="s">
        <v>56</v>
      </c>
      <c r="P431" t="s">
        <v>255</v>
      </c>
      <c r="Q431" t="s">
        <v>40</v>
      </c>
      <c r="R431" s="5" t="s">
        <v>686</v>
      </c>
      <c r="U431" s="3"/>
    </row>
    <row r="432" spans="1:21" x14ac:dyDescent="0.25">
      <c r="A432">
        <v>431</v>
      </c>
      <c r="B432" t="s">
        <v>480</v>
      </c>
      <c r="C432" t="s">
        <v>157</v>
      </c>
      <c r="D432" s="1">
        <v>41399</v>
      </c>
      <c r="E432" t="s">
        <v>372</v>
      </c>
      <c r="F432" t="s">
        <v>145</v>
      </c>
      <c r="G432" t="s">
        <v>372</v>
      </c>
      <c r="H432" t="s">
        <v>49</v>
      </c>
      <c r="I432" t="s">
        <v>22</v>
      </c>
      <c r="J432">
        <v>0</v>
      </c>
      <c r="K432" t="s">
        <v>145</v>
      </c>
      <c r="L432">
        <v>0</v>
      </c>
      <c r="M432">
        <v>5</v>
      </c>
      <c r="N432" t="s">
        <v>427</v>
      </c>
      <c r="O432" t="s">
        <v>160</v>
      </c>
      <c r="P432" t="s">
        <v>46</v>
      </c>
      <c r="Q432" t="s">
        <v>386</v>
      </c>
      <c r="R432" s="5" t="s">
        <v>686</v>
      </c>
    </row>
    <row r="433" spans="1:21" x14ac:dyDescent="0.25">
      <c r="A433">
        <v>432</v>
      </c>
      <c r="B433" t="s">
        <v>480</v>
      </c>
      <c r="C433" t="s">
        <v>47</v>
      </c>
      <c r="D433" s="1">
        <v>41521</v>
      </c>
      <c r="E433" t="s">
        <v>19</v>
      </c>
      <c r="F433" t="s">
        <v>20</v>
      </c>
      <c r="G433" t="s">
        <v>19</v>
      </c>
      <c r="H433" t="s">
        <v>49</v>
      </c>
      <c r="I433" t="s">
        <v>22</v>
      </c>
      <c r="J433">
        <v>0</v>
      </c>
      <c r="K433" t="s">
        <v>20</v>
      </c>
      <c r="L433">
        <v>0</v>
      </c>
      <c r="M433">
        <v>7</v>
      </c>
      <c r="N433" t="s">
        <v>395</v>
      </c>
      <c r="O433" t="s">
        <v>51</v>
      </c>
      <c r="P433" t="s">
        <v>33</v>
      </c>
      <c r="Q433" t="s">
        <v>243</v>
      </c>
      <c r="R433" s="5" t="s">
        <v>33</v>
      </c>
    </row>
    <row r="434" spans="1:21" x14ac:dyDescent="0.25">
      <c r="A434">
        <v>433</v>
      </c>
      <c r="B434" t="s">
        <v>480</v>
      </c>
      <c r="C434" t="s">
        <v>157</v>
      </c>
      <c r="D434" s="1">
        <v>41460</v>
      </c>
      <c r="E434" t="s">
        <v>48</v>
      </c>
      <c r="F434" t="s">
        <v>145</v>
      </c>
      <c r="G434" t="s">
        <v>48</v>
      </c>
      <c r="H434" t="s">
        <v>49</v>
      </c>
      <c r="I434" t="s">
        <v>22</v>
      </c>
      <c r="J434">
        <v>0</v>
      </c>
      <c r="K434" t="s">
        <v>145</v>
      </c>
      <c r="L434">
        <v>0</v>
      </c>
      <c r="M434">
        <v>9</v>
      </c>
      <c r="N434" t="s">
        <v>427</v>
      </c>
      <c r="O434" t="s">
        <v>160</v>
      </c>
      <c r="P434" t="s">
        <v>147</v>
      </c>
      <c r="Q434" t="s">
        <v>386</v>
      </c>
      <c r="R434" s="5" t="s">
        <v>684</v>
      </c>
      <c r="U434" s="3"/>
    </row>
    <row r="435" spans="1:21" x14ac:dyDescent="0.25">
      <c r="A435">
        <v>434</v>
      </c>
      <c r="B435" t="s">
        <v>480</v>
      </c>
      <c r="C435" t="s">
        <v>54</v>
      </c>
      <c r="D435" s="1">
        <v>41460</v>
      </c>
      <c r="E435" t="s">
        <v>28</v>
      </c>
      <c r="F435" t="s">
        <v>36</v>
      </c>
      <c r="G435" t="s">
        <v>28</v>
      </c>
      <c r="H435" t="s">
        <v>49</v>
      </c>
      <c r="I435" t="s">
        <v>22</v>
      </c>
      <c r="J435">
        <v>0</v>
      </c>
      <c r="K435" t="s">
        <v>28</v>
      </c>
      <c r="L435">
        <v>65</v>
      </c>
      <c r="M435">
        <v>0</v>
      </c>
      <c r="N435" t="s">
        <v>232</v>
      </c>
      <c r="O435" t="s">
        <v>56</v>
      </c>
      <c r="P435" t="s">
        <v>255</v>
      </c>
      <c r="Q435" t="s">
        <v>33</v>
      </c>
      <c r="R435" s="5" t="s">
        <v>656</v>
      </c>
    </row>
    <row r="436" spans="1:21" x14ac:dyDescent="0.25">
      <c r="A436">
        <v>435</v>
      </c>
      <c r="B436" t="s">
        <v>480</v>
      </c>
      <c r="C436" t="s">
        <v>18</v>
      </c>
      <c r="D436" s="1">
        <v>41491</v>
      </c>
      <c r="E436" t="s">
        <v>140</v>
      </c>
      <c r="F436" t="s">
        <v>19</v>
      </c>
      <c r="G436" t="s">
        <v>19</v>
      </c>
      <c r="H436" t="s">
        <v>21</v>
      </c>
      <c r="I436" t="s">
        <v>22</v>
      </c>
      <c r="J436">
        <v>0</v>
      </c>
      <c r="K436" t="s">
        <v>140</v>
      </c>
      <c r="L436">
        <v>77</v>
      </c>
      <c r="M436">
        <v>0</v>
      </c>
      <c r="N436" t="s">
        <v>89</v>
      </c>
      <c r="O436" t="s">
        <v>24</v>
      </c>
      <c r="P436" t="s">
        <v>314</v>
      </c>
      <c r="Q436" t="s">
        <v>26</v>
      </c>
      <c r="R436" s="5" t="s">
        <v>39</v>
      </c>
      <c r="U436" s="3"/>
    </row>
    <row r="437" spans="1:21" x14ac:dyDescent="0.25">
      <c r="A437">
        <v>436</v>
      </c>
      <c r="B437" t="s">
        <v>480</v>
      </c>
      <c r="C437" t="s">
        <v>100</v>
      </c>
      <c r="D437" s="1">
        <v>41522</v>
      </c>
      <c r="E437" t="s">
        <v>42</v>
      </c>
      <c r="F437" t="s">
        <v>145</v>
      </c>
      <c r="G437" t="s">
        <v>145</v>
      </c>
      <c r="H437" t="s">
        <v>21</v>
      </c>
      <c r="I437" t="s">
        <v>22</v>
      </c>
      <c r="J437">
        <v>0</v>
      </c>
      <c r="K437" t="s">
        <v>145</v>
      </c>
      <c r="L437">
        <v>0</v>
      </c>
      <c r="M437">
        <v>8</v>
      </c>
      <c r="N437" t="s">
        <v>513</v>
      </c>
      <c r="O437" t="s">
        <v>142</v>
      </c>
      <c r="P437" t="s">
        <v>255</v>
      </c>
      <c r="Q437" t="s">
        <v>33</v>
      </c>
      <c r="R437" s="5" t="s">
        <v>689</v>
      </c>
      <c r="U437" s="3"/>
    </row>
    <row r="438" spans="1:21" x14ac:dyDescent="0.25">
      <c r="A438">
        <v>437</v>
      </c>
      <c r="B438" t="s">
        <v>480</v>
      </c>
      <c r="C438" t="s">
        <v>27</v>
      </c>
      <c r="D438" s="1">
        <v>41522</v>
      </c>
      <c r="E438" t="s">
        <v>36</v>
      </c>
      <c r="F438" t="s">
        <v>372</v>
      </c>
      <c r="G438" t="s">
        <v>36</v>
      </c>
      <c r="H438" t="s">
        <v>49</v>
      </c>
      <c r="I438" t="s">
        <v>22</v>
      </c>
      <c r="J438">
        <v>0</v>
      </c>
      <c r="K438" t="s">
        <v>36</v>
      </c>
      <c r="L438">
        <v>46</v>
      </c>
      <c r="M438">
        <v>0</v>
      </c>
      <c r="N438" t="s">
        <v>99</v>
      </c>
      <c r="O438" t="s">
        <v>433</v>
      </c>
      <c r="P438" t="s">
        <v>137</v>
      </c>
      <c r="Q438" t="s">
        <v>258</v>
      </c>
      <c r="R438" s="5" t="s">
        <v>663</v>
      </c>
    </row>
    <row r="439" spans="1:21" x14ac:dyDescent="0.25">
      <c r="A439">
        <v>438</v>
      </c>
      <c r="B439" t="s">
        <v>480</v>
      </c>
      <c r="C439" t="s">
        <v>70</v>
      </c>
      <c r="D439" s="1">
        <v>41552</v>
      </c>
      <c r="E439" t="s">
        <v>20</v>
      </c>
      <c r="F439" t="s">
        <v>48</v>
      </c>
      <c r="G439" t="s">
        <v>48</v>
      </c>
      <c r="H439" t="s">
        <v>21</v>
      </c>
      <c r="I439" t="s">
        <v>22</v>
      </c>
      <c r="J439">
        <v>0</v>
      </c>
      <c r="K439" t="s">
        <v>20</v>
      </c>
      <c r="L439">
        <v>4</v>
      </c>
      <c r="M439">
        <v>0</v>
      </c>
      <c r="N439" t="s">
        <v>113</v>
      </c>
      <c r="O439" t="s">
        <v>72</v>
      </c>
      <c r="P439" t="s">
        <v>26</v>
      </c>
      <c r="Q439" t="s">
        <v>484</v>
      </c>
      <c r="R439" s="5" t="s">
        <v>684</v>
      </c>
      <c r="U439" s="3"/>
    </row>
    <row r="440" spans="1:21" x14ac:dyDescent="0.25">
      <c r="A440">
        <v>439</v>
      </c>
      <c r="B440" t="s">
        <v>480</v>
      </c>
      <c r="C440" t="s">
        <v>27</v>
      </c>
      <c r="D440" s="1">
        <v>41583</v>
      </c>
      <c r="E440" t="s">
        <v>372</v>
      </c>
      <c r="F440" t="s">
        <v>28</v>
      </c>
      <c r="G440" t="s">
        <v>372</v>
      </c>
      <c r="H440" t="s">
        <v>49</v>
      </c>
      <c r="I440" t="s">
        <v>22</v>
      </c>
      <c r="J440">
        <v>0</v>
      </c>
      <c r="K440" t="s">
        <v>28</v>
      </c>
      <c r="L440">
        <v>0</v>
      </c>
      <c r="M440">
        <v>5</v>
      </c>
      <c r="N440" t="s">
        <v>512</v>
      </c>
      <c r="O440" t="s">
        <v>433</v>
      </c>
      <c r="P440" t="s">
        <v>137</v>
      </c>
      <c r="Q440" t="s">
        <v>45</v>
      </c>
      <c r="R440" s="5" t="s">
        <v>33</v>
      </c>
    </row>
    <row r="441" spans="1:21" x14ac:dyDescent="0.25">
      <c r="A441">
        <v>440</v>
      </c>
      <c r="B441" t="s">
        <v>480</v>
      </c>
      <c r="C441" t="s">
        <v>100</v>
      </c>
      <c r="D441" s="1">
        <v>41583</v>
      </c>
      <c r="E441" t="s">
        <v>19</v>
      </c>
      <c r="F441" t="s">
        <v>42</v>
      </c>
      <c r="G441" t="s">
        <v>42</v>
      </c>
      <c r="H441" t="s">
        <v>21</v>
      </c>
      <c r="I441" t="s">
        <v>22</v>
      </c>
      <c r="J441">
        <v>0</v>
      </c>
      <c r="K441" t="s">
        <v>19</v>
      </c>
      <c r="L441">
        <v>30</v>
      </c>
      <c r="M441">
        <v>0</v>
      </c>
      <c r="N441" t="s">
        <v>514</v>
      </c>
      <c r="O441" t="s">
        <v>142</v>
      </c>
      <c r="P441" t="s">
        <v>314</v>
      </c>
      <c r="Q441" t="s">
        <v>386</v>
      </c>
      <c r="R441" s="5" t="s">
        <v>664</v>
      </c>
    </row>
    <row r="442" spans="1:21" x14ac:dyDescent="0.25">
      <c r="A442">
        <v>441</v>
      </c>
      <c r="B442" t="s">
        <v>480</v>
      </c>
      <c r="C442" t="s">
        <v>515</v>
      </c>
      <c r="D442" s="1">
        <v>41613</v>
      </c>
      <c r="E442" t="s">
        <v>20</v>
      </c>
      <c r="F442" t="s">
        <v>36</v>
      </c>
      <c r="G442" t="s">
        <v>36</v>
      </c>
      <c r="H442" t="s">
        <v>21</v>
      </c>
      <c r="I442" t="s">
        <v>22</v>
      </c>
      <c r="J442">
        <v>0</v>
      </c>
      <c r="K442" t="s">
        <v>36</v>
      </c>
      <c r="L442">
        <v>0</v>
      </c>
      <c r="M442">
        <v>5</v>
      </c>
      <c r="N442" t="s">
        <v>275</v>
      </c>
      <c r="O442" t="s">
        <v>516</v>
      </c>
      <c r="P442" t="s">
        <v>26</v>
      </c>
      <c r="Q442" t="s">
        <v>484</v>
      </c>
      <c r="R442" s="5" t="s">
        <v>686</v>
      </c>
    </row>
    <row r="443" spans="1:21" x14ac:dyDescent="0.25">
      <c r="A443">
        <v>442</v>
      </c>
      <c r="B443" t="s">
        <v>480</v>
      </c>
      <c r="C443" t="s">
        <v>157</v>
      </c>
      <c r="D443" s="1">
        <v>41613</v>
      </c>
      <c r="E443" t="s">
        <v>140</v>
      </c>
      <c r="F443" t="s">
        <v>145</v>
      </c>
      <c r="G443" t="s">
        <v>145</v>
      </c>
      <c r="H443" t="s">
        <v>21</v>
      </c>
      <c r="I443" t="s">
        <v>22</v>
      </c>
      <c r="J443">
        <v>0</v>
      </c>
      <c r="K443" t="s">
        <v>145</v>
      </c>
      <c r="L443">
        <v>0</v>
      </c>
      <c r="M443">
        <v>5</v>
      </c>
      <c r="N443" t="s">
        <v>159</v>
      </c>
      <c r="O443" t="s">
        <v>160</v>
      </c>
      <c r="P443" t="s">
        <v>255</v>
      </c>
      <c r="Q443" t="s">
        <v>40</v>
      </c>
      <c r="R443" s="5" t="s">
        <v>46</v>
      </c>
      <c r="U443" s="3"/>
    </row>
    <row r="444" spans="1:21" x14ac:dyDescent="0.25">
      <c r="A444">
        <v>443</v>
      </c>
      <c r="B444" t="s">
        <v>480</v>
      </c>
      <c r="C444" t="s">
        <v>70</v>
      </c>
      <c r="D444" t="s">
        <v>499</v>
      </c>
      <c r="E444" t="s">
        <v>48</v>
      </c>
      <c r="F444" t="s">
        <v>42</v>
      </c>
      <c r="G444" t="s">
        <v>42</v>
      </c>
      <c r="H444" t="s">
        <v>21</v>
      </c>
      <c r="I444" t="s">
        <v>22</v>
      </c>
      <c r="J444">
        <v>0</v>
      </c>
      <c r="K444" t="s">
        <v>42</v>
      </c>
      <c r="L444">
        <v>0</v>
      </c>
      <c r="M444">
        <v>5</v>
      </c>
      <c r="N444" t="s">
        <v>347</v>
      </c>
      <c r="O444" t="s">
        <v>72</v>
      </c>
      <c r="P444" t="s">
        <v>431</v>
      </c>
      <c r="Q444" t="s">
        <v>484</v>
      </c>
      <c r="R444" s="5" t="s">
        <v>656</v>
      </c>
      <c r="U444" s="3"/>
    </row>
    <row r="445" spans="1:21" x14ac:dyDescent="0.25">
      <c r="A445">
        <v>444</v>
      </c>
      <c r="B445" t="s">
        <v>480</v>
      </c>
      <c r="C445" t="s">
        <v>54</v>
      </c>
      <c r="D445" t="s">
        <v>517</v>
      </c>
      <c r="E445" t="s">
        <v>19</v>
      </c>
      <c r="F445" t="s">
        <v>28</v>
      </c>
      <c r="G445" t="s">
        <v>19</v>
      </c>
      <c r="H445" t="s">
        <v>49</v>
      </c>
      <c r="I445" t="s">
        <v>22</v>
      </c>
      <c r="J445">
        <v>0</v>
      </c>
      <c r="K445" t="s">
        <v>28</v>
      </c>
      <c r="L445">
        <v>0</v>
      </c>
      <c r="M445">
        <v>7</v>
      </c>
      <c r="N445" t="s">
        <v>65</v>
      </c>
      <c r="O445" t="s">
        <v>56</v>
      </c>
      <c r="P445" t="s">
        <v>45</v>
      </c>
      <c r="Q445" t="s">
        <v>243</v>
      </c>
      <c r="R445" s="5" t="s">
        <v>695</v>
      </c>
      <c r="U445" s="3"/>
    </row>
    <row r="446" spans="1:21" x14ac:dyDescent="0.25">
      <c r="A446">
        <v>445</v>
      </c>
      <c r="B446" t="s">
        <v>480</v>
      </c>
      <c r="C446" t="s">
        <v>515</v>
      </c>
      <c r="D446" t="s">
        <v>518</v>
      </c>
      <c r="E446" t="s">
        <v>372</v>
      </c>
      <c r="F446" t="s">
        <v>36</v>
      </c>
      <c r="G446" t="s">
        <v>36</v>
      </c>
      <c r="H446" t="s">
        <v>21</v>
      </c>
      <c r="I446" t="s">
        <v>22</v>
      </c>
      <c r="J446">
        <v>0</v>
      </c>
      <c r="K446" t="s">
        <v>372</v>
      </c>
      <c r="L446">
        <v>7</v>
      </c>
      <c r="M446">
        <v>0</v>
      </c>
      <c r="N446" t="s">
        <v>299</v>
      </c>
      <c r="O446" t="s">
        <v>516</v>
      </c>
      <c r="P446" t="s">
        <v>26</v>
      </c>
      <c r="Q446" t="s">
        <v>484</v>
      </c>
      <c r="R446" s="5" t="s">
        <v>33</v>
      </c>
      <c r="U446" s="3"/>
    </row>
    <row r="447" spans="1:21" x14ac:dyDescent="0.25">
      <c r="A447">
        <v>446</v>
      </c>
      <c r="B447" t="s">
        <v>480</v>
      </c>
      <c r="C447" t="s">
        <v>166</v>
      </c>
      <c r="D447" t="s">
        <v>511</v>
      </c>
      <c r="E447" t="s">
        <v>140</v>
      </c>
      <c r="F447" t="s">
        <v>48</v>
      </c>
      <c r="G447" t="s">
        <v>140</v>
      </c>
      <c r="H447" t="s">
        <v>49</v>
      </c>
      <c r="I447" t="s">
        <v>22</v>
      </c>
      <c r="J447">
        <v>0</v>
      </c>
      <c r="K447" t="s">
        <v>140</v>
      </c>
      <c r="L447">
        <v>33</v>
      </c>
      <c r="M447">
        <v>0</v>
      </c>
      <c r="N447" t="s">
        <v>92</v>
      </c>
      <c r="O447" t="s">
        <v>169</v>
      </c>
      <c r="P447" t="s">
        <v>46</v>
      </c>
      <c r="Q447" t="s">
        <v>386</v>
      </c>
      <c r="R447" s="5" t="s">
        <v>689</v>
      </c>
    </row>
    <row r="448" spans="1:21" x14ac:dyDescent="0.25">
      <c r="A448">
        <v>447</v>
      </c>
      <c r="B448" t="s">
        <v>480</v>
      </c>
      <c r="C448" t="s">
        <v>54</v>
      </c>
      <c r="D448" t="s">
        <v>518</v>
      </c>
      <c r="E448" t="s">
        <v>28</v>
      </c>
      <c r="F448" t="s">
        <v>145</v>
      </c>
      <c r="G448" t="s">
        <v>145</v>
      </c>
      <c r="H448" t="s">
        <v>21</v>
      </c>
      <c r="I448" t="s">
        <v>22</v>
      </c>
      <c r="J448">
        <v>0</v>
      </c>
      <c r="K448" t="s">
        <v>28</v>
      </c>
      <c r="L448">
        <v>14</v>
      </c>
      <c r="M448">
        <v>0</v>
      </c>
      <c r="N448" t="s">
        <v>519</v>
      </c>
      <c r="O448" t="s">
        <v>56</v>
      </c>
      <c r="P448" t="s">
        <v>137</v>
      </c>
      <c r="Q448" t="s">
        <v>258</v>
      </c>
      <c r="R448" s="5" t="s">
        <v>656</v>
      </c>
    </row>
    <row r="449" spans="1:21" x14ac:dyDescent="0.25">
      <c r="A449">
        <v>448</v>
      </c>
      <c r="B449" t="s">
        <v>480</v>
      </c>
      <c r="C449" t="s">
        <v>100</v>
      </c>
      <c r="D449" s="1">
        <v>41430</v>
      </c>
      <c r="E449" t="s">
        <v>20</v>
      </c>
      <c r="F449" t="s">
        <v>42</v>
      </c>
      <c r="G449" t="s">
        <v>42</v>
      </c>
      <c r="H449" t="s">
        <v>21</v>
      </c>
      <c r="I449" t="s">
        <v>22</v>
      </c>
      <c r="J449">
        <v>0</v>
      </c>
      <c r="K449" t="s">
        <v>42</v>
      </c>
      <c r="L449">
        <v>0</v>
      </c>
      <c r="M449">
        <v>6</v>
      </c>
      <c r="N449" t="s">
        <v>497</v>
      </c>
      <c r="O449" t="s">
        <v>142</v>
      </c>
      <c r="P449" t="s">
        <v>431</v>
      </c>
      <c r="Q449" t="s">
        <v>26</v>
      </c>
      <c r="R449" s="5" t="s">
        <v>686</v>
      </c>
    </row>
    <row r="450" spans="1:21" x14ac:dyDescent="0.25">
      <c r="A450">
        <v>449</v>
      </c>
      <c r="B450" t="s">
        <v>480</v>
      </c>
      <c r="C450" t="s">
        <v>18</v>
      </c>
      <c r="D450" t="s">
        <v>520</v>
      </c>
      <c r="E450" t="s">
        <v>19</v>
      </c>
      <c r="F450" t="s">
        <v>145</v>
      </c>
      <c r="G450" t="s">
        <v>19</v>
      </c>
      <c r="H450" t="s">
        <v>49</v>
      </c>
      <c r="I450" t="s">
        <v>22</v>
      </c>
      <c r="J450">
        <v>0</v>
      </c>
      <c r="K450" t="s">
        <v>19</v>
      </c>
      <c r="L450">
        <v>23</v>
      </c>
      <c r="M450">
        <v>0</v>
      </c>
      <c r="N450" t="s">
        <v>206</v>
      </c>
      <c r="O450" t="s">
        <v>24</v>
      </c>
      <c r="P450" t="s">
        <v>137</v>
      </c>
      <c r="Q450" t="s">
        <v>45</v>
      </c>
      <c r="R450" s="5" t="s">
        <v>720</v>
      </c>
      <c r="U450" s="3"/>
    </row>
    <row r="451" spans="1:21" x14ac:dyDescent="0.25">
      <c r="A451">
        <v>450</v>
      </c>
      <c r="B451" t="s">
        <v>480</v>
      </c>
      <c r="C451" t="s">
        <v>352</v>
      </c>
      <c r="D451" t="s">
        <v>521</v>
      </c>
      <c r="E451" t="s">
        <v>42</v>
      </c>
      <c r="F451" t="s">
        <v>28</v>
      </c>
      <c r="G451" t="s">
        <v>28</v>
      </c>
      <c r="H451" t="s">
        <v>21</v>
      </c>
      <c r="I451" t="s">
        <v>22</v>
      </c>
      <c r="J451">
        <v>0</v>
      </c>
      <c r="K451" t="s">
        <v>42</v>
      </c>
      <c r="L451">
        <v>50</v>
      </c>
      <c r="M451">
        <v>0</v>
      </c>
      <c r="N451" t="s">
        <v>463</v>
      </c>
      <c r="O451" t="s">
        <v>354</v>
      </c>
      <c r="P451" t="s">
        <v>255</v>
      </c>
      <c r="Q451" t="s">
        <v>40</v>
      </c>
      <c r="R451" s="5" t="s">
        <v>39</v>
      </c>
      <c r="U451" s="3"/>
    </row>
    <row r="452" spans="1:21" x14ac:dyDescent="0.25">
      <c r="A452">
        <v>451</v>
      </c>
      <c r="B452" t="s">
        <v>480</v>
      </c>
      <c r="C452" t="s">
        <v>27</v>
      </c>
      <c r="D452" t="s">
        <v>522</v>
      </c>
      <c r="E452" t="s">
        <v>372</v>
      </c>
      <c r="F452" t="s">
        <v>48</v>
      </c>
      <c r="G452" t="s">
        <v>372</v>
      </c>
      <c r="H452" t="s">
        <v>49</v>
      </c>
      <c r="I452" t="s">
        <v>22</v>
      </c>
      <c r="J452">
        <v>0</v>
      </c>
      <c r="K452" t="s">
        <v>372</v>
      </c>
      <c r="L452">
        <v>38</v>
      </c>
      <c r="M452">
        <v>0</v>
      </c>
      <c r="N452" t="s">
        <v>523</v>
      </c>
      <c r="O452" t="s">
        <v>433</v>
      </c>
      <c r="P452" t="s">
        <v>26</v>
      </c>
      <c r="Q452" t="s">
        <v>243</v>
      </c>
      <c r="R452" s="5" t="s">
        <v>663</v>
      </c>
      <c r="U452" s="3"/>
    </row>
    <row r="453" spans="1:21" x14ac:dyDescent="0.25">
      <c r="A453">
        <v>452</v>
      </c>
      <c r="B453" t="s">
        <v>480</v>
      </c>
      <c r="C453" t="s">
        <v>47</v>
      </c>
      <c r="D453" t="s">
        <v>521</v>
      </c>
      <c r="E453" t="s">
        <v>20</v>
      </c>
      <c r="F453" t="s">
        <v>140</v>
      </c>
      <c r="G453" t="s">
        <v>140</v>
      </c>
      <c r="H453" t="s">
        <v>21</v>
      </c>
      <c r="I453" t="s">
        <v>22</v>
      </c>
      <c r="J453">
        <v>0</v>
      </c>
      <c r="K453" t="s">
        <v>20</v>
      </c>
      <c r="L453">
        <v>24</v>
      </c>
      <c r="M453">
        <v>0</v>
      </c>
      <c r="N453" t="s">
        <v>395</v>
      </c>
      <c r="O453" t="s">
        <v>51</v>
      </c>
      <c r="P453" t="s">
        <v>46</v>
      </c>
      <c r="Q453" t="s">
        <v>386</v>
      </c>
      <c r="R453" s="5" t="s">
        <v>664</v>
      </c>
      <c r="U453" s="3"/>
    </row>
    <row r="454" spans="1:21" x14ac:dyDescent="0.25">
      <c r="A454">
        <v>453</v>
      </c>
      <c r="B454" t="s">
        <v>480</v>
      </c>
      <c r="C454" t="s">
        <v>18</v>
      </c>
      <c r="D454" t="s">
        <v>522</v>
      </c>
      <c r="E454" t="s">
        <v>36</v>
      </c>
      <c r="F454" t="s">
        <v>19</v>
      </c>
      <c r="G454" t="s">
        <v>36</v>
      </c>
      <c r="H454" t="s">
        <v>49</v>
      </c>
      <c r="I454" t="s">
        <v>22</v>
      </c>
      <c r="J454">
        <v>0</v>
      </c>
      <c r="K454" t="s">
        <v>19</v>
      </c>
      <c r="L454">
        <v>0</v>
      </c>
      <c r="M454">
        <v>5</v>
      </c>
      <c r="N454" t="s">
        <v>514</v>
      </c>
      <c r="O454" t="s">
        <v>24</v>
      </c>
      <c r="P454" t="s">
        <v>137</v>
      </c>
      <c r="Q454" t="s">
        <v>258</v>
      </c>
      <c r="R454" s="5" t="s">
        <v>46</v>
      </c>
      <c r="U454" s="3"/>
    </row>
    <row r="455" spans="1:21" x14ac:dyDescent="0.25">
      <c r="A455">
        <v>454</v>
      </c>
      <c r="B455" t="s">
        <v>480</v>
      </c>
      <c r="C455" t="s">
        <v>70</v>
      </c>
      <c r="D455" t="s">
        <v>524</v>
      </c>
      <c r="E455" t="s">
        <v>140</v>
      </c>
      <c r="F455" t="s">
        <v>28</v>
      </c>
      <c r="G455" t="s">
        <v>140</v>
      </c>
      <c r="H455" t="s">
        <v>49</v>
      </c>
      <c r="I455" t="s">
        <v>22</v>
      </c>
      <c r="J455">
        <v>0</v>
      </c>
      <c r="K455" t="s">
        <v>140</v>
      </c>
      <c r="L455">
        <v>48</v>
      </c>
      <c r="M455">
        <v>0</v>
      </c>
      <c r="N455" t="s">
        <v>141</v>
      </c>
      <c r="O455" t="s">
        <v>72</v>
      </c>
      <c r="P455" t="s">
        <v>26</v>
      </c>
      <c r="Q455" t="s">
        <v>386</v>
      </c>
      <c r="R455" s="5" t="s">
        <v>654</v>
      </c>
    </row>
    <row r="456" spans="1:21" x14ac:dyDescent="0.25">
      <c r="A456">
        <v>455</v>
      </c>
      <c r="B456" t="s">
        <v>480</v>
      </c>
      <c r="C456" t="s">
        <v>70</v>
      </c>
      <c r="D456" t="s">
        <v>525</v>
      </c>
      <c r="E456" t="s">
        <v>19</v>
      </c>
      <c r="F456" t="s">
        <v>145</v>
      </c>
      <c r="G456" t="s">
        <v>19</v>
      </c>
      <c r="H456" t="s">
        <v>49</v>
      </c>
      <c r="I456" t="s">
        <v>22</v>
      </c>
      <c r="J456">
        <v>0</v>
      </c>
      <c r="K456" t="s">
        <v>145</v>
      </c>
      <c r="L456">
        <v>0</v>
      </c>
      <c r="M456">
        <v>4</v>
      </c>
      <c r="N456" t="s">
        <v>294</v>
      </c>
      <c r="O456" t="s">
        <v>72</v>
      </c>
      <c r="P456" t="s">
        <v>33</v>
      </c>
      <c r="Q456" t="s">
        <v>386</v>
      </c>
      <c r="R456" s="5" t="s">
        <v>39</v>
      </c>
      <c r="U456" s="3"/>
    </row>
    <row r="457" spans="1:21" x14ac:dyDescent="0.25">
      <c r="A457">
        <v>456</v>
      </c>
      <c r="B457" t="s">
        <v>480</v>
      </c>
      <c r="C457" t="s">
        <v>60</v>
      </c>
      <c r="D457" t="s">
        <v>526</v>
      </c>
      <c r="E457" t="s">
        <v>145</v>
      </c>
      <c r="F457" t="s">
        <v>28</v>
      </c>
      <c r="G457" t="s">
        <v>145</v>
      </c>
      <c r="H457" t="s">
        <v>49</v>
      </c>
      <c r="I457" t="s">
        <v>22</v>
      </c>
      <c r="J457">
        <v>0</v>
      </c>
      <c r="K457" t="s">
        <v>28</v>
      </c>
      <c r="L457">
        <v>0</v>
      </c>
      <c r="M457">
        <v>4</v>
      </c>
      <c r="N457" t="s">
        <v>282</v>
      </c>
      <c r="O457" t="s">
        <v>63</v>
      </c>
      <c r="P457" t="s">
        <v>46</v>
      </c>
      <c r="Q457" t="s">
        <v>243</v>
      </c>
      <c r="R457" s="5" t="s">
        <v>720</v>
      </c>
      <c r="U457" s="3"/>
    </row>
    <row r="458" spans="1:21" x14ac:dyDescent="0.25">
      <c r="A458">
        <v>457</v>
      </c>
      <c r="B458" t="s">
        <v>480</v>
      </c>
      <c r="C458" t="s">
        <v>60</v>
      </c>
      <c r="D458" t="s">
        <v>527</v>
      </c>
      <c r="E458" t="s">
        <v>28</v>
      </c>
      <c r="F458" t="s">
        <v>140</v>
      </c>
      <c r="G458" t="s">
        <v>28</v>
      </c>
      <c r="H458" t="s">
        <v>49</v>
      </c>
      <c r="I458" t="s">
        <v>22</v>
      </c>
      <c r="J458">
        <v>0</v>
      </c>
      <c r="K458" t="s">
        <v>28</v>
      </c>
      <c r="L458">
        <v>23</v>
      </c>
      <c r="M458">
        <v>0</v>
      </c>
      <c r="N458" t="s">
        <v>65</v>
      </c>
      <c r="O458" t="s">
        <v>63</v>
      </c>
      <c r="P458" t="s">
        <v>255</v>
      </c>
      <c r="Q458" t="s">
        <v>243</v>
      </c>
      <c r="R458" s="5" t="s">
        <v>686</v>
      </c>
      <c r="U458" s="3"/>
    </row>
    <row r="459" spans="1:21" x14ac:dyDescent="0.25">
      <c r="A459">
        <v>458</v>
      </c>
      <c r="B459" t="s">
        <v>528</v>
      </c>
      <c r="C459" t="s">
        <v>529</v>
      </c>
      <c r="D459" t="s">
        <v>530</v>
      </c>
      <c r="E459" t="s">
        <v>36</v>
      </c>
      <c r="F459" t="s">
        <v>28</v>
      </c>
      <c r="G459" t="s">
        <v>36</v>
      </c>
      <c r="H459" t="s">
        <v>49</v>
      </c>
      <c r="I459" t="s">
        <v>22</v>
      </c>
      <c r="J459">
        <v>0</v>
      </c>
      <c r="K459" t="s">
        <v>36</v>
      </c>
      <c r="L459">
        <v>41</v>
      </c>
      <c r="M459">
        <v>0</v>
      </c>
      <c r="N459" t="s">
        <v>275</v>
      </c>
      <c r="O459" t="s">
        <v>531</v>
      </c>
      <c r="P459" t="s">
        <v>87</v>
      </c>
      <c r="Q459" t="s">
        <v>532</v>
      </c>
      <c r="R459" s="5" t="s">
        <v>654</v>
      </c>
      <c r="U459" s="3"/>
    </row>
    <row r="460" spans="1:21" x14ac:dyDescent="0.25">
      <c r="A460">
        <v>459</v>
      </c>
      <c r="B460" t="s">
        <v>528</v>
      </c>
      <c r="C460" t="s">
        <v>533</v>
      </c>
      <c r="D460" t="s">
        <v>534</v>
      </c>
      <c r="E460" t="s">
        <v>48</v>
      </c>
      <c r="F460" t="s">
        <v>20</v>
      </c>
      <c r="G460" t="s">
        <v>20</v>
      </c>
      <c r="H460" t="s">
        <v>21</v>
      </c>
      <c r="I460" t="s">
        <v>22</v>
      </c>
      <c r="J460">
        <v>0</v>
      </c>
      <c r="K460" t="s">
        <v>20</v>
      </c>
      <c r="L460">
        <v>0</v>
      </c>
      <c r="M460">
        <v>8</v>
      </c>
      <c r="N460" t="s">
        <v>535</v>
      </c>
      <c r="O460" t="s">
        <v>536</v>
      </c>
      <c r="P460" t="s">
        <v>147</v>
      </c>
      <c r="Q460" t="s">
        <v>33</v>
      </c>
      <c r="R460" s="5" t="s">
        <v>689</v>
      </c>
      <c r="U460" s="3"/>
    </row>
    <row r="461" spans="1:21" x14ac:dyDescent="0.25">
      <c r="A461">
        <v>460</v>
      </c>
      <c r="B461" t="s">
        <v>528</v>
      </c>
      <c r="C461" t="s">
        <v>529</v>
      </c>
      <c r="D461" t="s">
        <v>537</v>
      </c>
      <c r="E461" t="s">
        <v>140</v>
      </c>
      <c r="F461" t="s">
        <v>42</v>
      </c>
      <c r="G461" t="s">
        <v>140</v>
      </c>
      <c r="H461" t="s">
        <v>49</v>
      </c>
      <c r="I461" t="s">
        <v>22</v>
      </c>
      <c r="J461">
        <v>0</v>
      </c>
      <c r="K461" t="s">
        <v>42</v>
      </c>
      <c r="L461">
        <v>0</v>
      </c>
      <c r="M461">
        <v>6</v>
      </c>
      <c r="N461" t="s">
        <v>43</v>
      </c>
      <c r="O461" t="s">
        <v>531</v>
      </c>
      <c r="P461" t="s">
        <v>532</v>
      </c>
      <c r="Q461" t="s">
        <v>46</v>
      </c>
      <c r="R461" s="5" t="s">
        <v>659</v>
      </c>
      <c r="U461" s="3"/>
    </row>
    <row r="462" spans="1:21" x14ac:dyDescent="0.25">
      <c r="A462">
        <v>461</v>
      </c>
      <c r="B462" t="s">
        <v>528</v>
      </c>
      <c r="C462" t="s">
        <v>529</v>
      </c>
      <c r="D462" t="s">
        <v>537</v>
      </c>
      <c r="E462" t="s">
        <v>19</v>
      </c>
      <c r="F462" t="s">
        <v>145</v>
      </c>
      <c r="G462" t="s">
        <v>145</v>
      </c>
      <c r="H462" t="s">
        <v>21</v>
      </c>
      <c r="I462" t="s">
        <v>22</v>
      </c>
      <c r="J462">
        <v>0</v>
      </c>
      <c r="K462" t="s">
        <v>145</v>
      </c>
      <c r="L462">
        <v>0</v>
      </c>
      <c r="M462">
        <v>4</v>
      </c>
      <c r="N462" t="s">
        <v>427</v>
      </c>
      <c r="O462" t="s">
        <v>531</v>
      </c>
      <c r="P462" t="s">
        <v>155</v>
      </c>
      <c r="Q462" t="s">
        <v>532</v>
      </c>
      <c r="R462" s="5" t="s">
        <v>720</v>
      </c>
      <c r="U462" s="3"/>
    </row>
    <row r="463" spans="1:21" x14ac:dyDescent="0.25">
      <c r="A463">
        <v>462</v>
      </c>
      <c r="B463" t="s">
        <v>528</v>
      </c>
      <c r="D463" t="s">
        <v>538</v>
      </c>
      <c r="E463" t="s">
        <v>28</v>
      </c>
      <c r="F463" t="s">
        <v>20</v>
      </c>
      <c r="G463" t="s">
        <v>20</v>
      </c>
      <c r="H463" t="s">
        <v>21</v>
      </c>
      <c r="I463" t="s">
        <v>22</v>
      </c>
      <c r="J463">
        <v>0</v>
      </c>
      <c r="K463" t="s">
        <v>20</v>
      </c>
      <c r="L463">
        <v>0</v>
      </c>
      <c r="M463">
        <v>7</v>
      </c>
      <c r="N463" t="s">
        <v>514</v>
      </c>
      <c r="O463" t="s">
        <v>539</v>
      </c>
      <c r="P463" t="s">
        <v>147</v>
      </c>
      <c r="Q463" t="s">
        <v>45</v>
      </c>
      <c r="R463" s="5" t="s">
        <v>654</v>
      </c>
      <c r="U463" s="3"/>
    </row>
    <row r="464" spans="1:21" x14ac:dyDescent="0.25">
      <c r="A464">
        <v>463</v>
      </c>
      <c r="B464" t="s">
        <v>528</v>
      </c>
      <c r="D464" t="s">
        <v>538</v>
      </c>
      <c r="E464" t="s">
        <v>36</v>
      </c>
      <c r="F464" t="s">
        <v>48</v>
      </c>
      <c r="G464" t="s">
        <v>36</v>
      </c>
      <c r="H464" t="s">
        <v>49</v>
      </c>
      <c r="I464" t="s">
        <v>22</v>
      </c>
      <c r="J464">
        <v>0</v>
      </c>
      <c r="K464" t="s">
        <v>48</v>
      </c>
      <c r="L464">
        <v>0</v>
      </c>
      <c r="M464">
        <v>4</v>
      </c>
      <c r="N464" t="s">
        <v>269</v>
      </c>
      <c r="O464" t="s">
        <v>539</v>
      </c>
      <c r="P464" t="s">
        <v>147</v>
      </c>
      <c r="Q464" t="s">
        <v>431</v>
      </c>
      <c r="R464" s="5" t="s">
        <v>659</v>
      </c>
      <c r="U464" s="3"/>
    </row>
    <row r="465" spans="1:21" x14ac:dyDescent="0.25">
      <c r="A465">
        <v>464</v>
      </c>
      <c r="B465" t="s">
        <v>528</v>
      </c>
      <c r="C465" t="s">
        <v>533</v>
      </c>
      <c r="D465" t="s">
        <v>540</v>
      </c>
      <c r="E465" t="s">
        <v>145</v>
      </c>
      <c r="F465" t="s">
        <v>42</v>
      </c>
      <c r="G465" t="s">
        <v>42</v>
      </c>
      <c r="H465" t="s">
        <v>21</v>
      </c>
      <c r="I465" t="s">
        <v>22</v>
      </c>
      <c r="J465">
        <v>0</v>
      </c>
      <c r="K465" t="s">
        <v>42</v>
      </c>
      <c r="L465">
        <v>0</v>
      </c>
      <c r="M465">
        <v>7</v>
      </c>
      <c r="N465" t="s">
        <v>43</v>
      </c>
      <c r="O465" t="s">
        <v>536</v>
      </c>
      <c r="P465" t="s">
        <v>155</v>
      </c>
      <c r="Q465" t="s">
        <v>87</v>
      </c>
      <c r="R465" s="5" t="s">
        <v>39</v>
      </c>
      <c r="U465" s="3"/>
    </row>
    <row r="466" spans="1:21" x14ac:dyDescent="0.25">
      <c r="A466">
        <v>465</v>
      </c>
      <c r="B466" t="s">
        <v>528</v>
      </c>
      <c r="C466" t="s">
        <v>529</v>
      </c>
      <c r="D466" t="s">
        <v>541</v>
      </c>
      <c r="E466" t="s">
        <v>140</v>
      </c>
      <c r="F466" t="s">
        <v>48</v>
      </c>
      <c r="G466" t="s">
        <v>140</v>
      </c>
      <c r="H466" t="s">
        <v>49</v>
      </c>
      <c r="I466" t="s">
        <v>22</v>
      </c>
      <c r="J466">
        <v>0</v>
      </c>
      <c r="K466" t="s">
        <v>140</v>
      </c>
      <c r="L466">
        <v>93</v>
      </c>
      <c r="M466">
        <v>0</v>
      </c>
      <c r="N466" t="s">
        <v>89</v>
      </c>
      <c r="O466" t="s">
        <v>531</v>
      </c>
      <c r="P466" t="s">
        <v>532</v>
      </c>
      <c r="Q466" t="s">
        <v>46</v>
      </c>
      <c r="R466" s="5" t="s">
        <v>686</v>
      </c>
      <c r="U466" s="3"/>
    </row>
    <row r="467" spans="1:21" x14ac:dyDescent="0.25">
      <c r="A467">
        <v>466</v>
      </c>
      <c r="B467" t="s">
        <v>528</v>
      </c>
      <c r="C467" t="s">
        <v>533</v>
      </c>
      <c r="D467" t="s">
        <v>542</v>
      </c>
      <c r="E467" t="s">
        <v>42</v>
      </c>
      <c r="F467" t="s">
        <v>19</v>
      </c>
      <c r="G467" t="s">
        <v>19</v>
      </c>
      <c r="H467" t="s">
        <v>21</v>
      </c>
      <c r="I467" t="s">
        <v>22</v>
      </c>
      <c r="J467">
        <v>0</v>
      </c>
      <c r="K467" t="s">
        <v>42</v>
      </c>
      <c r="L467">
        <v>72</v>
      </c>
      <c r="M467">
        <v>0</v>
      </c>
      <c r="N467" t="s">
        <v>43</v>
      </c>
      <c r="O467" t="s">
        <v>536</v>
      </c>
      <c r="P467" t="s">
        <v>87</v>
      </c>
      <c r="Q467" t="s">
        <v>33</v>
      </c>
      <c r="R467" s="5" t="s">
        <v>46</v>
      </c>
      <c r="U467" s="3"/>
    </row>
    <row r="468" spans="1:21" x14ac:dyDescent="0.25">
      <c r="A468">
        <v>467</v>
      </c>
      <c r="B468" t="s">
        <v>528</v>
      </c>
      <c r="D468" t="s">
        <v>543</v>
      </c>
      <c r="E468" t="s">
        <v>140</v>
      </c>
      <c r="F468" t="s">
        <v>145</v>
      </c>
      <c r="G468" t="s">
        <v>145</v>
      </c>
      <c r="H468" t="s">
        <v>21</v>
      </c>
      <c r="I468" t="s">
        <v>22</v>
      </c>
      <c r="J468">
        <v>0</v>
      </c>
      <c r="K468" t="s">
        <v>140</v>
      </c>
      <c r="L468">
        <v>7</v>
      </c>
      <c r="M468">
        <v>0</v>
      </c>
      <c r="N468" t="s">
        <v>429</v>
      </c>
      <c r="O468" t="s">
        <v>539</v>
      </c>
      <c r="P468" t="s">
        <v>255</v>
      </c>
      <c r="Q468" t="s">
        <v>532</v>
      </c>
      <c r="R468" s="5" t="s">
        <v>663</v>
      </c>
      <c r="U468" s="3"/>
    </row>
    <row r="469" spans="1:21" x14ac:dyDescent="0.25">
      <c r="A469">
        <v>468</v>
      </c>
      <c r="B469" t="s">
        <v>528</v>
      </c>
      <c r="C469" t="s">
        <v>533</v>
      </c>
      <c r="D469" t="s">
        <v>544</v>
      </c>
      <c r="E469" t="s">
        <v>36</v>
      </c>
      <c r="F469" t="s">
        <v>20</v>
      </c>
      <c r="G469" t="s">
        <v>20</v>
      </c>
      <c r="H469" t="s">
        <v>21</v>
      </c>
      <c r="I469" t="s">
        <v>22</v>
      </c>
      <c r="J469">
        <v>0</v>
      </c>
      <c r="K469" t="s">
        <v>36</v>
      </c>
      <c r="L469">
        <v>2</v>
      </c>
      <c r="M469">
        <v>0</v>
      </c>
      <c r="N469" t="s">
        <v>37</v>
      </c>
      <c r="O469" t="s">
        <v>536</v>
      </c>
      <c r="P469" t="s">
        <v>147</v>
      </c>
      <c r="Q469" t="s">
        <v>431</v>
      </c>
      <c r="R469" s="5" t="s">
        <v>33</v>
      </c>
    </row>
    <row r="470" spans="1:21" x14ac:dyDescent="0.25">
      <c r="A470">
        <v>469</v>
      </c>
      <c r="B470" t="s">
        <v>528</v>
      </c>
      <c r="D470" t="s">
        <v>545</v>
      </c>
      <c r="E470" t="s">
        <v>19</v>
      </c>
      <c r="F470" t="s">
        <v>48</v>
      </c>
      <c r="G470" t="s">
        <v>19</v>
      </c>
      <c r="H470" t="s">
        <v>49</v>
      </c>
      <c r="I470" t="s">
        <v>22</v>
      </c>
      <c r="J470">
        <v>0</v>
      </c>
      <c r="K470" t="s">
        <v>19</v>
      </c>
      <c r="L470">
        <v>4</v>
      </c>
      <c r="M470">
        <v>0</v>
      </c>
      <c r="N470" t="s">
        <v>483</v>
      </c>
      <c r="O470" t="s">
        <v>539</v>
      </c>
      <c r="P470" t="s">
        <v>87</v>
      </c>
      <c r="Q470" t="s">
        <v>33</v>
      </c>
      <c r="R470" s="5" t="s">
        <v>655</v>
      </c>
      <c r="U470" s="3"/>
    </row>
    <row r="471" spans="1:21" x14ac:dyDescent="0.25">
      <c r="A471">
        <v>470</v>
      </c>
      <c r="B471" t="s">
        <v>528</v>
      </c>
      <c r="D471" t="s">
        <v>545</v>
      </c>
      <c r="E471" t="s">
        <v>28</v>
      </c>
      <c r="F471" t="s">
        <v>140</v>
      </c>
      <c r="G471" t="s">
        <v>28</v>
      </c>
      <c r="H471" t="s">
        <v>49</v>
      </c>
      <c r="I471" t="s">
        <v>22</v>
      </c>
      <c r="J471">
        <v>0</v>
      </c>
      <c r="K471" t="s">
        <v>140</v>
      </c>
      <c r="L471">
        <v>0</v>
      </c>
      <c r="M471">
        <v>7</v>
      </c>
      <c r="N471" t="s">
        <v>117</v>
      </c>
      <c r="O471" t="s">
        <v>539</v>
      </c>
      <c r="P471" t="s">
        <v>155</v>
      </c>
      <c r="Q471" t="s">
        <v>87</v>
      </c>
      <c r="R471" s="5" t="s">
        <v>662</v>
      </c>
      <c r="U471" s="3"/>
    </row>
    <row r="472" spans="1:21" x14ac:dyDescent="0.25">
      <c r="A472">
        <v>471</v>
      </c>
      <c r="B472" t="s">
        <v>528</v>
      </c>
      <c r="C472" t="s">
        <v>529</v>
      </c>
      <c r="D472" t="s">
        <v>546</v>
      </c>
      <c r="E472" t="s">
        <v>20</v>
      </c>
      <c r="F472" t="s">
        <v>145</v>
      </c>
      <c r="G472" t="s">
        <v>145</v>
      </c>
      <c r="H472" t="s">
        <v>21</v>
      </c>
      <c r="I472" t="s">
        <v>22</v>
      </c>
      <c r="J472">
        <v>0</v>
      </c>
      <c r="K472" t="s">
        <v>145</v>
      </c>
      <c r="L472">
        <v>0</v>
      </c>
      <c r="M472">
        <v>6</v>
      </c>
      <c r="N472" t="s">
        <v>547</v>
      </c>
      <c r="O472" t="s">
        <v>531</v>
      </c>
      <c r="P472" t="s">
        <v>255</v>
      </c>
      <c r="Q472" t="s">
        <v>46</v>
      </c>
      <c r="R472" s="5" t="s">
        <v>39</v>
      </c>
      <c r="U472" s="3"/>
    </row>
    <row r="473" spans="1:21" x14ac:dyDescent="0.25">
      <c r="A473">
        <v>472</v>
      </c>
      <c r="B473" t="s">
        <v>528</v>
      </c>
      <c r="C473" t="s">
        <v>529</v>
      </c>
      <c r="D473" t="s">
        <v>546</v>
      </c>
      <c r="E473" t="s">
        <v>42</v>
      </c>
      <c r="F473" t="s">
        <v>36</v>
      </c>
      <c r="G473" t="s">
        <v>36</v>
      </c>
      <c r="H473" t="s">
        <v>21</v>
      </c>
      <c r="I473" t="s">
        <v>22</v>
      </c>
      <c r="J473">
        <v>0</v>
      </c>
      <c r="K473" t="s">
        <v>42</v>
      </c>
      <c r="L473">
        <v>23</v>
      </c>
      <c r="M473">
        <v>0</v>
      </c>
      <c r="N473" t="s">
        <v>107</v>
      </c>
      <c r="O473" t="s">
        <v>531</v>
      </c>
      <c r="P473" t="s">
        <v>255</v>
      </c>
      <c r="Q473" t="s">
        <v>532</v>
      </c>
      <c r="R473" s="5" t="s">
        <v>654</v>
      </c>
      <c r="U473" s="3"/>
    </row>
    <row r="474" spans="1:21" x14ac:dyDescent="0.25">
      <c r="A474">
        <v>473</v>
      </c>
      <c r="B474" t="s">
        <v>528</v>
      </c>
      <c r="C474" t="s">
        <v>533</v>
      </c>
      <c r="D474" t="s">
        <v>548</v>
      </c>
      <c r="E474" t="s">
        <v>28</v>
      </c>
      <c r="F474" t="s">
        <v>48</v>
      </c>
      <c r="G474" t="s">
        <v>28</v>
      </c>
      <c r="H474" t="s">
        <v>49</v>
      </c>
      <c r="I474" t="s">
        <v>22</v>
      </c>
      <c r="J474">
        <v>0</v>
      </c>
      <c r="K474" t="s">
        <v>48</v>
      </c>
      <c r="L474">
        <v>0</v>
      </c>
      <c r="M474">
        <v>6</v>
      </c>
      <c r="N474" t="s">
        <v>338</v>
      </c>
      <c r="O474" t="s">
        <v>536</v>
      </c>
      <c r="P474" t="s">
        <v>147</v>
      </c>
      <c r="Q474" t="s">
        <v>431</v>
      </c>
      <c r="R474" s="5" t="s">
        <v>661</v>
      </c>
      <c r="U474" s="3"/>
    </row>
    <row r="475" spans="1:21" x14ac:dyDescent="0.25">
      <c r="A475">
        <v>474</v>
      </c>
      <c r="B475" t="s">
        <v>528</v>
      </c>
      <c r="C475" t="s">
        <v>533</v>
      </c>
      <c r="D475" t="s">
        <v>548</v>
      </c>
      <c r="E475" t="s">
        <v>19</v>
      </c>
      <c r="F475" t="s">
        <v>140</v>
      </c>
      <c r="G475" t="s">
        <v>19</v>
      </c>
      <c r="H475" t="s">
        <v>49</v>
      </c>
      <c r="I475" t="s">
        <v>22</v>
      </c>
      <c r="J475">
        <v>0</v>
      </c>
      <c r="K475" t="s">
        <v>140</v>
      </c>
      <c r="L475">
        <v>0</v>
      </c>
      <c r="M475">
        <v>5</v>
      </c>
      <c r="N475" t="s">
        <v>115</v>
      </c>
      <c r="O475" t="s">
        <v>536</v>
      </c>
      <c r="P475" t="s">
        <v>45</v>
      </c>
      <c r="Q475" t="s">
        <v>431</v>
      </c>
      <c r="R475" s="5" t="s">
        <v>656</v>
      </c>
      <c r="U475" s="3"/>
    </row>
    <row r="476" spans="1:21" x14ac:dyDescent="0.25">
      <c r="A476">
        <v>475</v>
      </c>
      <c r="B476" t="s">
        <v>528</v>
      </c>
      <c r="D476" t="s">
        <v>549</v>
      </c>
      <c r="E476" t="s">
        <v>20</v>
      </c>
      <c r="F476" t="s">
        <v>42</v>
      </c>
      <c r="G476" t="s">
        <v>42</v>
      </c>
      <c r="H476" t="s">
        <v>21</v>
      </c>
      <c r="I476" t="s">
        <v>22</v>
      </c>
      <c r="J476">
        <v>0</v>
      </c>
      <c r="K476" t="s">
        <v>42</v>
      </c>
      <c r="L476">
        <v>0</v>
      </c>
      <c r="M476">
        <v>5</v>
      </c>
      <c r="N476" t="s">
        <v>107</v>
      </c>
      <c r="O476" t="s">
        <v>539</v>
      </c>
      <c r="P476" t="s">
        <v>155</v>
      </c>
      <c r="Q476" t="s">
        <v>33</v>
      </c>
      <c r="R476" s="5" t="s">
        <v>659</v>
      </c>
      <c r="U476" s="3"/>
    </row>
    <row r="477" spans="1:21" x14ac:dyDescent="0.25">
      <c r="A477">
        <v>476</v>
      </c>
      <c r="B477" t="s">
        <v>528</v>
      </c>
      <c r="C477" t="s">
        <v>529</v>
      </c>
      <c r="D477" t="s">
        <v>550</v>
      </c>
      <c r="E477" t="s">
        <v>145</v>
      </c>
      <c r="F477" t="s">
        <v>36</v>
      </c>
      <c r="G477" t="s">
        <v>145</v>
      </c>
      <c r="H477" t="s">
        <v>49</v>
      </c>
      <c r="I477" t="s">
        <v>104</v>
      </c>
      <c r="J477">
        <v>0</v>
      </c>
      <c r="K477" t="s">
        <v>145</v>
      </c>
      <c r="L477">
        <v>0</v>
      </c>
      <c r="M477">
        <v>0</v>
      </c>
      <c r="N477" t="s">
        <v>488</v>
      </c>
      <c r="O477" t="s">
        <v>531</v>
      </c>
      <c r="P477" t="s">
        <v>147</v>
      </c>
      <c r="Q477" t="s">
        <v>45</v>
      </c>
      <c r="R477" s="5" t="s">
        <v>655</v>
      </c>
      <c r="U477" s="3"/>
    </row>
    <row r="478" spans="1:21" x14ac:dyDescent="0.25">
      <c r="A478">
        <v>477</v>
      </c>
      <c r="B478" t="s">
        <v>528</v>
      </c>
      <c r="D478" t="s">
        <v>551</v>
      </c>
      <c r="E478" t="s">
        <v>19</v>
      </c>
      <c r="F478" t="s">
        <v>28</v>
      </c>
      <c r="G478" t="s">
        <v>28</v>
      </c>
      <c r="H478" t="s">
        <v>21</v>
      </c>
      <c r="I478" t="s">
        <v>22</v>
      </c>
      <c r="J478">
        <v>0</v>
      </c>
      <c r="K478" t="s">
        <v>19</v>
      </c>
      <c r="L478">
        <v>15</v>
      </c>
      <c r="M478">
        <v>0</v>
      </c>
      <c r="N478" t="s">
        <v>78</v>
      </c>
      <c r="O478" t="s">
        <v>539</v>
      </c>
      <c r="P478" t="s">
        <v>255</v>
      </c>
      <c r="Q478" t="s">
        <v>87</v>
      </c>
      <c r="R478" s="5" t="s">
        <v>689</v>
      </c>
      <c r="U478" s="3"/>
    </row>
    <row r="479" spans="1:21" x14ac:dyDescent="0.25">
      <c r="A479">
        <v>478</v>
      </c>
      <c r="B479" t="s">
        <v>528</v>
      </c>
      <c r="C479" t="s">
        <v>515</v>
      </c>
      <c r="D479" s="1">
        <v>41675</v>
      </c>
      <c r="E479" t="s">
        <v>140</v>
      </c>
      <c r="F479" t="s">
        <v>36</v>
      </c>
      <c r="G479" t="s">
        <v>140</v>
      </c>
      <c r="H479" t="s">
        <v>49</v>
      </c>
      <c r="I479" t="s">
        <v>22</v>
      </c>
      <c r="J479">
        <v>0</v>
      </c>
      <c r="K479" t="s">
        <v>140</v>
      </c>
      <c r="L479">
        <v>34</v>
      </c>
      <c r="M479">
        <v>0</v>
      </c>
      <c r="N479" t="s">
        <v>429</v>
      </c>
      <c r="O479" t="s">
        <v>516</v>
      </c>
      <c r="P479" t="s">
        <v>45</v>
      </c>
      <c r="Q479" t="s">
        <v>26</v>
      </c>
      <c r="R479" s="5" t="s">
        <v>33</v>
      </c>
      <c r="U479" s="3"/>
    </row>
    <row r="480" spans="1:21" x14ac:dyDescent="0.25">
      <c r="A480">
        <v>479</v>
      </c>
      <c r="B480" t="s">
        <v>528</v>
      </c>
      <c r="C480" t="s">
        <v>54</v>
      </c>
      <c r="D480" s="1">
        <v>41703</v>
      </c>
      <c r="E480" t="s">
        <v>42</v>
      </c>
      <c r="F480" t="s">
        <v>28</v>
      </c>
      <c r="G480" t="s">
        <v>42</v>
      </c>
      <c r="H480" t="s">
        <v>49</v>
      </c>
      <c r="I480" t="s">
        <v>22</v>
      </c>
      <c r="J480">
        <v>0</v>
      </c>
      <c r="K480" t="s">
        <v>28</v>
      </c>
      <c r="L480">
        <v>0</v>
      </c>
      <c r="M480">
        <v>5</v>
      </c>
      <c r="N480" t="s">
        <v>71</v>
      </c>
      <c r="O480" t="s">
        <v>56</v>
      </c>
      <c r="P480" t="s">
        <v>435</v>
      </c>
      <c r="Q480" t="s">
        <v>46</v>
      </c>
      <c r="R480" s="5" t="s">
        <v>684</v>
      </c>
      <c r="U480" s="3"/>
    </row>
    <row r="481" spans="1:21" x14ac:dyDescent="0.25">
      <c r="A481">
        <v>480</v>
      </c>
      <c r="B481" t="s">
        <v>528</v>
      </c>
      <c r="C481" t="s">
        <v>70</v>
      </c>
      <c r="D481" s="1">
        <v>41703</v>
      </c>
      <c r="E481" t="s">
        <v>48</v>
      </c>
      <c r="F481" t="s">
        <v>145</v>
      </c>
      <c r="G481" t="s">
        <v>145</v>
      </c>
      <c r="H481" t="s">
        <v>21</v>
      </c>
      <c r="I481" t="s">
        <v>22</v>
      </c>
      <c r="J481">
        <v>0</v>
      </c>
      <c r="K481" t="s">
        <v>145</v>
      </c>
      <c r="L481">
        <v>0</v>
      </c>
      <c r="M481">
        <v>7</v>
      </c>
      <c r="N481" t="s">
        <v>122</v>
      </c>
      <c r="O481" t="s">
        <v>72</v>
      </c>
      <c r="P481" t="s">
        <v>276</v>
      </c>
      <c r="Q481" t="s">
        <v>33</v>
      </c>
      <c r="R481" s="5" t="s">
        <v>664</v>
      </c>
      <c r="U481" s="3"/>
    </row>
    <row r="482" spans="1:21" x14ac:dyDescent="0.25">
      <c r="A482">
        <v>481</v>
      </c>
      <c r="B482" t="s">
        <v>528</v>
      </c>
      <c r="C482" t="s">
        <v>47</v>
      </c>
      <c r="D482" s="1">
        <v>41734</v>
      </c>
      <c r="E482" t="s">
        <v>19</v>
      </c>
      <c r="F482" t="s">
        <v>20</v>
      </c>
      <c r="G482" t="s">
        <v>20</v>
      </c>
      <c r="H482" t="s">
        <v>21</v>
      </c>
      <c r="I482" t="s">
        <v>22</v>
      </c>
      <c r="J482">
        <v>0</v>
      </c>
      <c r="K482" t="s">
        <v>20</v>
      </c>
      <c r="L482">
        <v>0</v>
      </c>
      <c r="M482">
        <v>4</v>
      </c>
      <c r="N482" t="s">
        <v>249</v>
      </c>
      <c r="O482" t="s">
        <v>51</v>
      </c>
      <c r="P482" t="s">
        <v>255</v>
      </c>
      <c r="Q482" t="s">
        <v>431</v>
      </c>
      <c r="R482" s="5" t="s">
        <v>686</v>
      </c>
      <c r="U482" s="3"/>
    </row>
    <row r="483" spans="1:21" x14ac:dyDescent="0.25">
      <c r="A483">
        <v>482</v>
      </c>
      <c r="B483" t="s">
        <v>528</v>
      </c>
      <c r="C483" t="s">
        <v>310</v>
      </c>
      <c r="D483" s="1">
        <v>41764</v>
      </c>
      <c r="E483" t="s">
        <v>145</v>
      </c>
      <c r="F483" t="s">
        <v>36</v>
      </c>
      <c r="G483" t="s">
        <v>36</v>
      </c>
      <c r="H483" t="s">
        <v>21</v>
      </c>
      <c r="I483" t="s">
        <v>22</v>
      </c>
      <c r="J483">
        <v>0</v>
      </c>
      <c r="K483" t="s">
        <v>145</v>
      </c>
      <c r="L483">
        <v>10</v>
      </c>
      <c r="M483">
        <v>0</v>
      </c>
      <c r="N483" t="s">
        <v>547</v>
      </c>
      <c r="O483" t="s">
        <v>312</v>
      </c>
      <c r="P483" t="s">
        <v>26</v>
      </c>
      <c r="Q483" t="s">
        <v>40</v>
      </c>
      <c r="R483" s="5" t="s">
        <v>691</v>
      </c>
      <c r="U483" s="3"/>
    </row>
    <row r="484" spans="1:21" x14ac:dyDescent="0.25">
      <c r="A484">
        <v>483</v>
      </c>
      <c r="B484" t="s">
        <v>528</v>
      </c>
      <c r="C484" t="s">
        <v>70</v>
      </c>
      <c r="D484" s="1">
        <v>41764</v>
      </c>
      <c r="E484" t="s">
        <v>48</v>
      </c>
      <c r="F484" t="s">
        <v>140</v>
      </c>
      <c r="G484" t="s">
        <v>140</v>
      </c>
      <c r="H484" t="s">
        <v>21</v>
      </c>
      <c r="I484" t="s">
        <v>22</v>
      </c>
      <c r="J484">
        <v>0</v>
      </c>
      <c r="K484" t="s">
        <v>140</v>
      </c>
      <c r="L484">
        <v>0</v>
      </c>
      <c r="M484">
        <v>8</v>
      </c>
      <c r="N484" t="s">
        <v>115</v>
      </c>
      <c r="O484" t="s">
        <v>72</v>
      </c>
      <c r="P484" t="s">
        <v>552</v>
      </c>
      <c r="Q484" t="s">
        <v>435</v>
      </c>
      <c r="R484" s="5" t="s">
        <v>656</v>
      </c>
      <c r="U484" s="3"/>
    </row>
    <row r="485" spans="1:21" x14ac:dyDescent="0.25">
      <c r="A485">
        <v>484</v>
      </c>
      <c r="B485" t="s">
        <v>528</v>
      </c>
      <c r="C485" t="s">
        <v>54</v>
      </c>
      <c r="D485" s="1">
        <v>41795</v>
      </c>
      <c r="E485" t="s">
        <v>28</v>
      </c>
      <c r="F485" t="s">
        <v>20</v>
      </c>
      <c r="G485" t="s">
        <v>20</v>
      </c>
      <c r="H485" t="s">
        <v>21</v>
      </c>
      <c r="I485" t="s">
        <v>22</v>
      </c>
      <c r="J485">
        <v>0</v>
      </c>
      <c r="K485" t="s">
        <v>28</v>
      </c>
      <c r="L485">
        <v>19</v>
      </c>
      <c r="M485">
        <v>0</v>
      </c>
      <c r="N485" t="s">
        <v>109</v>
      </c>
      <c r="O485" t="s">
        <v>56</v>
      </c>
      <c r="P485" t="s">
        <v>33</v>
      </c>
      <c r="Q485" t="s">
        <v>484</v>
      </c>
      <c r="R485" s="5" t="s">
        <v>46</v>
      </c>
      <c r="U485" s="3"/>
    </row>
    <row r="486" spans="1:21" x14ac:dyDescent="0.25">
      <c r="A486">
        <v>485</v>
      </c>
      <c r="B486" t="s">
        <v>528</v>
      </c>
      <c r="C486" t="s">
        <v>70</v>
      </c>
      <c r="D486" s="1">
        <v>41825</v>
      </c>
      <c r="E486" t="s">
        <v>48</v>
      </c>
      <c r="F486" t="s">
        <v>36</v>
      </c>
      <c r="G486" t="s">
        <v>48</v>
      </c>
      <c r="H486" t="s">
        <v>49</v>
      </c>
      <c r="I486" t="s">
        <v>22</v>
      </c>
      <c r="J486">
        <v>0</v>
      </c>
      <c r="K486" t="s">
        <v>36</v>
      </c>
      <c r="L486">
        <v>0</v>
      </c>
      <c r="M486">
        <v>8</v>
      </c>
      <c r="N486" t="s">
        <v>99</v>
      </c>
      <c r="O486" t="s">
        <v>72</v>
      </c>
      <c r="P486" t="s">
        <v>435</v>
      </c>
      <c r="Q486" t="s">
        <v>46</v>
      </c>
      <c r="R486" s="5" t="s">
        <v>656</v>
      </c>
      <c r="U486" s="3"/>
    </row>
    <row r="487" spans="1:21" x14ac:dyDescent="0.25">
      <c r="A487">
        <v>486</v>
      </c>
      <c r="B487" t="s">
        <v>528</v>
      </c>
      <c r="C487" t="s">
        <v>318</v>
      </c>
      <c r="D487" s="1">
        <v>41825</v>
      </c>
      <c r="E487" t="s">
        <v>42</v>
      </c>
      <c r="F487" t="s">
        <v>140</v>
      </c>
      <c r="G487" t="s">
        <v>140</v>
      </c>
      <c r="H487" t="s">
        <v>21</v>
      </c>
      <c r="I487" t="s">
        <v>22</v>
      </c>
      <c r="J487">
        <v>0</v>
      </c>
      <c r="K487" t="s">
        <v>42</v>
      </c>
      <c r="L487">
        <v>44</v>
      </c>
      <c r="M487">
        <v>0</v>
      </c>
      <c r="N487" t="s">
        <v>43</v>
      </c>
      <c r="O487" t="s">
        <v>320</v>
      </c>
      <c r="P487" t="s">
        <v>255</v>
      </c>
      <c r="Q487" t="s">
        <v>553</v>
      </c>
      <c r="R487" s="5" t="s">
        <v>684</v>
      </c>
      <c r="U487" s="3"/>
    </row>
    <row r="488" spans="1:21" x14ac:dyDescent="0.25">
      <c r="A488">
        <v>487</v>
      </c>
      <c r="B488" t="s">
        <v>528</v>
      </c>
      <c r="C488" t="s">
        <v>310</v>
      </c>
      <c r="D488" s="1">
        <v>41856</v>
      </c>
      <c r="E488" t="s">
        <v>19</v>
      </c>
      <c r="F488" t="s">
        <v>145</v>
      </c>
      <c r="G488" t="s">
        <v>145</v>
      </c>
      <c r="H488" t="s">
        <v>21</v>
      </c>
      <c r="I488" t="s">
        <v>22</v>
      </c>
      <c r="J488">
        <v>0</v>
      </c>
      <c r="K488" t="s">
        <v>19</v>
      </c>
      <c r="L488">
        <v>32</v>
      </c>
      <c r="M488">
        <v>0</v>
      </c>
      <c r="N488" t="s">
        <v>78</v>
      </c>
      <c r="O488" t="s">
        <v>312</v>
      </c>
      <c r="P488" t="s">
        <v>45</v>
      </c>
      <c r="Q488" t="s">
        <v>26</v>
      </c>
      <c r="R488" s="5" t="s">
        <v>659</v>
      </c>
      <c r="U488" s="3"/>
    </row>
    <row r="489" spans="1:21" x14ac:dyDescent="0.25">
      <c r="A489">
        <v>488</v>
      </c>
      <c r="B489" t="s">
        <v>528</v>
      </c>
      <c r="C489" t="s">
        <v>47</v>
      </c>
      <c r="D489" s="1">
        <v>41887</v>
      </c>
      <c r="E489" t="s">
        <v>42</v>
      </c>
      <c r="F489" t="s">
        <v>20</v>
      </c>
      <c r="G489" t="s">
        <v>20</v>
      </c>
      <c r="H489" t="s">
        <v>21</v>
      </c>
      <c r="I489" t="s">
        <v>22</v>
      </c>
      <c r="J489">
        <v>0</v>
      </c>
      <c r="K489" t="s">
        <v>42</v>
      </c>
      <c r="L489">
        <v>32</v>
      </c>
      <c r="M489">
        <v>0</v>
      </c>
      <c r="N489" t="s">
        <v>107</v>
      </c>
      <c r="O489" t="s">
        <v>51</v>
      </c>
      <c r="P489" t="s">
        <v>33</v>
      </c>
      <c r="Q489" t="s">
        <v>484</v>
      </c>
      <c r="R489" s="5" t="s">
        <v>689</v>
      </c>
      <c r="U489" s="3"/>
    </row>
    <row r="490" spans="1:21" x14ac:dyDescent="0.25">
      <c r="A490">
        <v>489</v>
      </c>
      <c r="B490" t="s">
        <v>528</v>
      </c>
      <c r="C490" t="s">
        <v>70</v>
      </c>
      <c r="D490" s="1">
        <v>41917</v>
      </c>
      <c r="E490" t="s">
        <v>48</v>
      </c>
      <c r="F490" t="s">
        <v>19</v>
      </c>
      <c r="G490" t="s">
        <v>19</v>
      </c>
      <c r="H490" t="s">
        <v>21</v>
      </c>
      <c r="I490" t="s">
        <v>22</v>
      </c>
      <c r="J490">
        <v>1</v>
      </c>
      <c r="K490" t="s">
        <v>19</v>
      </c>
      <c r="L490">
        <v>0</v>
      </c>
      <c r="M490">
        <v>8</v>
      </c>
      <c r="N490" t="s">
        <v>379</v>
      </c>
      <c r="O490" t="s">
        <v>72</v>
      </c>
      <c r="P490" t="s">
        <v>552</v>
      </c>
      <c r="Q490" t="s">
        <v>435</v>
      </c>
      <c r="R490" s="5" t="s">
        <v>664</v>
      </c>
      <c r="U490" s="3"/>
    </row>
    <row r="491" spans="1:21" x14ac:dyDescent="0.25">
      <c r="A491">
        <v>490</v>
      </c>
      <c r="B491" t="s">
        <v>528</v>
      </c>
      <c r="C491" t="s">
        <v>54</v>
      </c>
      <c r="D491" s="1">
        <v>41917</v>
      </c>
      <c r="E491" t="s">
        <v>28</v>
      </c>
      <c r="F491" t="s">
        <v>140</v>
      </c>
      <c r="G491" t="s">
        <v>140</v>
      </c>
      <c r="H491" t="s">
        <v>21</v>
      </c>
      <c r="I491" t="s">
        <v>22</v>
      </c>
      <c r="J491">
        <v>0</v>
      </c>
      <c r="K491" t="s">
        <v>140</v>
      </c>
      <c r="L491">
        <v>0</v>
      </c>
      <c r="M491">
        <v>4</v>
      </c>
      <c r="N491" t="s">
        <v>115</v>
      </c>
      <c r="O491" t="s">
        <v>56</v>
      </c>
      <c r="P491" t="s">
        <v>255</v>
      </c>
      <c r="Q491" t="s">
        <v>431</v>
      </c>
      <c r="R491" s="5" t="s">
        <v>686</v>
      </c>
      <c r="U491" s="3"/>
    </row>
    <row r="492" spans="1:21" x14ac:dyDescent="0.25">
      <c r="A492">
        <v>491</v>
      </c>
      <c r="B492" t="s">
        <v>528</v>
      </c>
      <c r="C492" t="s">
        <v>318</v>
      </c>
      <c r="D492" s="1">
        <v>41948</v>
      </c>
      <c r="E492" t="s">
        <v>42</v>
      </c>
      <c r="F492" t="s">
        <v>36</v>
      </c>
      <c r="G492" t="s">
        <v>36</v>
      </c>
      <c r="H492" t="s">
        <v>21</v>
      </c>
      <c r="I492" t="s">
        <v>22</v>
      </c>
      <c r="J492">
        <v>0</v>
      </c>
      <c r="K492" t="s">
        <v>36</v>
      </c>
      <c r="L492">
        <v>0</v>
      </c>
      <c r="M492">
        <v>9</v>
      </c>
      <c r="N492" t="s">
        <v>99</v>
      </c>
      <c r="O492" t="s">
        <v>320</v>
      </c>
      <c r="P492" t="s">
        <v>26</v>
      </c>
      <c r="Q492" t="s">
        <v>40</v>
      </c>
      <c r="R492" s="5" t="s">
        <v>695</v>
      </c>
      <c r="U492" s="3"/>
    </row>
    <row r="493" spans="1:21" x14ac:dyDescent="0.25">
      <c r="A493">
        <v>492</v>
      </c>
      <c r="B493" t="s">
        <v>528</v>
      </c>
      <c r="C493" t="s">
        <v>47</v>
      </c>
      <c r="D493" s="1">
        <v>41948</v>
      </c>
      <c r="E493" t="s">
        <v>20</v>
      </c>
      <c r="F493" t="s">
        <v>145</v>
      </c>
      <c r="G493" t="s">
        <v>20</v>
      </c>
      <c r="H493" t="s">
        <v>49</v>
      </c>
      <c r="I493" t="s">
        <v>22</v>
      </c>
      <c r="J493">
        <v>0</v>
      </c>
      <c r="K493" t="s">
        <v>145</v>
      </c>
      <c r="L493">
        <v>0</v>
      </c>
      <c r="M493">
        <v>5</v>
      </c>
      <c r="N493" t="s">
        <v>488</v>
      </c>
      <c r="O493" t="s">
        <v>51</v>
      </c>
      <c r="P493" t="s">
        <v>33</v>
      </c>
      <c r="Q493" t="s">
        <v>386</v>
      </c>
      <c r="R493" s="5" t="s">
        <v>33</v>
      </c>
    </row>
    <row r="494" spans="1:21" x14ac:dyDescent="0.25">
      <c r="A494">
        <v>493</v>
      </c>
      <c r="B494" t="s">
        <v>528</v>
      </c>
      <c r="C494" t="s">
        <v>18</v>
      </c>
      <c r="D494" s="1">
        <v>41978</v>
      </c>
      <c r="E494" t="s">
        <v>19</v>
      </c>
      <c r="F494" t="s">
        <v>28</v>
      </c>
      <c r="G494" t="s">
        <v>19</v>
      </c>
      <c r="H494" t="s">
        <v>49</v>
      </c>
      <c r="I494" t="s">
        <v>22</v>
      </c>
      <c r="J494">
        <v>0</v>
      </c>
      <c r="K494" t="s">
        <v>28</v>
      </c>
      <c r="L494">
        <v>0</v>
      </c>
      <c r="M494">
        <v>7</v>
      </c>
      <c r="N494" t="s">
        <v>125</v>
      </c>
      <c r="O494" t="s">
        <v>24</v>
      </c>
      <c r="P494" t="s">
        <v>255</v>
      </c>
      <c r="Q494" t="s">
        <v>431</v>
      </c>
      <c r="R494" s="5" t="s">
        <v>39</v>
      </c>
      <c r="U494" s="3"/>
    </row>
    <row r="495" spans="1:21" x14ac:dyDescent="0.25">
      <c r="A495">
        <v>494</v>
      </c>
      <c r="B495" t="s">
        <v>528</v>
      </c>
      <c r="C495" t="s">
        <v>515</v>
      </c>
      <c r="D495" t="s">
        <v>554</v>
      </c>
      <c r="E495" t="s">
        <v>145</v>
      </c>
      <c r="F495" t="s">
        <v>140</v>
      </c>
      <c r="G495" t="s">
        <v>145</v>
      </c>
      <c r="H495" t="s">
        <v>49</v>
      </c>
      <c r="I495" t="s">
        <v>22</v>
      </c>
      <c r="J495">
        <v>0</v>
      </c>
      <c r="K495" t="s">
        <v>140</v>
      </c>
      <c r="L495">
        <v>0</v>
      </c>
      <c r="M495">
        <v>5</v>
      </c>
      <c r="N495" t="s">
        <v>429</v>
      </c>
      <c r="O495" t="s">
        <v>516</v>
      </c>
      <c r="P495" t="s">
        <v>435</v>
      </c>
      <c r="Q495" t="s">
        <v>46</v>
      </c>
      <c r="R495" s="5" t="s">
        <v>691</v>
      </c>
      <c r="U495" s="3"/>
    </row>
    <row r="496" spans="1:21" x14ac:dyDescent="0.25">
      <c r="A496">
        <v>495</v>
      </c>
      <c r="B496" t="s">
        <v>528</v>
      </c>
      <c r="C496" t="s">
        <v>47</v>
      </c>
      <c r="D496" t="s">
        <v>554</v>
      </c>
      <c r="E496" t="s">
        <v>20</v>
      </c>
      <c r="F496" t="s">
        <v>48</v>
      </c>
      <c r="G496" t="s">
        <v>48</v>
      </c>
      <c r="H496" t="s">
        <v>21</v>
      </c>
      <c r="I496" t="s">
        <v>22</v>
      </c>
      <c r="J496">
        <v>0</v>
      </c>
      <c r="K496" t="s">
        <v>20</v>
      </c>
      <c r="L496">
        <v>16</v>
      </c>
      <c r="M496">
        <v>0</v>
      </c>
      <c r="N496" t="s">
        <v>23</v>
      </c>
      <c r="O496" t="s">
        <v>51</v>
      </c>
      <c r="P496" t="s">
        <v>484</v>
      </c>
      <c r="Q496" t="s">
        <v>386</v>
      </c>
      <c r="R496" s="5" t="s">
        <v>660</v>
      </c>
      <c r="U496" s="3"/>
    </row>
    <row r="497" spans="1:21" x14ac:dyDescent="0.25">
      <c r="A497">
        <v>496</v>
      </c>
      <c r="B497" t="s">
        <v>528</v>
      </c>
      <c r="C497" t="s">
        <v>18</v>
      </c>
      <c r="D497" t="s">
        <v>555</v>
      </c>
      <c r="E497" t="s">
        <v>19</v>
      </c>
      <c r="F497" t="s">
        <v>42</v>
      </c>
      <c r="G497" t="s">
        <v>42</v>
      </c>
      <c r="H497" t="s">
        <v>21</v>
      </c>
      <c r="I497" t="s">
        <v>22</v>
      </c>
      <c r="J497">
        <v>0</v>
      </c>
      <c r="K497" t="s">
        <v>42</v>
      </c>
      <c r="L497">
        <v>0</v>
      </c>
      <c r="M497">
        <v>6</v>
      </c>
      <c r="N497" t="s">
        <v>121</v>
      </c>
      <c r="O497" t="s">
        <v>24</v>
      </c>
      <c r="P497" t="s">
        <v>431</v>
      </c>
      <c r="Q497" t="s">
        <v>553</v>
      </c>
      <c r="R497" s="5" t="s">
        <v>689</v>
      </c>
      <c r="U497" s="3"/>
    </row>
    <row r="498" spans="1:21" x14ac:dyDescent="0.25">
      <c r="A498">
        <v>497</v>
      </c>
      <c r="B498" t="s">
        <v>528</v>
      </c>
      <c r="C498" t="s">
        <v>318</v>
      </c>
      <c r="D498" t="s">
        <v>555</v>
      </c>
      <c r="E498" t="s">
        <v>28</v>
      </c>
      <c r="F498" t="s">
        <v>36</v>
      </c>
      <c r="G498" t="s">
        <v>36</v>
      </c>
      <c r="H498" t="s">
        <v>21</v>
      </c>
      <c r="I498" t="s">
        <v>22</v>
      </c>
      <c r="J498">
        <v>0</v>
      </c>
      <c r="K498" t="s">
        <v>36</v>
      </c>
      <c r="L498">
        <v>0</v>
      </c>
      <c r="M498">
        <v>6</v>
      </c>
      <c r="N498" t="s">
        <v>69</v>
      </c>
      <c r="O498" t="s">
        <v>320</v>
      </c>
      <c r="P498" t="s">
        <v>45</v>
      </c>
      <c r="Q498" t="s">
        <v>26</v>
      </c>
      <c r="R498" s="5" t="s">
        <v>46</v>
      </c>
    </row>
    <row r="499" spans="1:21" x14ac:dyDescent="0.25">
      <c r="A499">
        <v>498</v>
      </c>
      <c r="B499" t="s">
        <v>528</v>
      </c>
      <c r="C499" t="s">
        <v>310</v>
      </c>
      <c r="D499" t="s">
        <v>556</v>
      </c>
      <c r="E499" t="s">
        <v>145</v>
      </c>
      <c r="F499" t="s">
        <v>48</v>
      </c>
      <c r="G499" t="s">
        <v>48</v>
      </c>
      <c r="H499" t="s">
        <v>21</v>
      </c>
      <c r="I499" t="s">
        <v>22</v>
      </c>
      <c r="J499">
        <v>0</v>
      </c>
      <c r="K499" t="s">
        <v>145</v>
      </c>
      <c r="L499">
        <v>62</v>
      </c>
      <c r="M499">
        <v>0</v>
      </c>
      <c r="N499" t="s">
        <v>427</v>
      </c>
      <c r="O499" t="s">
        <v>312</v>
      </c>
      <c r="P499" t="s">
        <v>33</v>
      </c>
      <c r="Q499" t="s">
        <v>386</v>
      </c>
      <c r="R499" s="5" t="s">
        <v>694</v>
      </c>
      <c r="U499" s="3"/>
    </row>
    <row r="500" spans="1:21" x14ac:dyDescent="0.25">
      <c r="A500">
        <v>499</v>
      </c>
      <c r="B500" t="s">
        <v>528</v>
      </c>
      <c r="C500" t="s">
        <v>515</v>
      </c>
      <c r="D500" t="s">
        <v>557</v>
      </c>
      <c r="E500" t="s">
        <v>140</v>
      </c>
      <c r="F500" t="s">
        <v>20</v>
      </c>
      <c r="G500" t="s">
        <v>140</v>
      </c>
      <c r="H500" t="s">
        <v>49</v>
      </c>
      <c r="I500" t="s">
        <v>22</v>
      </c>
      <c r="J500">
        <v>0</v>
      </c>
      <c r="K500" t="s">
        <v>20</v>
      </c>
      <c r="L500">
        <v>0</v>
      </c>
      <c r="M500">
        <v>5</v>
      </c>
      <c r="N500" t="s">
        <v>249</v>
      </c>
      <c r="O500" t="s">
        <v>516</v>
      </c>
      <c r="P500" t="s">
        <v>435</v>
      </c>
      <c r="Q500" t="s">
        <v>46</v>
      </c>
      <c r="R500" s="5" t="s">
        <v>664</v>
      </c>
      <c r="U500" s="3"/>
    </row>
    <row r="501" spans="1:21" x14ac:dyDescent="0.25">
      <c r="A501">
        <v>500</v>
      </c>
      <c r="B501" t="s">
        <v>528</v>
      </c>
      <c r="C501" t="s">
        <v>18</v>
      </c>
      <c r="D501" t="s">
        <v>557</v>
      </c>
      <c r="E501" t="s">
        <v>19</v>
      </c>
      <c r="F501" t="s">
        <v>36</v>
      </c>
      <c r="G501" t="s">
        <v>19</v>
      </c>
      <c r="H501" t="s">
        <v>49</v>
      </c>
      <c r="I501" t="s">
        <v>22</v>
      </c>
      <c r="J501">
        <v>0</v>
      </c>
      <c r="K501" t="s">
        <v>36</v>
      </c>
      <c r="L501">
        <v>0</v>
      </c>
      <c r="M501">
        <v>7</v>
      </c>
      <c r="N501" t="s">
        <v>469</v>
      </c>
      <c r="O501" t="s">
        <v>24</v>
      </c>
      <c r="P501" t="s">
        <v>26</v>
      </c>
      <c r="Q501" t="s">
        <v>40</v>
      </c>
      <c r="R501" s="5" t="s">
        <v>663</v>
      </c>
      <c r="U501" s="3"/>
    </row>
    <row r="502" spans="1:21" x14ac:dyDescent="0.25">
      <c r="A502">
        <v>501</v>
      </c>
      <c r="B502" t="s">
        <v>528</v>
      </c>
      <c r="C502" t="s">
        <v>310</v>
      </c>
      <c r="D502" t="s">
        <v>558</v>
      </c>
      <c r="E502" t="s">
        <v>28</v>
      </c>
      <c r="F502" t="s">
        <v>145</v>
      </c>
      <c r="G502" t="s">
        <v>28</v>
      </c>
      <c r="H502" t="s">
        <v>49</v>
      </c>
      <c r="I502" t="s">
        <v>22</v>
      </c>
      <c r="J502">
        <v>0</v>
      </c>
      <c r="K502" t="s">
        <v>28</v>
      </c>
      <c r="L502">
        <v>25</v>
      </c>
      <c r="M502">
        <v>0</v>
      </c>
      <c r="N502" t="s">
        <v>141</v>
      </c>
      <c r="O502" t="s">
        <v>312</v>
      </c>
      <c r="P502" t="s">
        <v>33</v>
      </c>
      <c r="Q502" t="s">
        <v>386</v>
      </c>
      <c r="R502" s="5" t="s">
        <v>686</v>
      </c>
      <c r="U502" s="3"/>
    </row>
    <row r="503" spans="1:21" x14ac:dyDescent="0.25">
      <c r="A503">
        <v>502</v>
      </c>
      <c r="B503" t="s">
        <v>528</v>
      </c>
      <c r="C503" t="s">
        <v>70</v>
      </c>
      <c r="D503" t="s">
        <v>558</v>
      </c>
      <c r="E503" t="s">
        <v>48</v>
      </c>
      <c r="F503" t="s">
        <v>42</v>
      </c>
      <c r="G503" t="s">
        <v>42</v>
      </c>
      <c r="H503" t="s">
        <v>21</v>
      </c>
      <c r="I503" t="s">
        <v>22</v>
      </c>
      <c r="J503">
        <v>0</v>
      </c>
      <c r="K503" t="s">
        <v>42</v>
      </c>
      <c r="L503">
        <v>0</v>
      </c>
      <c r="M503">
        <v>4</v>
      </c>
      <c r="N503" t="s">
        <v>57</v>
      </c>
      <c r="O503" t="s">
        <v>72</v>
      </c>
      <c r="P503" t="s">
        <v>255</v>
      </c>
      <c r="Q503" t="s">
        <v>553</v>
      </c>
      <c r="R503" s="5" t="s">
        <v>46</v>
      </c>
      <c r="U503" s="3"/>
    </row>
    <row r="504" spans="1:21" x14ac:dyDescent="0.25">
      <c r="A504">
        <v>503</v>
      </c>
      <c r="B504" t="s">
        <v>528</v>
      </c>
      <c r="C504" t="s">
        <v>18</v>
      </c>
      <c r="D504" t="s">
        <v>559</v>
      </c>
      <c r="E504" t="s">
        <v>20</v>
      </c>
      <c r="F504" t="s">
        <v>19</v>
      </c>
      <c r="G504" t="s">
        <v>20</v>
      </c>
      <c r="H504" t="s">
        <v>49</v>
      </c>
      <c r="I504" t="s">
        <v>22</v>
      </c>
      <c r="J504">
        <v>0</v>
      </c>
      <c r="K504" t="s">
        <v>19</v>
      </c>
      <c r="L504">
        <v>0</v>
      </c>
      <c r="M504">
        <v>7</v>
      </c>
      <c r="N504" t="s">
        <v>108</v>
      </c>
      <c r="O504" t="s">
        <v>24</v>
      </c>
      <c r="P504" t="s">
        <v>45</v>
      </c>
      <c r="Q504" t="s">
        <v>26</v>
      </c>
      <c r="R504" s="5" t="s">
        <v>664</v>
      </c>
      <c r="U504" s="3"/>
    </row>
    <row r="505" spans="1:21" x14ac:dyDescent="0.25">
      <c r="A505">
        <v>504</v>
      </c>
      <c r="B505" t="s">
        <v>528</v>
      </c>
      <c r="C505" t="s">
        <v>60</v>
      </c>
      <c r="D505" t="s">
        <v>559</v>
      </c>
      <c r="E505" t="s">
        <v>140</v>
      </c>
      <c r="F505" t="s">
        <v>36</v>
      </c>
      <c r="G505" t="s">
        <v>36</v>
      </c>
      <c r="H505" t="s">
        <v>21</v>
      </c>
      <c r="I505" t="s">
        <v>22</v>
      </c>
      <c r="J505">
        <v>0</v>
      </c>
      <c r="K505" t="s">
        <v>36</v>
      </c>
      <c r="L505">
        <v>0</v>
      </c>
      <c r="M505">
        <v>8</v>
      </c>
      <c r="N505" t="s">
        <v>69</v>
      </c>
      <c r="O505" t="s">
        <v>63</v>
      </c>
      <c r="P505" t="s">
        <v>552</v>
      </c>
      <c r="Q505" t="s">
        <v>46</v>
      </c>
      <c r="R505" s="5" t="s">
        <v>46</v>
      </c>
      <c r="U505" s="3"/>
    </row>
    <row r="506" spans="1:21" x14ac:dyDescent="0.25">
      <c r="A506">
        <v>505</v>
      </c>
      <c r="B506" t="s">
        <v>528</v>
      </c>
      <c r="C506" t="s">
        <v>100</v>
      </c>
      <c r="D506" t="s">
        <v>560</v>
      </c>
      <c r="E506" t="s">
        <v>42</v>
      </c>
      <c r="F506" t="s">
        <v>28</v>
      </c>
      <c r="G506" t="s">
        <v>28</v>
      </c>
      <c r="H506" t="s">
        <v>21</v>
      </c>
      <c r="I506" t="s">
        <v>22</v>
      </c>
      <c r="J506">
        <v>0</v>
      </c>
      <c r="K506" t="s">
        <v>28</v>
      </c>
      <c r="L506">
        <v>0</v>
      </c>
      <c r="M506">
        <v>7</v>
      </c>
      <c r="N506" t="s">
        <v>114</v>
      </c>
      <c r="O506" t="s">
        <v>142</v>
      </c>
      <c r="P506" t="s">
        <v>255</v>
      </c>
      <c r="Q506" t="s">
        <v>431</v>
      </c>
      <c r="R506" s="5" t="s">
        <v>689</v>
      </c>
      <c r="U506" s="3"/>
    </row>
    <row r="507" spans="1:21" x14ac:dyDescent="0.25">
      <c r="A507">
        <v>506</v>
      </c>
      <c r="B507" t="s">
        <v>528</v>
      </c>
      <c r="C507" t="s">
        <v>60</v>
      </c>
      <c r="D507" t="s">
        <v>561</v>
      </c>
      <c r="E507" t="s">
        <v>36</v>
      </c>
      <c r="F507" t="s">
        <v>20</v>
      </c>
      <c r="G507" t="s">
        <v>20</v>
      </c>
      <c r="H507" t="s">
        <v>21</v>
      </c>
      <c r="I507" t="s">
        <v>22</v>
      </c>
      <c r="J507">
        <v>0</v>
      </c>
      <c r="K507" t="s">
        <v>36</v>
      </c>
      <c r="L507">
        <v>30</v>
      </c>
      <c r="M507">
        <v>0</v>
      </c>
      <c r="N507" t="s">
        <v>69</v>
      </c>
      <c r="O507" t="s">
        <v>63</v>
      </c>
      <c r="P507" t="s">
        <v>45</v>
      </c>
      <c r="Q507" t="s">
        <v>40</v>
      </c>
      <c r="R507" s="5" t="s">
        <v>663</v>
      </c>
      <c r="U507" s="3"/>
    </row>
    <row r="508" spans="1:21" x14ac:dyDescent="0.25">
      <c r="A508">
        <v>507</v>
      </c>
      <c r="B508" t="s">
        <v>528</v>
      </c>
      <c r="C508" t="s">
        <v>515</v>
      </c>
      <c r="D508" t="s">
        <v>561</v>
      </c>
      <c r="E508" t="s">
        <v>140</v>
      </c>
      <c r="F508" t="s">
        <v>19</v>
      </c>
      <c r="G508" t="s">
        <v>19</v>
      </c>
      <c r="H508" t="s">
        <v>21</v>
      </c>
      <c r="I508" t="s">
        <v>22</v>
      </c>
      <c r="J508">
        <v>0</v>
      </c>
      <c r="K508" t="s">
        <v>19</v>
      </c>
      <c r="L508">
        <v>0</v>
      </c>
      <c r="M508">
        <v>6</v>
      </c>
      <c r="N508" t="s">
        <v>108</v>
      </c>
      <c r="O508" t="s">
        <v>516</v>
      </c>
      <c r="P508" t="s">
        <v>435</v>
      </c>
      <c r="Q508" t="s">
        <v>46</v>
      </c>
      <c r="R508" s="5" t="s">
        <v>694</v>
      </c>
      <c r="U508" s="3"/>
    </row>
    <row r="509" spans="1:21" x14ac:dyDescent="0.25">
      <c r="A509">
        <v>508</v>
      </c>
      <c r="B509" t="s">
        <v>528</v>
      </c>
      <c r="C509" t="s">
        <v>54</v>
      </c>
      <c r="D509" t="s">
        <v>562</v>
      </c>
      <c r="E509" t="s">
        <v>28</v>
      </c>
      <c r="F509" t="s">
        <v>48</v>
      </c>
      <c r="G509" t="s">
        <v>48</v>
      </c>
      <c r="H509" t="s">
        <v>21</v>
      </c>
      <c r="I509" t="s">
        <v>22</v>
      </c>
      <c r="J509">
        <v>0</v>
      </c>
      <c r="K509" t="s">
        <v>28</v>
      </c>
      <c r="L509">
        <v>15</v>
      </c>
      <c r="M509">
        <v>0</v>
      </c>
      <c r="N509" t="s">
        <v>141</v>
      </c>
      <c r="O509" t="s">
        <v>56</v>
      </c>
      <c r="P509" t="s">
        <v>33</v>
      </c>
      <c r="Q509" t="s">
        <v>386</v>
      </c>
      <c r="R509" s="5" t="s">
        <v>40</v>
      </c>
      <c r="U509" s="3"/>
    </row>
    <row r="510" spans="1:21" x14ac:dyDescent="0.25">
      <c r="A510">
        <v>509</v>
      </c>
      <c r="B510" t="s">
        <v>528</v>
      </c>
      <c r="C510" t="s">
        <v>100</v>
      </c>
      <c r="D510" t="s">
        <v>562</v>
      </c>
      <c r="E510" t="s">
        <v>42</v>
      </c>
      <c r="F510" t="s">
        <v>145</v>
      </c>
      <c r="G510" t="s">
        <v>145</v>
      </c>
      <c r="H510" t="s">
        <v>21</v>
      </c>
      <c r="I510" t="s">
        <v>22</v>
      </c>
      <c r="J510">
        <v>0</v>
      </c>
      <c r="K510" t="s">
        <v>42</v>
      </c>
      <c r="L510">
        <v>16</v>
      </c>
      <c r="M510">
        <v>0</v>
      </c>
      <c r="N510" t="s">
        <v>188</v>
      </c>
      <c r="O510" t="s">
        <v>142</v>
      </c>
      <c r="P510" t="s">
        <v>255</v>
      </c>
      <c r="Q510" t="s">
        <v>553</v>
      </c>
      <c r="R510" s="5" t="s">
        <v>46</v>
      </c>
      <c r="U510" s="3"/>
    </row>
    <row r="511" spans="1:21" x14ac:dyDescent="0.25">
      <c r="A511">
        <v>510</v>
      </c>
      <c r="B511" t="s">
        <v>528</v>
      </c>
      <c r="C511" t="s">
        <v>47</v>
      </c>
      <c r="D511" t="s">
        <v>563</v>
      </c>
      <c r="E511" t="s">
        <v>20</v>
      </c>
      <c r="F511" t="s">
        <v>140</v>
      </c>
      <c r="G511" t="s">
        <v>140</v>
      </c>
      <c r="H511" t="s">
        <v>21</v>
      </c>
      <c r="I511" t="s">
        <v>22</v>
      </c>
      <c r="J511">
        <v>0</v>
      </c>
      <c r="K511" t="s">
        <v>140</v>
      </c>
      <c r="L511">
        <v>0</v>
      </c>
      <c r="M511">
        <v>8</v>
      </c>
      <c r="N511" t="s">
        <v>92</v>
      </c>
      <c r="O511" t="s">
        <v>51</v>
      </c>
      <c r="P511" t="s">
        <v>45</v>
      </c>
      <c r="Q511" t="s">
        <v>26</v>
      </c>
      <c r="R511" s="5" t="s">
        <v>431</v>
      </c>
      <c r="U511" s="3"/>
    </row>
    <row r="512" spans="1:21" x14ac:dyDescent="0.25">
      <c r="A512">
        <v>511</v>
      </c>
      <c r="B512" t="s">
        <v>528</v>
      </c>
      <c r="C512" t="s">
        <v>60</v>
      </c>
      <c r="D512" t="s">
        <v>563</v>
      </c>
      <c r="E512" t="s">
        <v>19</v>
      </c>
      <c r="F512" t="s">
        <v>36</v>
      </c>
      <c r="G512" t="s">
        <v>36</v>
      </c>
      <c r="H512" t="s">
        <v>21</v>
      </c>
      <c r="I512" t="s">
        <v>22</v>
      </c>
      <c r="J512">
        <v>0</v>
      </c>
      <c r="K512" t="s">
        <v>36</v>
      </c>
      <c r="L512">
        <v>0</v>
      </c>
      <c r="M512">
        <v>4</v>
      </c>
      <c r="N512" t="s">
        <v>171</v>
      </c>
      <c r="O512" t="s">
        <v>63</v>
      </c>
      <c r="P512" t="s">
        <v>552</v>
      </c>
      <c r="Q512" t="s">
        <v>435</v>
      </c>
      <c r="R512" s="5" t="s">
        <v>81</v>
      </c>
    </row>
    <row r="513" spans="1:21" x14ac:dyDescent="0.25">
      <c r="A513">
        <v>512</v>
      </c>
      <c r="B513" t="s">
        <v>528</v>
      </c>
      <c r="C513" t="s">
        <v>100</v>
      </c>
      <c r="D513" t="s">
        <v>564</v>
      </c>
      <c r="E513" t="s">
        <v>48</v>
      </c>
      <c r="F513" t="s">
        <v>42</v>
      </c>
      <c r="G513" t="s">
        <v>42</v>
      </c>
      <c r="H513" t="s">
        <v>21</v>
      </c>
      <c r="I513" t="s">
        <v>22</v>
      </c>
      <c r="J513">
        <v>0</v>
      </c>
      <c r="K513" t="s">
        <v>42</v>
      </c>
      <c r="L513">
        <v>0</v>
      </c>
      <c r="M513">
        <v>7</v>
      </c>
      <c r="N513" t="s">
        <v>481</v>
      </c>
      <c r="O513" t="s">
        <v>142</v>
      </c>
      <c r="P513" t="s">
        <v>255</v>
      </c>
      <c r="Q513" t="s">
        <v>431</v>
      </c>
      <c r="R513" s="5" t="s">
        <v>33</v>
      </c>
      <c r="U513" s="3"/>
    </row>
    <row r="514" spans="1:21" x14ac:dyDescent="0.25">
      <c r="A514">
        <v>513</v>
      </c>
      <c r="B514" t="s">
        <v>528</v>
      </c>
      <c r="C514" t="s">
        <v>54</v>
      </c>
      <c r="D514" t="s">
        <v>564</v>
      </c>
      <c r="E514" t="s">
        <v>145</v>
      </c>
      <c r="F514" t="s">
        <v>28</v>
      </c>
      <c r="G514" t="s">
        <v>28</v>
      </c>
      <c r="H514" t="s">
        <v>21</v>
      </c>
      <c r="I514" t="s">
        <v>22</v>
      </c>
      <c r="J514">
        <v>0</v>
      </c>
      <c r="K514" t="s">
        <v>28</v>
      </c>
      <c r="L514">
        <v>0</v>
      </c>
      <c r="M514">
        <v>5</v>
      </c>
      <c r="N514" t="s">
        <v>71</v>
      </c>
      <c r="O514" t="s">
        <v>56</v>
      </c>
      <c r="P514" t="s">
        <v>484</v>
      </c>
      <c r="Q514" t="s">
        <v>386</v>
      </c>
      <c r="R514" s="5" t="s">
        <v>40</v>
      </c>
      <c r="U514" s="3"/>
    </row>
    <row r="515" spans="1:21" x14ac:dyDescent="0.25">
      <c r="A515">
        <v>514</v>
      </c>
      <c r="B515" t="s">
        <v>528</v>
      </c>
      <c r="C515" t="s">
        <v>60</v>
      </c>
      <c r="D515" t="s">
        <v>565</v>
      </c>
      <c r="E515" t="s">
        <v>36</v>
      </c>
      <c r="F515" t="s">
        <v>42</v>
      </c>
      <c r="G515" t="s">
        <v>42</v>
      </c>
      <c r="H515" t="s">
        <v>21</v>
      </c>
      <c r="I515" t="s">
        <v>22</v>
      </c>
      <c r="J515">
        <v>0</v>
      </c>
      <c r="K515" t="s">
        <v>36</v>
      </c>
      <c r="L515">
        <v>28</v>
      </c>
      <c r="M515">
        <v>0</v>
      </c>
      <c r="N515" t="s">
        <v>469</v>
      </c>
      <c r="O515" t="s">
        <v>63</v>
      </c>
      <c r="P515" t="s">
        <v>26</v>
      </c>
      <c r="Q515" t="s">
        <v>33</v>
      </c>
      <c r="R515" s="5" t="s">
        <v>46</v>
      </c>
      <c r="U515" s="3"/>
    </row>
    <row r="516" spans="1:21" x14ac:dyDescent="0.25">
      <c r="A516">
        <v>515</v>
      </c>
      <c r="B516" t="s">
        <v>528</v>
      </c>
      <c r="C516" t="s">
        <v>54</v>
      </c>
      <c r="D516" t="s">
        <v>566</v>
      </c>
      <c r="E516" t="s">
        <v>28</v>
      </c>
      <c r="F516" t="s">
        <v>140</v>
      </c>
      <c r="G516" t="s">
        <v>140</v>
      </c>
      <c r="H516" t="s">
        <v>21</v>
      </c>
      <c r="I516" t="s">
        <v>22</v>
      </c>
      <c r="J516">
        <v>0</v>
      </c>
      <c r="K516" t="s">
        <v>140</v>
      </c>
      <c r="L516">
        <v>0</v>
      </c>
      <c r="M516">
        <v>7</v>
      </c>
      <c r="N516" t="s">
        <v>89</v>
      </c>
      <c r="O516" t="s">
        <v>306</v>
      </c>
      <c r="P516" t="s">
        <v>431</v>
      </c>
      <c r="Q516" t="s">
        <v>435</v>
      </c>
      <c r="R516" s="5" t="s">
        <v>40</v>
      </c>
    </row>
    <row r="517" spans="1:21" x14ac:dyDescent="0.25">
      <c r="A517">
        <v>516</v>
      </c>
      <c r="B517" t="s">
        <v>528</v>
      </c>
      <c r="C517" t="s">
        <v>54</v>
      </c>
      <c r="D517" t="s">
        <v>567</v>
      </c>
      <c r="E517" t="s">
        <v>42</v>
      </c>
      <c r="F517" t="s">
        <v>140</v>
      </c>
      <c r="G517" t="s">
        <v>140</v>
      </c>
      <c r="H517" t="s">
        <v>21</v>
      </c>
      <c r="I517" t="s">
        <v>22</v>
      </c>
      <c r="J517">
        <v>0</v>
      </c>
      <c r="K517" t="s">
        <v>42</v>
      </c>
      <c r="L517">
        <v>24</v>
      </c>
      <c r="M517">
        <v>0</v>
      </c>
      <c r="N517" t="s">
        <v>163</v>
      </c>
      <c r="O517" t="s">
        <v>56</v>
      </c>
      <c r="P517" t="s">
        <v>255</v>
      </c>
      <c r="Q517" t="s">
        <v>386</v>
      </c>
      <c r="R517" s="5" t="s">
        <v>81</v>
      </c>
      <c r="U517" s="3"/>
    </row>
    <row r="518" spans="1:21" x14ac:dyDescent="0.25">
      <c r="A518">
        <v>517</v>
      </c>
      <c r="B518" t="s">
        <v>528</v>
      </c>
      <c r="C518" t="s">
        <v>47</v>
      </c>
      <c r="D518" s="1">
        <v>41645</v>
      </c>
      <c r="E518" t="s">
        <v>42</v>
      </c>
      <c r="F518" t="s">
        <v>36</v>
      </c>
      <c r="G518" t="s">
        <v>36</v>
      </c>
      <c r="H518" t="s">
        <v>21</v>
      </c>
      <c r="I518" t="s">
        <v>22</v>
      </c>
      <c r="J518">
        <v>0</v>
      </c>
      <c r="K518" t="s">
        <v>36</v>
      </c>
      <c r="L518">
        <v>0</v>
      </c>
      <c r="M518">
        <v>3</v>
      </c>
      <c r="N518" t="s">
        <v>299</v>
      </c>
      <c r="O518" t="s">
        <v>51</v>
      </c>
      <c r="P518" t="s">
        <v>255</v>
      </c>
      <c r="Q518" t="s">
        <v>435</v>
      </c>
      <c r="R518" s="5" t="s">
        <v>46</v>
      </c>
      <c r="U518" s="3"/>
    </row>
    <row r="519" spans="1:21" x14ac:dyDescent="0.25">
      <c r="A519">
        <v>518</v>
      </c>
      <c r="B519" t="s">
        <v>568</v>
      </c>
      <c r="C519" t="s">
        <v>60</v>
      </c>
      <c r="D519" s="1">
        <v>42220</v>
      </c>
      <c r="E519" t="s">
        <v>28</v>
      </c>
      <c r="F519" t="s">
        <v>36</v>
      </c>
      <c r="G519" t="s">
        <v>36</v>
      </c>
      <c r="H519" t="s">
        <v>21</v>
      </c>
      <c r="I519" t="s">
        <v>22</v>
      </c>
      <c r="J519">
        <v>0</v>
      </c>
      <c r="K519" t="s">
        <v>36</v>
      </c>
      <c r="L519">
        <v>0</v>
      </c>
      <c r="M519">
        <v>7</v>
      </c>
      <c r="N519" t="s">
        <v>434</v>
      </c>
      <c r="O519" t="s">
        <v>63</v>
      </c>
      <c r="P519" t="s">
        <v>33</v>
      </c>
      <c r="Q519" t="s">
        <v>46</v>
      </c>
      <c r="R519" s="5" t="s">
        <v>32</v>
      </c>
      <c r="U519" s="3"/>
    </row>
    <row r="520" spans="1:21" x14ac:dyDescent="0.25">
      <c r="A520">
        <v>519</v>
      </c>
      <c r="B520" t="s">
        <v>568</v>
      </c>
      <c r="C520" t="s">
        <v>166</v>
      </c>
      <c r="D520" s="1">
        <v>42251</v>
      </c>
      <c r="E520" t="s">
        <v>140</v>
      </c>
      <c r="F520" t="s">
        <v>48</v>
      </c>
      <c r="G520" t="s">
        <v>48</v>
      </c>
      <c r="H520" t="s">
        <v>21</v>
      </c>
      <c r="I520" t="s">
        <v>22</v>
      </c>
      <c r="J520">
        <v>0</v>
      </c>
      <c r="K520" t="s">
        <v>140</v>
      </c>
      <c r="L520">
        <v>1</v>
      </c>
      <c r="M520">
        <v>0</v>
      </c>
      <c r="N520" t="s">
        <v>196</v>
      </c>
      <c r="O520" t="s">
        <v>169</v>
      </c>
      <c r="P520" t="s">
        <v>532</v>
      </c>
      <c r="Q520" t="s">
        <v>431</v>
      </c>
      <c r="R520" s="5" t="s">
        <v>81</v>
      </c>
      <c r="U520" s="3"/>
    </row>
    <row r="521" spans="1:21" x14ac:dyDescent="0.25">
      <c r="A521">
        <v>520</v>
      </c>
      <c r="B521" t="s">
        <v>568</v>
      </c>
      <c r="C521" t="s">
        <v>27</v>
      </c>
      <c r="D521" s="1">
        <v>42281</v>
      </c>
      <c r="E521" t="s">
        <v>145</v>
      </c>
      <c r="F521" t="s">
        <v>42</v>
      </c>
      <c r="G521" t="s">
        <v>42</v>
      </c>
      <c r="H521" t="s">
        <v>21</v>
      </c>
      <c r="I521" t="s">
        <v>22</v>
      </c>
      <c r="J521">
        <v>0</v>
      </c>
      <c r="K521" t="s">
        <v>145</v>
      </c>
      <c r="L521">
        <v>26</v>
      </c>
      <c r="M521">
        <v>0</v>
      </c>
      <c r="N521" t="s">
        <v>488</v>
      </c>
      <c r="O521" t="s">
        <v>31</v>
      </c>
      <c r="P521" t="s">
        <v>569</v>
      </c>
      <c r="Q521" t="s">
        <v>84</v>
      </c>
      <c r="R521" s="5" t="s">
        <v>46</v>
      </c>
      <c r="U521" s="3"/>
    </row>
    <row r="522" spans="1:21" x14ac:dyDescent="0.25">
      <c r="A522">
        <v>521</v>
      </c>
      <c r="B522" t="s">
        <v>568</v>
      </c>
      <c r="C522" t="s">
        <v>166</v>
      </c>
      <c r="D522" s="1">
        <v>42312</v>
      </c>
      <c r="E522" t="s">
        <v>140</v>
      </c>
      <c r="F522" t="s">
        <v>19</v>
      </c>
      <c r="G522" t="s">
        <v>140</v>
      </c>
      <c r="H522" t="s">
        <v>49</v>
      </c>
      <c r="I522" t="s">
        <v>22</v>
      </c>
      <c r="J522">
        <v>0</v>
      </c>
      <c r="K522" t="s">
        <v>140</v>
      </c>
      <c r="L522">
        <v>45</v>
      </c>
      <c r="M522">
        <v>0</v>
      </c>
      <c r="N522" t="s">
        <v>136</v>
      </c>
      <c r="O522" t="s">
        <v>169</v>
      </c>
      <c r="P522" t="s">
        <v>532</v>
      </c>
      <c r="Q522" t="s">
        <v>431</v>
      </c>
      <c r="R522" s="5" t="s">
        <v>40</v>
      </c>
    </row>
    <row r="523" spans="1:21" x14ac:dyDescent="0.25">
      <c r="A523">
        <v>522</v>
      </c>
      <c r="B523" t="s">
        <v>568</v>
      </c>
      <c r="C523" t="s">
        <v>60</v>
      </c>
      <c r="D523" s="1">
        <v>42312</v>
      </c>
      <c r="E523" t="s">
        <v>36</v>
      </c>
      <c r="F523" t="s">
        <v>20</v>
      </c>
      <c r="G523" t="s">
        <v>20</v>
      </c>
      <c r="H523" t="s">
        <v>21</v>
      </c>
      <c r="I523" t="s">
        <v>22</v>
      </c>
      <c r="J523">
        <v>0</v>
      </c>
      <c r="K523" t="s">
        <v>20</v>
      </c>
      <c r="L523">
        <v>0</v>
      </c>
      <c r="M523">
        <v>3</v>
      </c>
      <c r="N523" t="s">
        <v>80</v>
      </c>
      <c r="O523" t="s">
        <v>63</v>
      </c>
      <c r="P523" t="s">
        <v>33</v>
      </c>
      <c r="Q523" t="s">
        <v>46</v>
      </c>
      <c r="R523" s="5" t="s">
        <v>255</v>
      </c>
      <c r="U523" s="3"/>
    </row>
    <row r="524" spans="1:21" x14ac:dyDescent="0.25">
      <c r="A524">
        <v>523</v>
      </c>
      <c r="B524" t="s">
        <v>568</v>
      </c>
      <c r="C524" t="s">
        <v>70</v>
      </c>
      <c r="D524" s="1">
        <v>42342</v>
      </c>
      <c r="E524" t="s">
        <v>48</v>
      </c>
      <c r="F524" t="s">
        <v>145</v>
      </c>
      <c r="G524" t="s">
        <v>145</v>
      </c>
      <c r="H524" t="s">
        <v>21</v>
      </c>
      <c r="I524" t="s">
        <v>22</v>
      </c>
      <c r="J524">
        <v>0</v>
      </c>
      <c r="K524" t="s">
        <v>145</v>
      </c>
      <c r="L524">
        <v>0</v>
      </c>
      <c r="M524">
        <v>3</v>
      </c>
      <c r="N524" t="s">
        <v>570</v>
      </c>
      <c r="O524" t="s">
        <v>72</v>
      </c>
      <c r="P524" t="s">
        <v>569</v>
      </c>
      <c r="Q524" t="s">
        <v>84</v>
      </c>
      <c r="R524" s="5" t="s">
        <v>81</v>
      </c>
      <c r="U524" s="3"/>
    </row>
    <row r="525" spans="1:21" x14ac:dyDescent="0.25">
      <c r="A525">
        <v>524</v>
      </c>
      <c r="B525" t="s">
        <v>568</v>
      </c>
      <c r="C525" t="s">
        <v>54</v>
      </c>
      <c r="D525" s="1">
        <v>42342</v>
      </c>
      <c r="E525" t="s">
        <v>42</v>
      </c>
      <c r="F525" t="s">
        <v>28</v>
      </c>
      <c r="G525" t="s">
        <v>28</v>
      </c>
      <c r="H525" t="s">
        <v>21</v>
      </c>
      <c r="I525" t="s">
        <v>22</v>
      </c>
      <c r="J525">
        <v>0</v>
      </c>
      <c r="K525" t="s">
        <v>42</v>
      </c>
      <c r="L525">
        <v>18</v>
      </c>
      <c r="M525">
        <v>0</v>
      </c>
      <c r="N525" t="s">
        <v>571</v>
      </c>
      <c r="O525" t="s">
        <v>56</v>
      </c>
      <c r="P525" t="s">
        <v>45</v>
      </c>
      <c r="Q525" t="s">
        <v>572</v>
      </c>
      <c r="R525" s="5" t="s">
        <v>46</v>
      </c>
      <c r="U525" s="3"/>
    </row>
    <row r="526" spans="1:21" x14ac:dyDescent="0.25">
      <c r="A526">
        <v>525</v>
      </c>
      <c r="B526" t="s">
        <v>568</v>
      </c>
      <c r="C526" t="s">
        <v>47</v>
      </c>
      <c r="D526" t="s">
        <v>573</v>
      </c>
      <c r="E526" t="s">
        <v>20</v>
      </c>
      <c r="F526" t="s">
        <v>19</v>
      </c>
      <c r="G526" t="s">
        <v>19</v>
      </c>
      <c r="H526" t="s">
        <v>21</v>
      </c>
      <c r="I526" t="s">
        <v>22</v>
      </c>
      <c r="J526">
        <v>0</v>
      </c>
      <c r="K526" t="s">
        <v>19</v>
      </c>
      <c r="L526">
        <v>0</v>
      </c>
      <c r="M526">
        <v>8</v>
      </c>
      <c r="N526" t="s">
        <v>108</v>
      </c>
      <c r="O526" t="s">
        <v>51</v>
      </c>
      <c r="P526" t="s">
        <v>552</v>
      </c>
      <c r="Q526" t="s">
        <v>532</v>
      </c>
      <c r="R526" s="5" t="s">
        <v>40</v>
      </c>
      <c r="U526" s="3"/>
    </row>
    <row r="527" spans="1:21" x14ac:dyDescent="0.25">
      <c r="A527">
        <v>526</v>
      </c>
      <c r="B527" t="s">
        <v>568</v>
      </c>
      <c r="C527" t="s">
        <v>310</v>
      </c>
      <c r="D527" t="s">
        <v>574</v>
      </c>
      <c r="E527" t="s">
        <v>28</v>
      </c>
      <c r="F527" t="s">
        <v>145</v>
      </c>
      <c r="G527" t="s">
        <v>28</v>
      </c>
      <c r="H527" t="s">
        <v>49</v>
      </c>
      <c r="I527" t="s">
        <v>22</v>
      </c>
      <c r="J527">
        <v>0</v>
      </c>
      <c r="K527" t="s">
        <v>145</v>
      </c>
      <c r="L527">
        <v>0</v>
      </c>
      <c r="M527">
        <v>7</v>
      </c>
      <c r="N527" t="s">
        <v>30</v>
      </c>
      <c r="O527" t="s">
        <v>312</v>
      </c>
      <c r="P527" t="s">
        <v>45</v>
      </c>
      <c r="Q527" t="s">
        <v>569</v>
      </c>
      <c r="R527" s="5" t="s">
        <v>435</v>
      </c>
      <c r="U527" s="3"/>
    </row>
    <row r="528" spans="1:21" x14ac:dyDescent="0.25">
      <c r="A528">
        <v>527</v>
      </c>
      <c r="B528" t="s">
        <v>568</v>
      </c>
      <c r="C528" t="s">
        <v>60</v>
      </c>
      <c r="D528" t="s">
        <v>575</v>
      </c>
      <c r="E528" t="s">
        <v>140</v>
      </c>
      <c r="F528" t="s">
        <v>36</v>
      </c>
      <c r="G528" t="s">
        <v>36</v>
      </c>
      <c r="H528" t="s">
        <v>21</v>
      </c>
      <c r="I528" t="s">
        <v>22</v>
      </c>
      <c r="J528">
        <v>0</v>
      </c>
      <c r="K528" t="s">
        <v>36</v>
      </c>
      <c r="L528">
        <v>0</v>
      </c>
      <c r="M528">
        <v>7</v>
      </c>
      <c r="N528" t="s">
        <v>576</v>
      </c>
      <c r="O528" t="s">
        <v>63</v>
      </c>
      <c r="P528" t="s">
        <v>45</v>
      </c>
      <c r="Q528" t="s">
        <v>87</v>
      </c>
      <c r="R528" s="5" t="s">
        <v>32</v>
      </c>
      <c r="U528" s="3"/>
    </row>
    <row r="529" spans="1:21" x14ac:dyDescent="0.25">
      <c r="A529">
        <v>528</v>
      </c>
      <c r="B529" t="s">
        <v>568</v>
      </c>
      <c r="C529" t="s">
        <v>27</v>
      </c>
      <c r="D529" t="s">
        <v>577</v>
      </c>
      <c r="E529" t="s">
        <v>42</v>
      </c>
      <c r="F529" t="s">
        <v>48</v>
      </c>
      <c r="G529" t="s">
        <v>42</v>
      </c>
      <c r="H529" t="s">
        <v>49</v>
      </c>
      <c r="I529" t="s">
        <v>22</v>
      </c>
      <c r="J529">
        <v>0</v>
      </c>
      <c r="K529" t="s">
        <v>48</v>
      </c>
      <c r="L529">
        <v>0</v>
      </c>
      <c r="M529">
        <v>5</v>
      </c>
      <c r="N529" t="s">
        <v>578</v>
      </c>
      <c r="O529" t="s">
        <v>31</v>
      </c>
      <c r="P529" t="s">
        <v>84</v>
      </c>
      <c r="Q529" t="s">
        <v>484</v>
      </c>
      <c r="R529" s="5" t="s">
        <v>386</v>
      </c>
      <c r="U529" s="3"/>
    </row>
    <row r="530" spans="1:21" x14ac:dyDescent="0.25">
      <c r="A530">
        <v>529</v>
      </c>
      <c r="B530" t="s">
        <v>568</v>
      </c>
      <c r="C530" t="s">
        <v>428</v>
      </c>
      <c r="D530" t="s">
        <v>579</v>
      </c>
      <c r="E530" t="s">
        <v>19</v>
      </c>
      <c r="F530" t="s">
        <v>145</v>
      </c>
      <c r="G530" t="s">
        <v>145</v>
      </c>
      <c r="H530" t="s">
        <v>21</v>
      </c>
      <c r="I530" t="s">
        <v>22</v>
      </c>
      <c r="J530">
        <v>0</v>
      </c>
      <c r="K530" t="s">
        <v>145</v>
      </c>
      <c r="L530">
        <v>0</v>
      </c>
      <c r="M530">
        <v>6</v>
      </c>
      <c r="N530" t="s">
        <v>427</v>
      </c>
      <c r="O530" t="s">
        <v>430</v>
      </c>
      <c r="P530" t="s">
        <v>553</v>
      </c>
      <c r="Q530" t="s">
        <v>33</v>
      </c>
      <c r="R530" s="5" t="s">
        <v>40</v>
      </c>
    </row>
    <row r="531" spans="1:21" x14ac:dyDescent="0.25">
      <c r="A531">
        <v>530</v>
      </c>
      <c r="B531" t="s">
        <v>568</v>
      </c>
      <c r="C531" t="s">
        <v>54</v>
      </c>
      <c r="D531" t="s">
        <v>580</v>
      </c>
      <c r="E531" t="s">
        <v>28</v>
      </c>
      <c r="F531" t="s">
        <v>140</v>
      </c>
      <c r="G531" t="s">
        <v>28</v>
      </c>
      <c r="H531" t="s">
        <v>49</v>
      </c>
      <c r="I531" t="s">
        <v>22</v>
      </c>
      <c r="J531">
        <v>0</v>
      </c>
      <c r="K531" t="s">
        <v>140</v>
      </c>
      <c r="L531">
        <v>0</v>
      </c>
      <c r="M531">
        <v>6</v>
      </c>
      <c r="N531" t="s">
        <v>196</v>
      </c>
      <c r="O531" t="s">
        <v>56</v>
      </c>
      <c r="P531" t="s">
        <v>45</v>
      </c>
      <c r="Q531" t="s">
        <v>87</v>
      </c>
      <c r="R531" s="5" t="s">
        <v>33</v>
      </c>
      <c r="U531" s="3"/>
    </row>
    <row r="532" spans="1:21" x14ac:dyDescent="0.25">
      <c r="A532">
        <v>531</v>
      </c>
      <c r="B532" t="s">
        <v>568</v>
      </c>
      <c r="C532" t="s">
        <v>428</v>
      </c>
      <c r="D532" t="s">
        <v>581</v>
      </c>
      <c r="E532" t="s">
        <v>48</v>
      </c>
      <c r="F532" t="s">
        <v>19</v>
      </c>
      <c r="G532" t="s">
        <v>48</v>
      </c>
      <c r="H532" t="s">
        <v>49</v>
      </c>
      <c r="I532" t="s">
        <v>22</v>
      </c>
      <c r="J532">
        <v>0</v>
      </c>
      <c r="K532" t="s">
        <v>48</v>
      </c>
      <c r="L532">
        <v>4</v>
      </c>
      <c r="M532">
        <v>0</v>
      </c>
      <c r="N532" t="s">
        <v>269</v>
      </c>
      <c r="O532" t="s">
        <v>430</v>
      </c>
      <c r="P532" t="s">
        <v>553</v>
      </c>
      <c r="Q532" t="s">
        <v>33</v>
      </c>
      <c r="R532" s="5" t="s">
        <v>386</v>
      </c>
      <c r="U532" s="3"/>
    </row>
    <row r="533" spans="1:21" x14ac:dyDescent="0.25">
      <c r="A533">
        <v>532</v>
      </c>
      <c r="B533" t="s">
        <v>568</v>
      </c>
      <c r="C533" t="s">
        <v>27</v>
      </c>
      <c r="D533" t="s">
        <v>581</v>
      </c>
      <c r="E533" t="s">
        <v>42</v>
      </c>
      <c r="F533" t="s">
        <v>36</v>
      </c>
      <c r="G533" t="s">
        <v>36</v>
      </c>
      <c r="H533" t="s">
        <v>21</v>
      </c>
      <c r="I533" t="s">
        <v>22</v>
      </c>
      <c r="J533">
        <v>0</v>
      </c>
      <c r="K533" t="s">
        <v>36</v>
      </c>
      <c r="L533">
        <v>0</v>
      </c>
      <c r="M533">
        <v>4</v>
      </c>
      <c r="N533" t="s">
        <v>576</v>
      </c>
      <c r="O533" t="s">
        <v>31</v>
      </c>
      <c r="P533" t="s">
        <v>569</v>
      </c>
      <c r="Q533" t="s">
        <v>40</v>
      </c>
      <c r="R533" s="5" t="s">
        <v>435</v>
      </c>
      <c r="U533" s="3"/>
    </row>
    <row r="534" spans="1:21" x14ac:dyDescent="0.25">
      <c r="A534">
        <v>533</v>
      </c>
      <c r="B534" t="s">
        <v>568</v>
      </c>
      <c r="C534" t="s">
        <v>310</v>
      </c>
      <c r="D534" t="s">
        <v>582</v>
      </c>
      <c r="E534" t="s">
        <v>140</v>
      </c>
      <c r="F534" t="s">
        <v>145</v>
      </c>
      <c r="G534" t="s">
        <v>140</v>
      </c>
      <c r="H534" t="s">
        <v>49</v>
      </c>
      <c r="I534" t="s">
        <v>22</v>
      </c>
      <c r="J534">
        <v>0</v>
      </c>
      <c r="K534" t="s">
        <v>145</v>
      </c>
      <c r="L534">
        <v>0</v>
      </c>
      <c r="M534">
        <v>8</v>
      </c>
      <c r="N534" t="s">
        <v>427</v>
      </c>
      <c r="O534" t="s">
        <v>312</v>
      </c>
      <c r="P534" t="s">
        <v>45</v>
      </c>
      <c r="Q534" t="s">
        <v>87</v>
      </c>
      <c r="R534" s="5" t="s">
        <v>87</v>
      </c>
      <c r="U534" s="3"/>
    </row>
    <row r="535" spans="1:21" x14ac:dyDescent="0.25">
      <c r="A535">
        <v>534</v>
      </c>
      <c r="B535" t="s">
        <v>568</v>
      </c>
      <c r="C535" t="s">
        <v>47</v>
      </c>
      <c r="D535" t="s">
        <v>582</v>
      </c>
      <c r="E535" t="s">
        <v>28</v>
      </c>
      <c r="F535" t="s">
        <v>20</v>
      </c>
      <c r="G535" t="s">
        <v>20</v>
      </c>
      <c r="H535" t="s">
        <v>21</v>
      </c>
      <c r="I535" t="s">
        <v>22</v>
      </c>
      <c r="J535">
        <v>0</v>
      </c>
      <c r="K535" t="s">
        <v>28</v>
      </c>
      <c r="L535">
        <v>18</v>
      </c>
      <c r="M535">
        <v>0</v>
      </c>
      <c r="N535" t="s">
        <v>282</v>
      </c>
      <c r="O535" t="s">
        <v>51</v>
      </c>
      <c r="P535" t="s">
        <v>532</v>
      </c>
      <c r="Q535" t="s">
        <v>431</v>
      </c>
      <c r="R535" s="5" t="s">
        <v>255</v>
      </c>
      <c r="U535" s="3"/>
    </row>
    <row r="536" spans="1:21" x14ac:dyDescent="0.25">
      <c r="A536">
        <v>535</v>
      </c>
      <c r="B536" t="s">
        <v>568</v>
      </c>
      <c r="C536" t="s">
        <v>70</v>
      </c>
      <c r="D536" t="s">
        <v>583</v>
      </c>
      <c r="E536" t="s">
        <v>48</v>
      </c>
      <c r="F536" t="s">
        <v>36</v>
      </c>
      <c r="G536" t="s">
        <v>36</v>
      </c>
      <c r="H536" t="s">
        <v>21</v>
      </c>
      <c r="I536" t="s">
        <v>22</v>
      </c>
      <c r="J536">
        <v>0</v>
      </c>
      <c r="K536" t="s">
        <v>36</v>
      </c>
      <c r="L536">
        <v>0</v>
      </c>
      <c r="M536">
        <v>6</v>
      </c>
      <c r="N536" t="s">
        <v>469</v>
      </c>
      <c r="O536" t="s">
        <v>72</v>
      </c>
      <c r="P536" t="s">
        <v>569</v>
      </c>
      <c r="Q536" t="s">
        <v>84</v>
      </c>
      <c r="R536" s="5" t="s">
        <v>81</v>
      </c>
      <c r="U536" s="3"/>
    </row>
    <row r="537" spans="1:21" x14ac:dyDescent="0.25">
      <c r="A537">
        <v>536</v>
      </c>
      <c r="B537" t="s">
        <v>568</v>
      </c>
      <c r="C537" t="s">
        <v>310</v>
      </c>
      <c r="D537" t="s">
        <v>584</v>
      </c>
      <c r="E537" t="s">
        <v>145</v>
      </c>
      <c r="F537" t="s">
        <v>42</v>
      </c>
      <c r="G537" t="s">
        <v>42</v>
      </c>
      <c r="H537" t="s">
        <v>21</v>
      </c>
      <c r="I537" t="s">
        <v>104</v>
      </c>
      <c r="J537">
        <v>0</v>
      </c>
      <c r="K537" t="s">
        <v>42</v>
      </c>
      <c r="L537">
        <v>0</v>
      </c>
      <c r="M537">
        <v>0</v>
      </c>
      <c r="N537" t="s">
        <v>188</v>
      </c>
      <c r="O537" t="s">
        <v>312</v>
      </c>
      <c r="P537" t="s">
        <v>87</v>
      </c>
      <c r="Q537" t="s">
        <v>33</v>
      </c>
      <c r="R537" s="5" t="s">
        <v>46</v>
      </c>
    </row>
    <row r="538" spans="1:21" x14ac:dyDescent="0.25">
      <c r="A538">
        <v>537</v>
      </c>
      <c r="B538" t="s">
        <v>568</v>
      </c>
      <c r="C538" t="s">
        <v>428</v>
      </c>
      <c r="D538" t="s">
        <v>585</v>
      </c>
      <c r="E538" t="s">
        <v>19</v>
      </c>
      <c r="F538" t="s">
        <v>36</v>
      </c>
      <c r="G538" t="s">
        <v>36</v>
      </c>
      <c r="H538" t="s">
        <v>21</v>
      </c>
      <c r="I538" t="s">
        <v>22</v>
      </c>
      <c r="J538">
        <v>1</v>
      </c>
      <c r="K538" t="s">
        <v>19</v>
      </c>
      <c r="L538">
        <v>16</v>
      </c>
      <c r="M538">
        <v>0</v>
      </c>
      <c r="N538" t="s">
        <v>108</v>
      </c>
      <c r="O538" t="s">
        <v>430</v>
      </c>
      <c r="P538" t="s">
        <v>532</v>
      </c>
      <c r="Q538" t="s">
        <v>431</v>
      </c>
      <c r="R538" s="5" t="s">
        <v>40</v>
      </c>
      <c r="U538" s="3"/>
    </row>
    <row r="539" spans="1:21" x14ac:dyDescent="0.25">
      <c r="A539">
        <v>538</v>
      </c>
      <c r="B539" t="s">
        <v>568</v>
      </c>
      <c r="C539" t="s">
        <v>47</v>
      </c>
      <c r="D539" t="s">
        <v>585</v>
      </c>
      <c r="E539" t="s">
        <v>140</v>
      </c>
      <c r="F539" t="s">
        <v>20</v>
      </c>
      <c r="G539" t="s">
        <v>20</v>
      </c>
      <c r="H539" t="s">
        <v>21</v>
      </c>
      <c r="I539" t="s">
        <v>22</v>
      </c>
      <c r="J539">
        <v>0</v>
      </c>
      <c r="K539" t="s">
        <v>140</v>
      </c>
      <c r="L539">
        <v>27</v>
      </c>
      <c r="M539">
        <v>0</v>
      </c>
      <c r="N539" t="s">
        <v>89</v>
      </c>
      <c r="O539" t="s">
        <v>51</v>
      </c>
      <c r="P539" t="s">
        <v>426</v>
      </c>
      <c r="Q539" t="s">
        <v>46</v>
      </c>
      <c r="R539" s="5" t="s">
        <v>435</v>
      </c>
      <c r="U539" s="3"/>
    </row>
    <row r="540" spans="1:21" x14ac:dyDescent="0.25">
      <c r="A540">
        <v>539</v>
      </c>
      <c r="B540" t="s">
        <v>568</v>
      </c>
      <c r="C540" t="s">
        <v>70</v>
      </c>
      <c r="D540" t="s">
        <v>586</v>
      </c>
      <c r="E540" t="s">
        <v>48</v>
      </c>
      <c r="F540" t="s">
        <v>28</v>
      </c>
      <c r="G540" t="s">
        <v>28</v>
      </c>
      <c r="H540" t="s">
        <v>21</v>
      </c>
      <c r="I540" t="s">
        <v>22</v>
      </c>
      <c r="J540">
        <v>0</v>
      </c>
      <c r="K540" t="s">
        <v>48</v>
      </c>
      <c r="L540">
        <v>37</v>
      </c>
      <c r="M540">
        <v>0</v>
      </c>
      <c r="N540" t="s">
        <v>119</v>
      </c>
      <c r="O540" t="s">
        <v>72</v>
      </c>
      <c r="P540" t="s">
        <v>569</v>
      </c>
      <c r="Q540" t="s">
        <v>40</v>
      </c>
      <c r="R540" s="5" t="s">
        <v>32</v>
      </c>
      <c r="U540" s="3"/>
    </row>
    <row r="541" spans="1:21" x14ac:dyDescent="0.25">
      <c r="A541">
        <v>540</v>
      </c>
      <c r="B541" t="s">
        <v>568</v>
      </c>
      <c r="C541" t="s">
        <v>310</v>
      </c>
      <c r="D541" t="s">
        <v>587</v>
      </c>
      <c r="E541" t="s">
        <v>145</v>
      </c>
      <c r="F541" t="s">
        <v>20</v>
      </c>
      <c r="G541" t="s">
        <v>20</v>
      </c>
      <c r="H541" t="s">
        <v>21</v>
      </c>
      <c r="I541" t="s">
        <v>22</v>
      </c>
      <c r="J541">
        <v>0</v>
      </c>
      <c r="K541" t="s">
        <v>20</v>
      </c>
      <c r="L541">
        <v>0</v>
      </c>
      <c r="M541">
        <v>9</v>
      </c>
      <c r="N541" t="s">
        <v>588</v>
      </c>
      <c r="O541" t="s">
        <v>312</v>
      </c>
      <c r="P541" t="s">
        <v>87</v>
      </c>
      <c r="Q541" t="s">
        <v>33</v>
      </c>
      <c r="R541" s="5" t="s">
        <v>386</v>
      </c>
      <c r="U541" s="3"/>
    </row>
    <row r="542" spans="1:21" x14ac:dyDescent="0.25">
      <c r="A542">
        <v>541</v>
      </c>
      <c r="B542" t="s">
        <v>568</v>
      </c>
      <c r="C542" t="s">
        <v>54</v>
      </c>
      <c r="D542" t="s">
        <v>589</v>
      </c>
      <c r="E542" t="s">
        <v>28</v>
      </c>
      <c r="F542" t="s">
        <v>19</v>
      </c>
      <c r="G542" t="s">
        <v>28</v>
      </c>
      <c r="H542" t="s">
        <v>49</v>
      </c>
      <c r="I542" t="s">
        <v>22</v>
      </c>
      <c r="J542">
        <v>0</v>
      </c>
      <c r="K542" t="s">
        <v>28</v>
      </c>
      <c r="L542">
        <v>20</v>
      </c>
      <c r="M542">
        <v>0</v>
      </c>
      <c r="N542" t="s">
        <v>336</v>
      </c>
      <c r="O542" t="s">
        <v>56</v>
      </c>
      <c r="P542" t="s">
        <v>255</v>
      </c>
      <c r="Q542" t="s">
        <v>84</v>
      </c>
      <c r="R542" s="5" t="s">
        <v>40</v>
      </c>
      <c r="U542" s="3"/>
    </row>
    <row r="543" spans="1:21" x14ac:dyDescent="0.25">
      <c r="A543">
        <v>542</v>
      </c>
      <c r="B543" t="s">
        <v>568</v>
      </c>
      <c r="C543" t="s">
        <v>166</v>
      </c>
      <c r="D543" t="s">
        <v>589</v>
      </c>
      <c r="E543" t="s">
        <v>140</v>
      </c>
      <c r="F543" t="s">
        <v>42</v>
      </c>
      <c r="G543" t="s">
        <v>140</v>
      </c>
      <c r="H543" t="s">
        <v>49</v>
      </c>
      <c r="I543" t="s">
        <v>22</v>
      </c>
      <c r="J543">
        <v>0</v>
      </c>
      <c r="K543" t="s">
        <v>140</v>
      </c>
      <c r="L543">
        <v>97</v>
      </c>
      <c r="M543">
        <v>0</v>
      </c>
      <c r="N543" t="s">
        <v>136</v>
      </c>
      <c r="O543" t="s">
        <v>169</v>
      </c>
      <c r="P543" t="s">
        <v>426</v>
      </c>
      <c r="Q543" t="s">
        <v>46</v>
      </c>
      <c r="R543" s="5" t="s">
        <v>33</v>
      </c>
    </row>
    <row r="544" spans="1:21" x14ac:dyDescent="0.25">
      <c r="A544">
        <v>543</v>
      </c>
      <c r="B544" t="s">
        <v>568</v>
      </c>
      <c r="C544" t="s">
        <v>70</v>
      </c>
      <c r="D544" t="s">
        <v>590</v>
      </c>
      <c r="E544" t="s">
        <v>48</v>
      </c>
      <c r="F544" t="s">
        <v>20</v>
      </c>
      <c r="G544" t="s">
        <v>20</v>
      </c>
      <c r="H544" t="s">
        <v>21</v>
      </c>
      <c r="I544" t="s">
        <v>22</v>
      </c>
      <c r="J544">
        <v>0</v>
      </c>
      <c r="K544" t="s">
        <v>20</v>
      </c>
      <c r="L544">
        <v>0</v>
      </c>
      <c r="M544">
        <v>10</v>
      </c>
      <c r="N544" t="s">
        <v>591</v>
      </c>
      <c r="O544" t="s">
        <v>72</v>
      </c>
      <c r="P544" t="s">
        <v>87</v>
      </c>
      <c r="Q544" t="s">
        <v>33</v>
      </c>
      <c r="R544" s="5" t="s">
        <v>386</v>
      </c>
      <c r="U544" s="3"/>
    </row>
    <row r="545" spans="1:21" x14ac:dyDescent="0.25">
      <c r="A545">
        <v>544</v>
      </c>
      <c r="B545" t="s">
        <v>568</v>
      </c>
      <c r="C545" t="s">
        <v>100</v>
      </c>
      <c r="D545" t="s">
        <v>592</v>
      </c>
      <c r="E545" t="s">
        <v>19</v>
      </c>
      <c r="F545" t="s">
        <v>42</v>
      </c>
      <c r="G545" t="s">
        <v>42</v>
      </c>
      <c r="H545" t="s">
        <v>21</v>
      </c>
      <c r="I545" t="s">
        <v>22</v>
      </c>
      <c r="J545">
        <v>0</v>
      </c>
      <c r="K545" t="s">
        <v>19</v>
      </c>
      <c r="L545">
        <v>20</v>
      </c>
      <c r="M545">
        <v>0</v>
      </c>
      <c r="N545" t="s">
        <v>593</v>
      </c>
      <c r="O545" t="s">
        <v>142</v>
      </c>
      <c r="P545" t="s">
        <v>255</v>
      </c>
      <c r="Q545" t="s">
        <v>84</v>
      </c>
      <c r="R545" s="5" t="s">
        <v>435</v>
      </c>
      <c r="U545" s="3"/>
    </row>
    <row r="546" spans="1:21" x14ac:dyDescent="0.25">
      <c r="A546">
        <v>545</v>
      </c>
      <c r="B546" t="s">
        <v>568</v>
      </c>
      <c r="C546" t="s">
        <v>60</v>
      </c>
      <c r="D546" s="1">
        <v>42190</v>
      </c>
      <c r="E546" t="s">
        <v>36</v>
      </c>
      <c r="F546" t="s">
        <v>48</v>
      </c>
      <c r="G546" t="s">
        <v>36</v>
      </c>
      <c r="H546" t="s">
        <v>49</v>
      </c>
      <c r="I546" t="s">
        <v>22</v>
      </c>
      <c r="J546">
        <v>0</v>
      </c>
      <c r="K546" t="s">
        <v>36</v>
      </c>
      <c r="L546">
        <v>13</v>
      </c>
      <c r="M546">
        <v>0</v>
      </c>
      <c r="N546" t="s">
        <v>346</v>
      </c>
      <c r="O546" t="s">
        <v>63</v>
      </c>
      <c r="P546" t="s">
        <v>45</v>
      </c>
      <c r="Q546" t="s">
        <v>87</v>
      </c>
      <c r="R546" s="5" t="s">
        <v>87</v>
      </c>
      <c r="U546" s="3"/>
    </row>
    <row r="547" spans="1:21" x14ac:dyDescent="0.25">
      <c r="A547">
        <v>546</v>
      </c>
      <c r="B547" t="s">
        <v>568</v>
      </c>
      <c r="C547" t="s">
        <v>47</v>
      </c>
      <c r="D547" t="s">
        <v>594</v>
      </c>
      <c r="E547" t="s">
        <v>20</v>
      </c>
      <c r="F547" t="s">
        <v>145</v>
      </c>
      <c r="G547" t="s">
        <v>145</v>
      </c>
      <c r="H547" t="s">
        <v>21</v>
      </c>
      <c r="I547" t="s">
        <v>417</v>
      </c>
      <c r="J547">
        <v>0</v>
      </c>
      <c r="L547">
        <v>0</v>
      </c>
      <c r="M547">
        <v>0</v>
      </c>
      <c r="O547" t="s">
        <v>51</v>
      </c>
      <c r="P547" t="s">
        <v>426</v>
      </c>
      <c r="Q547" t="s">
        <v>553</v>
      </c>
      <c r="R547" s="5" t="s">
        <v>255</v>
      </c>
      <c r="U547" s="3"/>
    </row>
    <row r="548" spans="1:21" x14ac:dyDescent="0.25">
      <c r="A548">
        <v>547</v>
      </c>
      <c r="B548" t="s">
        <v>568</v>
      </c>
      <c r="C548" t="s">
        <v>166</v>
      </c>
      <c r="D548" t="s">
        <v>595</v>
      </c>
      <c r="E548" t="s">
        <v>140</v>
      </c>
      <c r="F548" t="s">
        <v>36</v>
      </c>
      <c r="G548" t="s">
        <v>36</v>
      </c>
      <c r="H548" t="s">
        <v>21</v>
      </c>
      <c r="I548" t="s">
        <v>22</v>
      </c>
      <c r="J548">
        <v>0</v>
      </c>
      <c r="K548" t="s">
        <v>140</v>
      </c>
      <c r="L548">
        <v>2</v>
      </c>
      <c r="M548">
        <v>0</v>
      </c>
      <c r="N548" t="s">
        <v>212</v>
      </c>
      <c r="O548" t="s">
        <v>169</v>
      </c>
      <c r="P548" t="s">
        <v>552</v>
      </c>
      <c r="Q548" t="s">
        <v>431</v>
      </c>
      <c r="R548" s="5" t="s">
        <v>81</v>
      </c>
      <c r="U548" s="3"/>
    </row>
    <row r="549" spans="1:21" x14ac:dyDescent="0.25">
      <c r="A549">
        <v>548</v>
      </c>
      <c r="B549" t="s">
        <v>568</v>
      </c>
      <c r="C549" t="s">
        <v>70</v>
      </c>
      <c r="D549" s="1">
        <v>42009</v>
      </c>
      <c r="E549" t="s">
        <v>42</v>
      </c>
      <c r="F549" t="s">
        <v>48</v>
      </c>
      <c r="G549" t="s">
        <v>48</v>
      </c>
      <c r="H549" t="s">
        <v>21</v>
      </c>
      <c r="I549" t="s">
        <v>22</v>
      </c>
      <c r="J549">
        <v>0</v>
      </c>
      <c r="K549" t="s">
        <v>48</v>
      </c>
      <c r="L549">
        <v>0</v>
      </c>
      <c r="M549">
        <v>9</v>
      </c>
      <c r="N549" t="s">
        <v>77</v>
      </c>
      <c r="O549" t="s">
        <v>72</v>
      </c>
      <c r="P549" t="s">
        <v>532</v>
      </c>
      <c r="Q549" t="s">
        <v>33</v>
      </c>
      <c r="R549" s="5" t="s">
        <v>386</v>
      </c>
      <c r="U549" s="3"/>
    </row>
    <row r="550" spans="1:21" x14ac:dyDescent="0.25">
      <c r="A550">
        <v>549</v>
      </c>
      <c r="B550" t="s">
        <v>568</v>
      </c>
      <c r="C550" t="s">
        <v>54</v>
      </c>
      <c r="D550" s="1">
        <v>42009</v>
      </c>
      <c r="E550" t="s">
        <v>28</v>
      </c>
      <c r="F550" t="s">
        <v>145</v>
      </c>
      <c r="G550" t="s">
        <v>145</v>
      </c>
      <c r="H550" t="s">
        <v>21</v>
      </c>
      <c r="I550" t="s">
        <v>22</v>
      </c>
      <c r="J550">
        <v>0</v>
      </c>
      <c r="K550" t="s">
        <v>28</v>
      </c>
      <c r="L550">
        <v>8</v>
      </c>
      <c r="M550">
        <v>0</v>
      </c>
      <c r="N550" t="s">
        <v>125</v>
      </c>
      <c r="O550" t="s">
        <v>56</v>
      </c>
      <c r="P550" t="s">
        <v>255</v>
      </c>
      <c r="Q550" t="s">
        <v>40</v>
      </c>
      <c r="R550" s="5" t="s">
        <v>33</v>
      </c>
      <c r="U550" s="3"/>
    </row>
    <row r="551" spans="1:21" x14ac:dyDescent="0.25">
      <c r="A551">
        <v>550</v>
      </c>
      <c r="B551" t="s">
        <v>568</v>
      </c>
      <c r="C551" t="s">
        <v>47</v>
      </c>
      <c r="D551" s="1">
        <v>42040</v>
      </c>
      <c r="E551" t="s">
        <v>36</v>
      </c>
      <c r="F551" t="s">
        <v>20</v>
      </c>
      <c r="G551" t="s">
        <v>20</v>
      </c>
      <c r="H551" t="s">
        <v>21</v>
      </c>
      <c r="I551" t="s">
        <v>22</v>
      </c>
      <c r="J551">
        <v>0</v>
      </c>
      <c r="K551" t="s">
        <v>20</v>
      </c>
      <c r="L551">
        <v>0</v>
      </c>
      <c r="M551">
        <v>7</v>
      </c>
      <c r="N551" t="s">
        <v>459</v>
      </c>
      <c r="O551" t="s">
        <v>51</v>
      </c>
      <c r="P551" t="s">
        <v>426</v>
      </c>
      <c r="Q551" t="s">
        <v>553</v>
      </c>
      <c r="R551" s="5" t="s">
        <v>435</v>
      </c>
      <c r="U551" s="3"/>
    </row>
    <row r="552" spans="1:21" x14ac:dyDescent="0.25">
      <c r="A552">
        <v>551</v>
      </c>
      <c r="B552" t="s">
        <v>568</v>
      </c>
      <c r="C552" t="s">
        <v>18</v>
      </c>
      <c r="D552" s="1">
        <v>42040</v>
      </c>
      <c r="E552" t="s">
        <v>19</v>
      </c>
      <c r="F552" t="s">
        <v>140</v>
      </c>
      <c r="G552" t="s">
        <v>140</v>
      </c>
      <c r="H552" t="s">
        <v>21</v>
      </c>
      <c r="I552" t="s">
        <v>22</v>
      </c>
      <c r="J552">
        <v>0</v>
      </c>
      <c r="K552" t="s">
        <v>19</v>
      </c>
      <c r="L552">
        <v>22</v>
      </c>
      <c r="M552">
        <v>0</v>
      </c>
      <c r="N552" t="s">
        <v>108</v>
      </c>
      <c r="O552" t="s">
        <v>24</v>
      </c>
      <c r="P552" t="s">
        <v>45</v>
      </c>
      <c r="Q552" t="s">
        <v>572</v>
      </c>
      <c r="R552" s="5" t="s">
        <v>255</v>
      </c>
    </row>
    <row r="553" spans="1:21" x14ac:dyDescent="0.25">
      <c r="A553">
        <v>552</v>
      </c>
      <c r="B553" t="s">
        <v>568</v>
      </c>
      <c r="C553" t="s">
        <v>100</v>
      </c>
      <c r="D553" s="1">
        <v>42068</v>
      </c>
      <c r="E553" t="s">
        <v>28</v>
      </c>
      <c r="F553" t="s">
        <v>42</v>
      </c>
      <c r="G553" t="s">
        <v>28</v>
      </c>
      <c r="H553" t="s">
        <v>49</v>
      </c>
      <c r="I553" t="s">
        <v>22</v>
      </c>
      <c r="J553">
        <v>0</v>
      </c>
      <c r="K553" t="s">
        <v>28</v>
      </c>
      <c r="L553">
        <v>23</v>
      </c>
      <c r="M553">
        <v>0</v>
      </c>
      <c r="N553" t="s">
        <v>114</v>
      </c>
      <c r="O553" t="s">
        <v>142</v>
      </c>
      <c r="P553" t="s">
        <v>532</v>
      </c>
      <c r="Q553" t="s">
        <v>431</v>
      </c>
      <c r="R553" s="5" t="s">
        <v>386</v>
      </c>
      <c r="U553" s="3"/>
    </row>
    <row r="554" spans="1:21" x14ac:dyDescent="0.25">
      <c r="A554">
        <v>553</v>
      </c>
      <c r="B554" t="s">
        <v>568</v>
      </c>
      <c r="C554" t="s">
        <v>54</v>
      </c>
      <c r="D554" s="1">
        <v>42068</v>
      </c>
      <c r="E554" t="s">
        <v>145</v>
      </c>
      <c r="F554" t="s">
        <v>48</v>
      </c>
      <c r="G554" t="s">
        <v>48</v>
      </c>
      <c r="H554" t="s">
        <v>21</v>
      </c>
      <c r="I554" t="s">
        <v>22</v>
      </c>
      <c r="J554">
        <v>0</v>
      </c>
      <c r="K554" t="s">
        <v>145</v>
      </c>
      <c r="L554">
        <v>14</v>
      </c>
      <c r="M554">
        <v>0</v>
      </c>
      <c r="N554" t="s">
        <v>427</v>
      </c>
      <c r="O554" t="s">
        <v>306</v>
      </c>
      <c r="P554" t="s">
        <v>255</v>
      </c>
      <c r="Q554" t="s">
        <v>84</v>
      </c>
      <c r="R554" s="5" t="s">
        <v>33</v>
      </c>
      <c r="U554" s="3"/>
    </row>
    <row r="555" spans="1:21" x14ac:dyDescent="0.25">
      <c r="A555">
        <v>554</v>
      </c>
      <c r="B555" t="s">
        <v>568</v>
      </c>
      <c r="C555" t="s">
        <v>166</v>
      </c>
      <c r="D555" s="1">
        <v>42099</v>
      </c>
      <c r="E555" t="s">
        <v>140</v>
      </c>
      <c r="F555" t="s">
        <v>20</v>
      </c>
      <c r="G555" t="s">
        <v>140</v>
      </c>
      <c r="H555" t="s">
        <v>49</v>
      </c>
      <c r="I555" t="s">
        <v>22</v>
      </c>
      <c r="J555">
        <v>0</v>
      </c>
      <c r="K555" t="s">
        <v>140</v>
      </c>
      <c r="L555">
        <v>24</v>
      </c>
      <c r="M555">
        <v>0</v>
      </c>
      <c r="N555" t="s">
        <v>89</v>
      </c>
      <c r="O555" t="s">
        <v>169</v>
      </c>
      <c r="P555" t="s">
        <v>46</v>
      </c>
      <c r="Q555" t="s">
        <v>484</v>
      </c>
      <c r="R555" s="5" t="s">
        <v>435</v>
      </c>
      <c r="U555" s="3"/>
    </row>
    <row r="556" spans="1:21" x14ac:dyDescent="0.25">
      <c r="A556">
        <v>555</v>
      </c>
      <c r="B556" t="s">
        <v>568</v>
      </c>
      <c r="C556" t="s">
        <v>60</v>
      </c>
      <c r="D556" s="1">
        <v>42099</v>
      </c>
      <c r="E556" t="s">
        <v>36</v>
      </c>
      <c r="F556" t="s">
        <v>19</v>
      </c>
      <c r="G556" t="s">
        <v>19</v>
      </c>
      <c r="H556" t="s">
        <v>21</v>
      </c>
      <c r="I556" t="s">
        <v>22</v>
      </c>
      <c r="J556">
        <v>0</v>
      </c>
      <c r="K556" t="s">
        <v>36</v>
      </c>
      <c r="L556">
        <v>35</v>
      </c>
      <c r="M556">
        <v>0</v>
      </c>
      <c r="N556" t="s">
        <v>469</v>
      </c>
      <c r="O556" t="s">
        <v>63</v>
      </c>
      <c r="P556" t="s">
        <v>45</v>
      </c>
      <c r="Q556" t="s">
        <v>87</v>
      </c>
      <c r="R556" s="5" t="s">
        <v>40</v>
      </c>
      <c r="U556" s="3"/>
    </row>
    <row r="557" spans="1:21" x14ac:dyDescent="0.25">
      <c r="A557">
        <v>556</v>
      </c>
      <c r="B557" t="s">
        <v>568</v>
      </c>
      <c r="C557" t="s">
        <v>54</v>
      </c>
      <c r="D557" s="1">
        <v>42129</v>
      </c>
      <c r="E557" t="s">
        <v>48</v>
      </c>
      <c r="F557" t="s">
        <v>28</v>
      </c>
      <c r="G557" t="s">
        <v>48</v>
      </c>
      <c r="H557" t="s">
        <v>49</v>
      </c>
      <c r="I557" t="s">
        <v>22</v>
      </c>
      <c r="J557">
        <v>0</v>
      </c>
      <c r="K557" t="s">
        <v>28</v>
      </c>
      <c r="L557">
        <v>0</v>
      </c>
      <c r="M557">
        <v>5</v>
      </c>
      <c r="N557" t="s">
        <v>282</v>
      </c>
      <c r="O557" t="s">
        <v>56</v>
      </c>
      <c r="P557" t="s">
        <v>255</v>
      </c>
      <c r="Q557" t="s">
        <v>84</v>
      </c>
      <c r="R557" s="5" t="s">
        <v>46</v>
      </c>
      <c r="U557" s="3"/>
    </row>
    <row r="558" spans="1:21" x14ac:dyDescent="0.25">
      <c r="A558">
        <v>557</v>
      </c>
      <c r="B558" t="s">
        <v>568</v>
      </c>
      <c r="C558" t="s">
        <v>47</v>
      </c>
      <c r="D558" s="1">
        <v>42160</v>
      </c>
      <c r="E558" t="s">
        <v>20</v>
      </c>
      <c r="F558" t="s">
        <v>42</v>
      </c>
      <c r="G558" t="s">
        <v>42</v>
      </c>
      <c r="H558" t="s">
        <v>21</v>
      </c>
      <c r="I558" t="s">
        <v>22</v>
      </c>
      <c r="J558">
        <v>0</v>
      </c>
      <c r="K558" t="s">
        <v>20</v>
      </c>
      <c r="L558">
        <v>138</v>
      </c>
      <c r="M558">
        <v>0</v>
      </c>
      <c r="N558" t="s">
        <v>80</v>
      </c>
      <c r="O558" t="s">
        <v>51</v>
      </c>
      <c r="P558" t="s">
        <v>532</v>
      </c>
      <c r="Q558" t="s">
        <v>431</v>
      </c>
      <c r="R558" s="5" t="s">
        <v>386</v>
      </c>
      <c r="U558" s="3"/>
    </row>
    <row r="559" spans="1:21" x14ac:dyDescent="0.25">
      <c r="A559">
        <v>558</v>
      </c>
      <c r="B559" t="s">
        <v>568</v>
      </c>
      <c r="C559" t="s">
        <v>54</v>
      </c>
      <c r="D559" s="1">
        <v>42190</v>
      </c>
      <c r="E559" t="s">
        <v>19</v>
      </c>
      <c r="F559" t="s">
        <v>145</v>
      </c>
      <c r="G559" t="s">
        <v>145</v>
      </c>
      <c r="H559" t="s">
        <v>21</v>
      </c>
      <c r="I559" t="s">
        <v>22</v>
      </c>
      <c r="J559">
        <v>0</v>
      </c>
      <c r="K559" t="s">
        <v>19</v>
      </c>
      <c r="L559">
        <v>7</v>
      </c>
      <c r="M559">
        <v>0</v>
      </c>
      <c r="N559" t="s">
        <v>596</v>
      </c>
      <c r="O559" t="s">
        <v>306</v>
      </c>
      <c r="P559" t="s">
        <v>426</v>
      </c>
      <c r="Q559" t="s">
        <v>46</v>
      </c>
      <c r="R559" s="5" t="s">
        <v>255</v>
      </c>
      <c r="U559" s="3"/>
    </row>
    <row r="560" spans="1:21" x14ac:dyDescent="0.25">
      <c r="A560">
        <v>559</v>
      </c>
      <c r="B560" t="s">
        <v>568</v>
      </c>
      <c r="C560" t="s">
        <v>166</v>
      </c>
      <c r="D560" s="1">
        <v>42221</v>
      </c>
      <c r="E560" t="s">
        <v>140</v>
      </c>
      <c r="F560" t="s">
        <v>28</v>
      </c>
      <c r="G560" t="s">
        <v>140</v>
      </c>
      <c r="H560" t="s">
        <v>49</v>
      </c>
      <c r="I560" t="s">
        <v>22</v>
      </c>
      <c r="J560">
        <v>0</v>
      </c>
      <c r="K560" t="s">
        <v>28</v>
      </c>
      <c r="L560">
        <v>0</v>
      </c>
      <c r="M560">
        <v>6</v>
      </c>
      <c r="N560" t="s">
        <v>597</v>
      </c>
      <c r="O560" t="s">
        <v>169</v>
      </c>
      <c r="P560" t="s">
        <v>84</v>
      </c>
      <c r="Q560" t="s">
        <v>40</v>
      </c>
      <c r="R560" s="5" t="s">
        <v>81</v>
      </c>
      <c r="U560" s="3"/>
    </row>
    <row r="561" spans="1:21" x14ac:dyDescent="0.25">
      <c r="A561">
        <v>560</v>
      </c>
      <c r="B561" t="s">
        <v>568</v>
      </c>
      <c r="C561" t="s">
        <v>60</v>
      </c>
      <c r="D561" s="1">
        <v>42252</v>
      </c>
      <c r="E561" t="s">
        <v>42</v>
      </c>
      <c r="F561" t="s">
        <v>36</v>
      </c>
      <c r="G561" t="s">
        <v>42</v>
      </c>
      <c r="H561" t="s">
        <v>49</v>
      </c>
      <c r="I561" t="s">
        <v>22</v>
      </c>
      <c r="J561">
        <v>0</v>
      </c>
      <c r="K561" t="s">
        <v>36</v>
      </c>
      <c r="L561">
        <v>0</v>
      </c>
      <c r="M561">
        <v>1</v>
      </c>
      <c r="N561" t="s">
        <v>576</v>
      </c>
      <c r="O561" t="s">
        <v>63</v>
      </c>
      <c r="P561" t="s">
        <v>45</v>
      </c>
      <c r="Q561" t="s">
        <v>255</v>
      </c>
      <c r="R561" s="5" t="s">
        <v>46</v>
      </c>
      <c r="U561" s="3"/>
    </row>
    <row r="562" spans="1:21" x14ac:dyDescent="0.25">
      <c r="A562">
        <v>561</v>
      </c>
      <c r="B562" t="s">
        <v>568</v>
      </c>
      <c r="C562" t="s">
        <v>506</v>
      </c>
      <c r="D562" s="1">
        <v>42252</v>
      </c>
      <c r="E562" t="s">
        <v>19</v>
      </c>
      <c r="F562" t="s">
        <v>48</v>
      </c>
      <c r="G562" t="s">
        <v>19</v>
      </c>
      <c r="H562" t="s">
        <v>49</v>
      </c>
      <c r="I562" t="s">
        <v>22</v>
      </c>
      <c r="J562">
        <v>0</v>
      </c>
      <c r="K562" t="s">
        <v>19</v>
      </c>
      <c r="L562">
        <v>6</v>
      </c>
      <c r="M562">
        <v>0</v>
      </c>
      <c r="N562" t="s">
        <v>598</v>
      </c>
      <c r="O562" t="s">
        <v>507</v>
      </c>
      <c r="P562" t="s">
        <v>431</v>
      </c>
      <c r="Q562" t="s">
        <v>33</v>
      </c>
      <c r="R562" s="5" t="s">
        <v>87</v>
      </c>
      <c r="U562" s="3"/>
    </row>
    <row r="563" spans="1:21" x14ac:dyDescent="0.25">
      <c r="A563">
        <v>562</v>
      </c>
      <c r="B563" t="s">
        <v>568</v>
      </c>
      <c r="C563" t="s">
        <v>54</v>
      </c>
      <c r="D563" s="1">
        <v>42282</v>
      </c>
      <c r="E563" t="s">
        <v>20</v>
      </c>
      <c r="F563" t="s">
        <v>28</v>
      </c>
      <c r="G563" t="s">
        <v>20</v>
      </c>
      <c r="H563" t="s">
        <v>49</v>
      </c>
      <c r="I563" t="s">
        <v>22</v>
      </c>
      <c r="J563">
        <v>0</v>
      </c>
      <c r="K563" t="s">
        <v>20</v>
      </c>
      <c r="L563">
        <v>39</v>
      </c>
      <c r="M563">
        <v>0</v>
      </c>
      <c r="N563" t="s">
        <v>249</v>
      </c>
      <c r="O563" t="s">
        <v>56</v>
      </c>
      <c r="P563" t="s">
        <v>426</v>
      </c>
      <c r="Q563" t="s">
        <v>46</v>
      </c>
      <c r="R563" s="5" t="s">
        <v>40</v>
      </c>
      <c r="U563" s="3"/>
    </row>
    <row r="564" spans="1:21" x14ac:dyDescent="0.25">
      <c r="A564">
        <v>563</v>
      </c>
      <c r="B564" t="s">
        <v>568</v>
      </c>
      <c r="C564" t="s">
        <v>166</v>
      </c>
      <c r="D564" s="1">
        <v>42282</v>
      </c>
      <c r="E564" t="s">
        <v>140</v>
      </c>
      <c r="F564" t="s">
        <v>145</v>
      </c>
      <c r="G564" t="s">
        <v>140</v>
      </c>
      <c r="H564" t="s">
        <v>49</v>
      </c>
      <c r="I564" t="s">
        <v>22</v>
      </c>
      <c r="J564">
        <v>0</v>
      </c>
      <c r="K564" t="s">
        <v>140</v>
      </c>
      <c r="L564">
        <v>12</v>
      </c>
      <c r="M564">
        <v>0</v>
      </c>
      <c r="N564" t="s">
        <v>429</v>
      </c>
      <c r="O564" t="s">
        <v>169</v>
      </c>
      <c r="P564" t="s">
        <v>87</v>
      </c>
      <c r="Q564" t="s">
        <v>40</v>
      </c>
      <c r="R564" s="5" t="s">
        <v>81</v>
      </c>
      <c r="U564" s="3"/>
    </row>
    <row r="565" spans="1:21" x14ac:dyDescent="0.25">
      <c r="A565">
        <v>564</v>
      </c>
      <c r="B565" t="s">
        <v>568</v>
      </c>
      <c r="C565" t="s">
        <v>18</v>
      </c>
      <c r="D565" s="1">
        <v>42313</v>
      </c>
      <c r="E565" t="s">
        <v>19</v>
      </c>
      <c r="F565" t="s">
        <v>42</v>
      </c>
      <c r="G565" t="s">
        <v>19</v>
      </c>
      <c r="H565" t="s">
        <v>49</v>
      </c>
      <c r="I565" t="s">
        <v>22</v>
      </c>
      <c r="J565">
        <v>0</v>
      </c>
      <c r="K565" t="s">
        <v>19</v>
      </c>
      <c r="L565">
        <v>5</v>
      </c>
      <c r="M565">
        <v>0</v>
      </c>
      <c r="N565" t="s">
        <v>108</v>
      </c>
      <c r="O565" t="s">
        <v>24</v>
      </c>
      <c r="P565" t="s">
        <v>45</v>
      </c>
      <c r="Q565" t="s">
        <v>255</v>
      </c>
      <c r="R565" s="5" t="s">
        <v>435</v>
      </c>
      <c r="U565" s="3"/>
    </row>
    <row r="566" spans="1:21" x14ac:dyDescent="0.25">
      <c r="A566">
        <v>565</v>
      </c>
      <c r="B566" t="s">
        <v>568</v>
      </c>
      <c r="C566" t="s">
        <v>506</v>
      </c>
      <c r="D566" s="1">
        <v>42343</v>
      </c>
      <c r="E566" t="s">
        <v>140</v>
      </c>
      <c r="F566" t="s">
        <v>48</v>
      </c>
      <c r="G566" t="s">
        <v>140</v>
      </c>
      <c r="H566" t="s">
        <v>49</v>
      </c>
      <c r="I566" t="s">
        <v>22</v>
      </c>
      <c r="J566">
        <v>0</v>
      </c>
      <c r="K566" t="s">
        <v>48</v>
      </c>
      <c r="L566">
        <v>0</v>
      </c>
      <c r="M566">
        <v>6</v>
      </c>
      <c r="N566" t="s">
        <v>599</v>
      </c>
      <c r="O566" t="s">
        <v>507</v>
      </c>
      <c r="P566" t="s">
        <v>532</v>
      </c>
      <c r="Q566" t="s">
        <v>431</v>
      </c>
      <c r="R566" s="5" t="s">
        <v>87</v>
      </c>
      <c r="U566" s="3"/>
    </row>
    <row r="567" spans="1:21" x14ac:dyDescent="0.25">
      <c r="A567">
        <v>566</v>
      </c>
      <c r="B567" t="s">
        <v>568</v>
      </c>
      <c r="C567" t="s">
        <v>100</v>
      </c>
      <c r="D567" t="s">
        <v>600</v>
      </c>
      <c r="E567" t="s">
        <v>42</v>
      </c>
      <c r="F567" t="s">
        <v>20</v>
      </c>
      <c r="G567" t="s">
        <v>20</v>
      </c>
      <c r="H567" t="s">
        <v>21</v>
      </c>
      <c r="I567" t="s">
        <v>22</v>
      </c>
      <c r="J567">
        <v>0</v>
      </c>
      <c r="K567" t="s">
        <v>42</v>
      </c>
      <c r="L567">
        <v>22</v>
      </c>
      <c r="M567">
        <v>0</v>
      </c>
      <c r="N567" t="s">
        <v>57</v>
      </c>
      <c r="O567" t="s">
        <v>142</v>
      </c>
      <c r="P567" t="s">
        <v>426</v>
      </c>
      <c r="Q567" t="s">
        <v>46</v>
      </c>
      <c r="R567" s="5" t="s">
        <v>40</v>
      </c>
      <c r="U567" s="3"/>
    </row>
    <row r="568" spans="1:21" x14ac:dyDescent="0.25">
      <c r="A568">
        <v>567</v>
      </c>
      <c r="B568" t="s">
        <v>568</v>
      </c>
      <c r="C568" t="s">
        <v>54</v>
      </c>
      <c r="D568" t="s">
        <v>601</v>
      </c>
      <c r="E568" t="s">
        <v>28</v>
      </c>
      <c r="F568" t="s">
        <v>36</v>
      </c>
      <c r="G568" t="s">
        <v>36</v>
      </c>
      <c r="H568" t="s">
        <v>21</v>
      </c>
      <c r="I568" t="s">
        <v>22</v>
      </c>
      <c r="J568">
        <v>0</v>
      </c>
      <c r="K568" t="s">
        <v>28</v>
      </c>
      <c r="L568">
        <v>5</v>
      </c>
      <c r="M568">
        <v>0</v>
      </c>
      <c r="N568" t="s">
        <v>597</v>
      </c>
      <c r="O568" t="s">
        <v>56</v>
      </c>
      <c r="P568" t="s">
        <v>532</v>
      </c>
      <c r="Q568" t="s">
        <v>431</v>
      </c>
      <c r="R568" s="5" t="s">
        <v>32</v>
      </c>
    </row>
    <row r="569" spans="1:21" x14ac:dyDescent="0.25">
      <c r="A569">
        <v>568</v>
      </c>
      <c r="B569" t="s">
        <v>568</v>
      </c>
      <c r="C569" t="s">
        <v>18</v>
      </c>
      <c r="D569" t="s">
        <v>602</v>
      </c>
      <c r="E569" t="s">
        <v>19</v>
      </c>
      <c r="F569" t="s">
        <v>20</v>
      </c>
      <c r="G569" t="s">
        <v>19</v>
      </c>
      <c r="H569" t="s">
        <v>49</v>
      </c>
      <c r="I569" t="s">
        <v>22</v>
      </c>
      <c r="J569">
        <v>1</v>
      </c>
      <c r="K569" t="s">
        <v>20</v>
      </c>
      <c r="L569">
        <v>0</v>
      </c>
      <c r="M569">
        <v>6</v>
      </c>
      <c r="N569" t="s">
        <v>395</v>
      </c>
      <c r="O569" t="s">
        <v>24</v>
      </c>
      <c r="P569" t="s">
        <v>45</v>
      </c>
      <c r="Q569" t="s">
        <v>255</v>
      </c>
      <c r="R569" s="5" t="s">
        <v>46</v>
      </c>
    </row>
    <row r="570" spans="1:21" x14ac:dyDescent="0.25">
      <c r="A570">
        <v>569</v>
      </c>
      <c r="B570" t="s">
        <v>568</v>
      </c>
      <c r="C570" t="s">
        <v>100</v>
      </c>
      <c r="D570" t="s">
        <v>603</v>
      </c>
      <c r="E570" t="s">
        <v>42</v>
      </c>
      <c r="F570" t="s">
        <v>140</v>
      </c>
      <c r="G570" t="s">
        <v>42</v>
      </c>
      <c r="H570" t="s">
        <v>49</v>
      </c>
      <c r="I570" t="s">
        <v>22</v>
      </c>
      <c r="J570">
        <v>0</v>
      </c>
      <c r="K570" t="s">
        <v>140</v>
      </c>
      <c r="L570">
        <v>0</v>
      </c>
      <c r="M570">
        <v>7</v>
      </c>
      <c r="N570" t="s">
        <v>462</v>
      </c>
      <c r="O570" t="s">
        <v>142</v>
      </c>
      <c r="P570" t="s">
        <v>40</v>
      </c>
      <c r="Q570" t="s">
        <v>46</v>
      </c>
      <c r="R570" s="5" t="s">
        <v>87</v>
      </c>
    </row>
    <row r="571" spans="1:21" x14ac:dyDescent="0.25">
      <c r="A571">
        <v>570</v>
      </c>
      <c r="B571" t="s">
        <v>568</v>
      </c>
      <c r="C571" t="s">
        <v>54</v>
      </c>
      <c r="D571" t="s">
        <v>603</v>
      </c>
      <c r="E571" t="s">
        <v>145</v>
      </c>
      <c r="F571" t="s">
        <v>36</v>
      </c>
      <c r="G571" t="s">
        <v>145</v>
      </c>
      <c r="H571" t="s">
        <v>49</v>
      </c>
      <c r="I571" t="s">
        <v>22</v>
      </c>
      <c r="J571">
        <v>0</v>
      </c>
      <c r="K571" t="s">
        <v>145</v>
      </c>
      <c r="L571">
        <v>9</v>
      </c>
      <c r="M571">
        <v>0</v>
      </c>
      <c r="N571" t="s">
        <v>159</v>
      </c>
      <c r="O571" t="s">
        <v>306</v>
      </c>
      <c r="P571" t="s">
        <v>552</v>
      </c>
      <c r="Q571" t="s">
        <v>532</v>
      </c>
      <c r="R571" s="5" t="s">
        <v>40</v>
      </c>
    </row>
    <row r="572" spans="1:21" x14ac:dyDescent="0.25">
      <c r="A572">
        <v>571</v>
      </c>
      <c r="B572" t="s">
        <v>568</v>
      </c>
      <c r="C572" t="s">
        <v>47</v>
      </c>
      <c r="D572" t="s">
        <v>604</v>
      </c>
      <c r="E572" t="s">
        <v>48</v>
      </c>
      <c r="F572" t="s">
        <v>20</v>
      </c>
      <c r="G572" t="s">
        <v>20</v>
      </c>
      <c r="H572" t="s">
        <v>21</v>
      </c>
      <c r="I572" t="s">
        <v>417</v>
      </c>
      <c r="J572">
        <v>0</v>
      </c>
      <c r="L572">
        <v>0</v>
      </c>
      <c r="M572">
        <v>0</v>
      </c>
      <c r="O572" t="s">
        <v>51</v>
      </c>
      <c r="P572" t="s">
        <v>255</v>
      </c>
      <c r="Q572" t="s">
        <v>572</v>
      </c>
      <c r="R572" s="5" t="s">
        <v>435</v>
      </c>
    </row>
    <row r="573" spans="1:21" x14ac:dyDescent="0.25">
      <c r="A573">
        <v>572</v>
      </c>
      <c r="B573" t="s">
        <v>568</v>
      </c>
      <c r="C573" t="s">
        <v>18</v>
      </c>
      <c r="D573" t="s">
        <v>604</v>
      </c>
      <c r="E573" t="s">
        <v>19</v>
      </c>
      <c r="F573" t="s">
        <v>28</v>
      </c>
      <c r="G573" t="s">
        <v>19</v>
      </c>
      <c r="H573" t="s">
        <v>49</v>
      </c>
      <c r="I573" t="s">
        <v>22</v>
      </c>
      <c r="J573">
        <v>0</v>
      </c>
      <c r="K573" t="s">
        <v>28</v>
      </c>
      <c r="L573">
        <v>0</v>
      </c>
      <c r="M573">
        <v>9</v>
      </c>
      <c r="N573" t="s">
        <v>91</v>
      </c>
      <c r="O573" t="s">
        <v>24</v>
      </c>
      <c r="P573" t="s">
        <v>84</v>
      </c>
      <c r="Q573" t="s">
        <v>484</v>
      </c>
      <c r="R573" s="5" t="s">
        <v>39</v>
      </c>
    </row>
    <row r="574" spans="1:21" x14ac:dyDescent="0.25">
      <c r="A574">
        <v>573</v>
      </c>
      <c r="B574" t="s">
        <v>568</v>
      </c>
      <c r="C574" t="s">
        <v>54</v>
      </c>
      <c r="D574" t="s">
        <v>605</v>
      </c>
      <c r="E574" t="s">
        <v>28</v>
      </c>
      <c r="F574" t="s">
        <v>140</v>
      </c>
      <c r="G574" t="s">
        <v>28</v>
      </c>
      <c r="H574" t="s">
        <v>49</v>
      </c>
      <c r="I574" t="s">
        <v>22</v>
      </c>
      <c r="J574">
        <v>0</v>
      </c>
      <c r="K574" t="s">
        <v>28</v>
      </c>
      <c r="L574">
        <v>25</v>
      </c>
      <c r="M574">
        <v>0</v>
      </c>
      <c r="N574" t="s">
        <v>65</v>
      </c>
      <c r="O574" t="s">
        <v>56</v>
      </c>
      <c r="P574" t="s">
        <v>255</v>
      </c>
      <c r="Q574" t="s">
        <v>532</v>
      </c>
      <c r="R574" s="5" t="s">
        <v>40</v>
      </c>
    </row>
    <row r="575" spans="1:21" x14ac:dyDescent="0.25">
      <c r="A575">
        <v>574</v>
      </c>
      <c r="B575" t="s">
        <v>568</v>
      </c>
      <c r="C575" t="s">
        <v>27</v>
      </c>
      <c r="D575" t="s">
        <v>606</v>
      </c>
      <c r="E575" t="s">
        <v>20</v>
      </c>
      <c r="F575" t="s">
        <v>145</v>
      </c>
      <c r="G575" t="s">
        <v>20</v>
      </c>
      <c r="H575" t="s">
        <v>49</v>
      </c>
      <c r="I575" t="s">
        <v>22</v>
      </c>
      <c r="J575">
        <v>0</v>
      </c>
      <c r="K575" t="s">
        <v>20</v>
      </c>
      <c r="L575">
        <v>71</v>
      </c>
      <c r="M575">
        <v>0</v>
      </c>
      <c r="N575" t="s">
        <v>249</v>
      </c>
      <c r="O575" t="s">
        <v>31</v>
      </c>
      <c r="P575" t="s">
        <v>45</v>
      </c>
      <c r="Q575" t="s">
        <v>46</v>
      </c>
      <c r="R575" s="5" t="s">
        <v>87</v>
      </c>
    </row>
    <row r="576" spans="1:21" x14ac:dyDescent="0.25">
      <c r="A576">
        <v>575</v>
      </c>
      <c r="B576" t="s">
        <v>568</v>
      </c>
      <c r="C576" t="s">
        <v>515</v>
      </c>
      <c r="D576" t="s">
        <v>607</v>
      </c>
      <c r="E576" t="s">
        <v>20</v>
      </c>
      <c r="F576" t="s">
        <v>140</v>
      </c>
      <c r="G576" t="s">
        <v>140</v>
      </c>
      <c r="H576" t="s">
        <v>21</v>
      </c>
      <c r="I576" t="s">
        <v>22</v>
      </c>
      <c r="J576">
        <v>0</v>
      </c>
      <c r="K576" t="s">
        <v>140</v>
      </c>
      <c r="L576">
        <v>0</v>
      </c>
      <c r="M576">
        <v>3</v>
      </c>
      <c r="N576" t="s">
        <v>196</v>
      </c>
      <c r="O576" t="s">
        <v>516</v>
      </c>
      <c r="P576" t="s">
        <v>45</v>
      </c>
      <c r="Q576" t="s">
        <v>84</v>
      </c>
      <c r="R576" s="5" t="s">
        <v>435</v>
      </c>
    </row>
    <row r="577" spans="1:18" x14ac:dyDescent="0.25">
      <c r="A577">
        <v>576</v>
      </c>
      <c r="B577" t="s">
        <v>568</v>
      </c>
      <c r="C577" t="s">
        <v>60</v>
      </c>
      <c r="D577" t="s">
        <v>608</v>
      </c>
      <c r="E577" t="s">
        <v>28</v>
      </c>
      <c r="F577" t="s">
        <v>140</v>
      </c>
      <c r="G577" t="s">
        <v>140</v>
      </c>
      <c r="H577" t="s">
        <v>21</v>
      </c>
      <c r="I577" t="s">
        <v>22</v>
      </c>
      <c r="J577">
        <v>0</v>
      </c>
      <c r="K577" t="s">
        <v>28</v>
      </c>
      <c r="L577">
        <v>41</v>
      </c>
      <c r="M577">
        <v>0</v>
      </c>
      <c r="N577" t="s">
        <v>109</v>
      </c>
      <c r="O577" t="s">
        <v>63</v>
      </c>
      <c r="P577" t="s">
        <v>255</v>
      </c>
      <c r="Q577" t="s">
        <v>532</v>
      </c>
      <c r="R577" s="5" t="s">
        <v>255</v>
      </c>
    </row>
    <row r="578" spans="1:18" x14ac:dyDescent="0.25">
      <c r="A578">
        <v>577</v>
      </c>
      <c r="B578" t="s">
        <v>609</v>
      </c>
      <c r="C578" t="s">
        <v>54</v>
      </c>
      <c r="D578" s="1">
        <v>42617</v>
      </c>
      <c r="E578" t="s">
        <v>28</v>
      </c>
      <c r="F578" t="s">
        <v>610</v>
      </c>
      <c r="G578" t="s">
        <v>28</v>
      </c>
      <c r="H578" t="s">
        <v>49</v>
      </c>
      <c r="I578" t="s">
        <v>22</v>
      </c>
      <c r="J578">
        <v>0</v>
      </c>
      <c r="K578" t="s">
        <v>610</v>
      </c>
      <c r="L578">
        <v>0</v>
      </c>
      <c r="M578">
        <v>9</v>
      </c>
      <c r="N578" t="s">
        <v>427</v>
      </c>
      <c r="O578" t="s">
        <v>56</v>
      </c>
      <c r="P578" t="s">
        <v>255</v>
      </c>
      <c r="Q578" t="s">
        <v>40</v>
      </c>
      <c r="R578" s="5" t="s">
        <v>46</v>
      </c>
    </row>
    <row r="579" spans="1:18" x14ac:dyDescent="0.25">
      <c r="A579">
        <v>578</v>
      </c>
      <c r="B579" t="s">
        <v>609</v>
      </c>
      <c r="C579" t="s">
        <v>60</v>
      </c>
      <c r="D579" s="1">
        <v>42647</v>
      </c>
      <c r="E579" t="s">
        <v>48</v>
      </c>
      <c r="F579" t="s">
        <v>36</v>
      </c>
      <c r="G579" t="s">
        <v>36</v>
      </c>
      <c r="H579" t="s">
        <v>21</v>
      </c>
      <c r="I579" t="s">
        <v>22</v>
      </c>
      <c r="J579">
        <v>0</v>
      </c>
      <c r="K579" t="s">
        <v>36</v>
      </c>
      <c r="L579">
        <v>0</v>
      </c>
      <c r="M579">
        <v>9</v>
      </c>
      <c r="N579" t="s">
        <v>576</v>
      </c>
      <c r="O579" t="s">
        <v>63</v>
      </c>
      <c r="P579" t="s">
        <v>33</v>
      </c>
      <c r="Q579" t="s">
        <v>46</v>
      </c>
      <c r="R579" s="5" t="s">
        <v>656</v>
      </c>
    </row>
    <row r="580" spans="1:18" x14ac:dyDescent="0.25">
      <c r="A580">
        <v>579</v>
      </c>
      <c r="B580" t="s">
        <v>609</v>
      </c>
      <c r="C580" t="s">
        <v>100</v>
      </c>
      <c r="D580" s="1">
        <v>42678</v>
      </c>
      <c r="E580" t="s">
        <v>42</v>
      </c>
      <c r="F580" t="s">
        <v>35</v>
      </c>
      <c r="G580" t="s">
        <v>35</v>
      </c>
      <c r="H580" t="s">
        <v>21</v>
      </c>
      <c r="I580" t="s">
        <v>22</v>
      </c>
      <c r="J580">
        <v>0</v>
      </c>
      <c r="K580" t="s">
        <v>35</v>
      </c>
      <c r="L580">
        <v>0</v>
      </c>
      <c r="M580">
        <v>5</v>
      </c>
      <c r="N580" t="s">
        <v>483</v>
      </c>
      <c r="O580" t="s">
        <v>101</v>
      </c>
      <c r="P580" t="s">
        <v>45</v>
      </c>
      <c r="Q580" t="s">
        <v>431</v>
      </c>
      <c r="R580" s="5" t="s">
        <v>39</v>
      </c>
    </row>
    <row r="581" spans="1:18" x14ac:dyDescent="0.25">
      <c r="A581">
        <v>580</v>
      </c>
      <c r="B581" t="s">
        <v>609</v>
      </c>
      <c r="C581" t="s">
        <v>47</v>
      </c>
      <c r="D581" s="1">
        <v>42708</v>
      </c>
      <c r="E581" t="s">
        <v>20</v>
      </c>
      <c r="F581" t="s">
        <v>19</v>
      </c>
      <c r="G581" t="s">
        <v>19</v>
      </c>
      <c r="H581" t="s">
        <v>21</v>
      </c>
      <c r="I581" t="s">
        <v>22</v>
      </c>
      <c r="J581">
        <v>0</v>
      </c>
      <c r="K581" t="s">
        <v>20</v>
      </c>
      <c r="L581">
        <v>45</v>
      </c>
      <c r="M581">
        <v>0</v>
      </c>
      <c r="N581" t="s">
        <v>249</v>
      </c>
      <c r="O581" t="s">
        <v>51</v>
      </c>
      <c r="P581" t="s">
        <v>255</v>
      </c>
      <c r="Q581" t="s">
        <v>81</v>
      </c>
      <c r="R581" s="5" t="s">
        <v>33</v>
      </c>
    </row>
    <row r="582" spans="1:18" x14ac:dyDescent="0.25">
      <c r="A582">
        <v>581</v>
      </c>
      <c r="B582" t="s">
        <v>609</v>
      </c>
      <c r="C582" t="s">
        <v>60</v>
      </c>
      <c r="D582" t="s">
        <v>611</v>
      </c>
      <c r="E582" t="s">
        <v>36</v>
      </c>
      <c r="F582" t="s">
        <v>28</v>
      </c>
      <c r="G582" t="s">
        <v>28</v>
      </c>
      <c r="H582" t="s">
        <v>21</v>
      </c>
      <c r="I582" t="s">
        <v>22</v>
      </c>
      <c r="J582">
        <v>0</v>
      </c>
      <c r="K582" t="s">
        <v>28</v>
      </c>
      <c r="L582">
        <v>0</v>
      </c>
      <c r="M582">
        <v>6</v>
      </c>
      <c r="N582" t="s">
        <v>109</v>
      </c>
      <c r="O582" t="s">
        <v>63</v>
      </c>
      <c r="P582" t="s">
        <v>39</v>
      </c>
      <c r="Q582" t="s">
        <v>33</v>
      </c>
      <c r="R582" s="5" t="s">
        <v>664</v>
      </c>
    </row>
    <row r="583" spans="1:18" x14ac:dyDescent="0.25">
      <c r="A583">
        <v>582</v>
      </c>
      <c r="B583" t="s">
        <v>609</v>
      </c>
      <c r="C583" t="s">
        <v>34</v>
      </c>
      <c r="D583" t="s">
        <v>612</v>
      </c>
      <c r="E583" t="s">
        <v>610</v>
      </c>
      <c r="F583" t="s">
        <v>35</v>
      </c>
      <c r="G583" t="s">
        <v>610</v>
      </c>
      <c r="H583" t="s">
        <v>49</v>
      </c>
      <c r="I583" t="s">
        <v>22</v>
      </c>
      <c r="J583">
        <v>0</v>
      </c>
      <c r="K583" t="s">
        <v>35</v>
      </c>
      <c r="L583">
        <v>0</v>
      </c>
      <c r="M583">
        <v>7</v>
      </c>
      <c r="N583" t="s">
        <v>483</v>
      </c>
      <c r="O583" t="s">
        <v>38</v>
      </c>
      <c r="P583" t="s">
        <v>431</v>
      </c>
      <c r="Q583" t="s">
        <v>40</v>
      </c>
      <c r="R583" s="5" t="s">
        <v>655</v>
      </c>
    </row>
    <row r="584" spans="1:18" x14ac:dyDescent="0.25">
      <c r="A584">
        <v>583</v>
      </c>
      <c r="B584" t="s">
        <v>609</v>
      </c>
      <c r="C584" t="s">
        <v>70</v>
      </c>
      <c r="D584" t="s">
        <v>613</v>
      </c>
      <c r="E584" t="s">
        <v>42</v>
      </c>
      <c r="F584" t="s">
        <v>48</v>
      </c>
      <c r="G584" t="s">
        <v>48</v>
      </c>
      <c r="H584" t="s">
        <v>21</v>
      </c>
      <c r="I584" t="s">
        <v>22</v>
      </c>
      <c r="J584">
        <v>0</v>
      </c>
      <c r="K584" t="s">
        <v>48</v>
      </c>
      <c r="L584">
        <v>0</v>
      </c>
      <c r="M584">
        <v>8</v>
      </c>
      <c r="N584" t="s">
        <v>206</v>
      </c>
      <c r="O584" t="s">
        <v>72</v>
      </c>
      <c r="P584" t="s">
        <v>33</v>
      </c>
      <c r="Q584" t="s">
        <v>46</v>
      </c>
      <c r="R584" s="5" t="s">
        <v>39</v>
      </c>
    </row>
    <row r="585" spans="1:18" x14ac:dyDescent="0.25">
      <c r="A585">
        <v>584</v>
      </c>
      <c r="B585" t="s">
        <v>609</v>
      </c>
      <c r="C585" t="s">
        <v>18</v>
      </c>
      <c r="D585" t="s">
        <v>614</v>
      </c>
      <c r="E585" t="s">
        <v>19</v>
      </c>
      <c r="F585" t="s">
        <v>36</v>
      </c>
      <c r="G585" t="s">
        <v>19</v>
      </c>
      <c r="H585" t="s">
        <v>49</v>
      </c>
      <c r="I585" t="s">
        <v>22</v>
      </c>
      <c r="J585">
        <v>0</v>
      </c>
      <c r="K585" t="s">
        <v>36</v>
      </c>
      <c r="L585">
        <v>0</v>
      </c>
      <c r="M585">
        <v>8</v>
      </c>
      <c r="N585" t="s">
        <v>99</v>
      </c>
      <c r="O585" t="s">
        <v>24</v>
      </c>
      <c r="P585" t="s">
        <v>45</v>
      </c>
      <c r="Q585" t="s">
        <v>40</v>
      </c>
      <c r="R585" s="5" t="s">
        <v>663</v>
      </c>
    </row>
    <row r="586" spans="1:18" x14ac:dyDescent="0.25">
      <c r="A586">
        <v>585</v>
      </c>
      <c r="B586" t="s">
        <v>609</v>
      </c>
      <c r="C586" t="s">
        <v>54</v>
      </c>
      <c r="D586" t="s">
        <v>614</v>
      </c>
      <c r="E586" t="s">
        <v>28</v>
      </c>
      <c r="F586" t="s">
        <v>35</v>
      </c>
      <c r="G586" t="s">
        <v>35</v>
      </c>
      <c r="H586" t="s">
        <v>21</v>
      </c>
      <c r="I586" t="s">
        <v>22</v>
      </c>
      <c r="J586">
        <v>0</v>
      </c>
      <c r="K586" t="s">
        <v>35</v>
      </c>
      <c r="L586">
        <v>0</v>
      </c>
      <c r="M586">
        <v>3</v>
      </c>
      <c r="N586" t="s">
        <v>483</v>
      </c>
      <c r="O586" t="s">
        <v>56</v>
      </c>
      <c r="P586" t="s">
        <v>255</v>
      </c>
      <c r="Q586" t="s">
        <v>81</v>
      </c>
      <c r="R586" s="5" t="s">
        <v>46</v>
      </c>
    </row>
    <row r="587" spans="1:18" x14ac:dyDescent="0.25">
      <c r="A587">
        <v>586</v>
      </c>
      <c r="B587" t="s">
        <v>609</v>
      </c>
      <c r="C587" t="s">
        <v>100</v>
      </c>
      <c r="D587" t="s">
        <v>615</v>
      </c>
      <c r="E587" t="s">
        <v>610</v>
      </c>
      <c r="F587" t="s">
        <v>42</v>
      </c>
      <c r="G587" t="s">
        <v>610</v>
      </c>
      <c r="H587" t="s">
        <v>49</v>
      </c>
      <c r="I587" t="s">
        <v>22</v>
      </c>
      <c r="J587">
        <v>0</v>
      </c>
      <c r="K587" t="s">
        <v>42</v>
      </c>
      <c r="L587">
        <v>0</v>
      </c>
      <c r="M587">
        <v>6</v>
      </c>
      <c r="N587" t="s">
        <v>481</v>
      </c>
      <c r="O587" t="s">
        <v>101</v>
      </c>
      <c r="P587" t="s">
        <v>33</v>
      </c>
      <c r="Q587" t="s">
        <v>46</v>
      </c>
      <c r="R587" s="5" t="s">
        <v>659</v>
      </c>
    </row>
    <row r="588" spans="1:18" x14ac:dyDescent="0.25">
      <c r="A588">
        <v>587</v>
      </c>
      <c r="B588" t="s">
        <v>609</v>
      </c>
      <c r="C588" t="s">
        <v>47</v>
      </c>
      <c r="D588" t="s">
        <v>615</v>
      </c>
      <c r="E588" t="s">
        <v>20</v>
      </c>
      <c r="F588" t="s">
        <v>48</v>
      </c>
      <c r="G588" t="s">
        <v>48</v>
      </c>
      <c r="H588" t="s">
        <v>21</v>
      </c>
      <c r="I588" t="s">
        <v>22</v>
      </c>
      <c r="J588">
        <v>0</v>
      </c>
      <c r="K588" t="s">
        <v>48</v>
      </c>
      <c r="L588">
        <v>0</v>
      </c>
      <c r="M588">
        <v>7</v>
      </c>
      <c r="N588" t="s">
        <v>616</v>
      </c>
      <c r="O588" t="s">
        <v>51</v>
      </c>
      <c r="P588" t="s">
        <v>431</v>
      </c>
      <c r="Q588" t="s">
        <v>32</v>
      </c>
      <c r="R588" s="5" t="s">
        <v>654</v>
      </c>
    </row>
    <row r="589" spans="1:18" x14ac:dyDescent="0.25">
      <c r="A589">
        <v>588</v>
      </c>
      <c r="B589" t="s">
        <v>609</v>
      </c>
      <c r="C589" t="s">
        <v>18</v>
      </c>
      <c r="D589" t="s">
        <v>617</v>
      </c>
      <c r="E589" t="s">
        <v>28</v>
      </c>
      <c r="F589" t="s">
        <v>19</v>
      </c>
      <c r="G589" t="s">
        <v>19</v>
      </c>
      <c r="H589" t="s">
        <v>21</v>
      </c>
      <c r="I589" t="s">
        <v>22</v>
      </c>
      <c r="J589">
        <v>0</v>
      </c>
      <c r="K589" t="s">
        <v>19</v>
      </c>
      <c r="L589">
        <v>0</v>
      </c>
      <c r="M589">
        <v>7</v>
      </c>
      <c r="N589" t="s">
        <v>108</v>
      </c>
      <c r="O589" t="s">
        <v>24</v>
      </c>
      <c r="P589" t="s">
        <v>255</v>
      </c>
      <c r="Q589" t="s">
        <v>81</v>
      </c>
      <c r="R589" s="5" t="s">
        <v>661</v>
      </c>
    </row>
    <row r="590" spans="1:18" x14ac:dyDescent="0.25">
      <c r="A590">
        <v>589</v>
      </c>
      <c r="B590" t="s">
        <v>609</v>
      </c>
      <c r="C590" t="s">
        <v>100</v>
      </c>
      <c r="D590" t="s">
        <v>618</v>
      </c>
      <c r="E590" t="s">
        <v>42</v>
      </c>
      <c r="F590" t="s">
        <v>36</v>
      </c>
      <c r="G590" t="s">
        <v>36</v>
      </c>
      <c r="H590" t="s">
        <v>21</v>
      </c>
      <c r="I590" t="s">
        <v>22</v>
      </c>
      <c r="J590">
        <v>0</v>
      </c>
      <c r="K590" t="s">
        <v>36</v>
      </c>
      <c r="L590">
        <v>0</v>
      </c>
      <c r="M590">
        <v>6</v>
      </c>
      <c r="N590" t="s">
        <v>69</v>
      </c>
      <c r="O590" t="s">
        <v>101</v>
      </c>
      <c r="P590" t="s">
        <v>33</v>
      </c>
      <c r="Q590" t="s">
        <v>46</v>
      </c>
      <c r="R590" s="5" t="s">
        <v>662</v>
      </c>
    </row>
    <row r="591" spans="1:18" x14ac:dyDescent="0.25">
      <c r="A591">
        <v>590</v>
      </c>
      <c r="B591" t="s">
        <v>609</v>
      </c>
      <c r="C591" t="s">
        <v>54</v>
      </c>
      <c r="D591" t="s">
        <v>619</v>
      </c>
      <c r="E591" t="s">
        <v>20</v>
      </c>
      <c r="F591" t="s">
        <v>28</v>
      </c>
      <c r="G591" t="s">
        <v>28</v>
      </c>
      <c r="H591" t="s">
        <v>21</v>
      </c>
      <c r="I591" t="s">
        <v>22</v>
      </c>
      <c r="J591">
        <v>0</v>
      </c>
      <c r="K591" t="s">
        <v>28</v>
      </c>
      <c r="L591">
        <v>0</v>
      </c>
      <c r="M591">
        <v>6</v>
      </c>
      <c r="N591" t="s">
        <v>109</v>
      </c>
      <c r="O591" t="s">
        <v>56</v>
      </c>
      <c r="P591" t="s">
        <v>45</v>
      </c>
      <c r="Q591" t="s">
        <v>40</v>
      </c>
      <c r="R591" s="5" t="s">
        <v>654</v>
      </c>
    </row>
    <row r="592" spans="1:18" x14ac:dyDescent="0.25">
      <c r="A592">
        <v>591</v>
      </c>
      <c r="B592" t="s">
        <v>609</v>
      </c>
      <c r="C592" t="s">
        <v>34</v>
      </c>
      <c r="D592" t="s">
        <v>620</v>
      </c>
      <c r="E592" t="s">
        <v>35</v>
      </c>
      <c r="F592" t="s">
        <v>19</v>
      </c>
      <c r="G592" t="s">
        <v>19</v>
      </c>
      <c r="H592" t="s">
        <v>21</v>
      </c>
      <c r="I592" t="s">
        <v>22</v>
      </c>
      <c r="J592">
        <v>0</v>
      </c>
      <c r="K592" t="s">
        <v>19</v>
      </c>
      <c r="L592">
        <v>0</v>
      </c>
      <c r="M592">
        <v>10</v>
      </c>
      <c r="N592" t="s">
        <v>78</v>
      </c>
      <c r="O592" t="s">
        <v>38</v>
      </c>
      <c r="P592" t="s">
        <v>621</v>
      </c>
      <c r="Q592" t="s">
        <v>255</v>
      </c>
      <c r="R592" s="5" t="s">
        <v>660</v>
      </c>
    </row>
    <row r="593" spans="1:18" x14ac:dyDescent="0.25">
      <c r="A593">
        <v>592</v>
      </c>
      <c r="B593" t="s">
        <v>609</v>
      </c>
      <c r="C593" t="s">
        <v>27</v>
      </c>
      <c r="D593" t="s">
        <v>622</v>
      </c>
      <c r="E593" t="s">
        <v>20</v>
      </c>
      <c r="F593" t="s">
        <v>610</v>
      </c>
      <c r="G593" t="s">
        <v>610</v>
      </c>
      <c r="H593" t="s">
        <v>21</v>
      </c>
      <c r="I593" t="s">
        <v>22</v>
      </c>
      <c r="J593">
        <v>0</v>
      </c>
      <c r="K593" t="s">
        <v>20</v>
      </c>
      <c r="L593">
        <v>13</v>
      </c>
      <c r="M593">
        <v>0</v>
      </c>
      <c r="N593" t="s">
        <v>249</v>
      </c>
      <c r="O593" t="s">
        <v>31</v>
      </c>
      <c r="P593" t="s">
        <v>84</v>
      </c>
      <c r="Q593" t="s">
        <v>81</v>
      </c>
      <c r="R593" s="5" t="s">
        <v>46</v>
      </c>
    </row>
    <row r="594" spans="1:18" x14ac:dyDescent="0.25">
      <c r="A594">
        <v>593</v>
      </c>
      <c r="B594" t="s">
        <v>609</v>
      </c>
      <c r="C594" t="s">
        <v>70</v>
      </c>
      <c r="D594" t="s">
        <v>623</v>
      </c>
      <c r="E594" t="s">
        <v>48</v>
      </c>
      <c r="F594" t="s">
        <v>28</v>
      </c>
      <c r="G594" t="s">
        <v>28</v>
      </c>
      <c r="H594" t="s">
        <v>21</v>
      </c>
      <c r="I594" t="s">
        <v>22</v>
      </c>
      <c r="J594">
        <v>0</v>
      </c>
      <c r="K594" t="s">
        <v>48</v>
      </c>
      <c r="L594">
        <v>10</v>
      </c>
      <c r="M594">
        <v>0</v>
      </c>
      <c r="N594" t="s">
        <v>58</v>
      </c>
      <c r="O594" t="s">
        <v>72</v>
      </c>
      <c r="P594" t="s">
        <v>33</v>
      </c>
      <c r="Q594" t="s">
        <v>46</v>
      </c>
      <c r="R594" s="5" t="s">
        <v>663</v>
      </c>
    </row>
    <row r="595" spans="1:18" x14ac:dyDescent="0.25">
      <c r="A595">
        <v>594</v>
      </c>
      <c r="B595" t="s">
        <v>609</v>
      </c>
      <c r="C595" t="s">
        <v>18</v>
      </c>
      <c r="D595" t="s">
        <v>623</v>
      </c>
      <c r="E595" t="s">
        <v>42</v>
      </c>
      <c r="F595" t="s">
        <v>19</v>
      </c>
      <c r="G595" t="s">
        <v>19</v>
      </c>
      <c r="H595" t="s">
        <v>21</v>
      </c>
      <c r="I595" t="s">
        <v>22</v>
      </c>
      <c r="J595">
        <v>0</v>
      </c>
      <c r="K595" t="s">
        <v>19</v>
      </c>
      <c r="L595">
        <v>0</v>
      </c>
      <c r="M595">
        <v>5</v>
      </c>
      <c r="N595" t="s">
        <v>624</v>
      </c>
      <c r="O595" t="s">
        <v>24</v>
      </c>
      <c r="P595" t="s">
        <v>45</v>
      </c>
      <c r="Q595" t="s">
        <v>40</v>
      </c>
      <c r="R595" s="5" t="s">
        <v>659</v>
      </c>
    </row>
    <row r="596" spans="1:18" x14ac:dyDescent="0.25">
      <c r="A596">
        <v>595</v>
      </c>
      <c r="B596" t="s">
        <v>609</v>
      </c>
      <c r="C596" t="s">
        <v>34</v>
      </c>
      <c r="D596" t="s">
        <v>625</v>
      </c>
      <c r="E596" t="s">
        <v>20</v>
      </c>
      <c r="F596" t="s">
        <v>35</v>
      </c>
      <c r="G596" t="s">
        <v>20</v>
      </c>
      <c r="H596" t="s">
        <v>49</v>
      </c>
      <c r="I596" t="s">
        <v>22</v>
      </c>
      <c r="J596">
        <v>0</v>
      </c>
      <c r="K596" t="s">
        <v>35</v>
      </c>
      <c r="L596">
        <v>0</v>
      </c>
      <c r="M596">
        <v>6</v>
      </c>
      <c r="N596" t="s">
        <v>395</v>
      </c>
      <c r="O596" t="s">
        <v>38</v>
      </c>
      <c r="P596" t="s">
        <v>621</v>
      </c>
      <c r="Q596" t="s">
        <v>435</v>
      </c>
      <c r="R596" s="5" t="s">
        <v>33</v>
      </c>
    </row>
    <row r="597" spans="1:18" x14ac:dyDescent="0.25">
      <c r="A597">
        <v>596</v>
      </c>
      <c r="B597" t="s">
        <v>609</v>
      </c>
      <c r="C597" t="s">
        <v>27</v>
      </c>
      <c r="D597" t="s">
        <v>625</v>
      </c>
      <c r="E597" t="s">
        <v>610</v>
      </c>
      <c r="F597" t="s">
        <v>36</v>
      </c>
      <c r="G597" t="s">
        <v>36</v>
      </c>
      <c r="H597" t="s">
        <v>21</v>
      </c>
      <c r="I597" t="s">
        <v>22</v>
      </c>
      <c r="J597">
        <v>0</v>
      </c>
      <c r="K597" t="s">
        <v>36</v>
      </c>
      <c r="L597">
        <v>0</v>
      </c>
      <c r="M597">
        <v>2</v>
      </c>
      <c r="N597" t="s">
        <v>626</v>
      </c>
      <c r="O597" t="s">
        <v>31</v>
      </c>
      <c r="P597" t="s">
        <v>84</v>
      </c>
      <c r="Q597" t="s">
        <v>32</v>
      </c>
      <c r="R597" s="5" t="s">
        <v>655</v>
      </c>
    </row>
    <row r="598" spans="1:18" x14ac:dyDescent="0.25">
      <c r="A598">
        <v>597</v>
      </c>
      <c r="B598" t="s">
        <v>609</v>
      </c>
      <c r="C598" t="s">
        <v>100</v>
      </c>
      <c r="D598" t="s">
        <v>627</v>
      </c>
      <c r="E598" t="s">
        <v>28</v>
      </c>
      <c r="F598" t="s">
        <v>42</v>
      </c>
      <c r="G598" t="s">
        <v>42</v>
      </c>
      <c r="H598" t="s">
        <v>21</v>
      </c>
      <c r="I598" t="s">
        <v>22</v>
      </c>
      <c r="J598">
        <v>0</v>
      </c>
      <c r="K598" t="s">
        <v>28</v>
      </c>
      <c r="L598">
        <v>25</v>
      </c>
      <c r="M598">
        <v>0</v>
      </c>
      <c r="N598" t="s">
        <v>514</v>
      </c>
      <c r="O598" t="s">
        <v>101</v>
      </c>
      <c r="P598" t="s">
        <v>39</v>
      </c>
      <c r="Q598" t="s">
        <v>386</v>
      </c>
      <c r="R598" s="5" t="s">
        <v>662</v>
      </c>
    </row>
    <row r="599" spans="1:18" x14ac:dyDescent="0.25">
      <c r="A599">
        <v>598</v>
      </c>
      <c r="B599" t="s">
        <v>609</v>
      </c>
      <c r="C599" t="s">
        <v>18</v>
      </c>
      <c r="D599" t="s">
        <v>628</v>
      </c>
      <c r="E599" t="s">
        <v>19</v>
      </c>
      <c r="F599" t="s">
        <v>610</v>
      </c>
      <c r="G599" t="s">
        <v>610</v>
      </c>
      <c r="H599" t="s">
        <v>21</v>
      </c>
      <c r="I599" t="s">
        <v>22</v>
      </c>
      <c r="J599">
        <v>1</v>
      </c>
      <c r="K599" t="s">
        <v>610</v>
      </c>
      <c r="L599">
        <v>34</v>
      </c>
      <c r="M599">
        <v>0</v>
      </c>
      <c r="N599" t="s">
        <v>629</v>
      </c>
      <c r="O599" t="s">
        <v>24</v>
      </c>
      <c r="P599" t="s">
        <v>25</v>
      </c>
      <c r="Q599" t="s">
        <v>40</v>
      </c>
      <c r="R599" s="5" t="s">
        <v>39</v>
      </c>
    </row>
    <row r="600" spans="1:18" x14ac:dyDescent="0.25">
      <c r="A600">
        <v>599</v>
      </c>
      <c r="B600" t="s">
        <v>609</v>
      </c>
      <c r="C600" t="s">
        <v>70</v>
      </c>
      <c r="D600" t="s">
        <v>630</v>
      </c>
      <c r="E600" t="s">
        <v>35</v>
      </c>
      <c r="F600" t="s">
        <v>48</v>
      </c>
      <c r="G600" t="s">
        <v>48</v>
      </c>
      <c r="H600" t="s">
        <v>21</v>
      </c>
      <c r="I600" t="s">
        <v>22</v>
      </c>
      <c r="J600">
        <v>0</v>
      </c>
      <c r="K600" t="s">
        <v>35</v>
      </c>
      <c r="L600">
        <v>1</v>
      </c>
      <c r="M600">
        <v>0</v>
      </c>
      <c r="N600" t="s">
        <v>631</v>
      </c>
      <c r="O600" t="s">
        <v>72</v>
      </c>
      <c r="P600" t="s">
        <v>87</v>
      </c>
      <c r="Q600" t="s">
        <v>33</v>
      </c>
      <c r="R600" s="5" t="s">
        <v>26</v>
      </c>
    </row>
    <row r="601" spans="1:18" x14ac:dyDescent="0.25">
      <c r="A601">
        <v>600</v>
      </c>
      <c r="B601" t="s">
        <v>609</v>
      </c>
      <c r="C601" t="s">
        <v>54</v>
      </c>
      <c r="D601" t="s">
        <v>632</v>
      </c>
      <c r="E601" t="s">
        <v>36</v>
      </c>
      <c r="F601" t="s">
        <v>28</v>
      </c>
      <c r="G601" t="s">
        <v>28</v>
      </c>
      <c r="H601" t="s">
        <v>21</v>
      </c>
      <c r="I601" t="s">
        <v>22</v>
      </c>
      <c r="J601">
        <v>0</v>
      </c>
      <c r="K601" t="s">
        <v>28</v>
      </c>
      <c r="L601">
        <v>0</v>
      </c>
      <c r="M601">
        <v>6</v>
      </c>
      <c r="N601" t="s">
        <v>109</v>
      </c>
      <c r="O601" t="s">
        <v>56</v>
      </c>
      <c r="P601" t="s">
        <v>39</v>
      </c>
      <c r="Q601" t="s">
        <v>386</v>
      </c>
      <c r="R601" s="5" t="s">
        <v>39</v>
      </c>
    </row>
    <row r="602" spans="1:18" x14ac:dyDescent="0.25">
      <c r="A602">
        <v>601</v>
      </c>
      <c r="B602" t="s">
        <v>609</v>
      </c>
      <c r="C602" t="s">
        <v>27</v>
      </c>
      <c r="D602" t="s">
        <v>633</v>
      </c>
      <c r="E602" t="s">
        <v>610</v>
      </c>
      <c r="F602" t="s">
        <v>35</v>
      </c>
      <c r="G602" t="s">
        <v>35</v>
      </c>
      <c r="H602" t="s">
        <v>21</v>
      </c>
      <c r="I602" t="s">
        <v>22</v>
      </c>
      <c r="J602">
        <v>0</v>
      </c>
      <c r="K602" t="s">
        <v>35</v>
      </c>
      <c r="L602">
        <v>0</v>
      </c>
      <c r="M602">
        <v>3</v>
      </c>
      <c r="N602" t="s">
        <v>115</v>
      </c>
      <c r="O602" t="s">
        <v>31</v>
      </c>
      <c r="P602" t="s">
        <v>84</v>
      </c>
      <c r="Q602" t="s">
        <v>435</v>
      </c>
      <c r="R602" s="5" t="s">
        <v>33</v>
      </c>
    </row>
    <row r="603" spans="1:18" x14ac:dyDescent="0.25">
      <c r="A603">
        <v>602</v>
      </c>
      <c r="B603" t="s">
        <v>609</v>
      </c>
      <c r="C603" t="s">
        <v>70</v>
      </c>
      <c r="D603" t="s">
        <v>634</v>
      </c>
      <c r="E603" t="s">
        <v>48</v>
      </c>
      <c r="F603" t="s">
        <v>36</v>
      </c>
      <c r="G603" t="s">
        <v>36</v>
      </c>
      <c r="H603" t="s">
        <v>21</v>
      </c>
      <c r="I603" t="s">
        <v>22</v>
      </c>
      <c r="J603">
        <v>0</v>
      </c>
      <c r="K603" t="s">
        <v>48</v>
      </c>
      <c r="L603">
        <v>27</v>
      </c>
      <c r="M603">
        <v>0</v>
      </c>
      <c r="N603" t="s">
        <v>635</v>
      </c>
      <c r="O603" t="s">
        <v>72</v>
      </c>
      <c r="P603" t="s">
        <v>66</v>
      </c>
      <c r="Q603" t="s">
        <v>87</v>
      </c>
      <c r="R603" s="5" t="s">
        <v>46</v>
      </c>
    </row>
    <row r="604" spans="1:18" x14ac:dyDescent="0.25">
      <c r="A604">
        <v>603</v>
      </c>
      <c r="B604" t="s">
        <v>609</v>
      </c>
      <c r="C604" t="s">
        <v>18</v>
      </c>
      <c r="D604" t="s">
        <v>634</v>
      </c>
      <c r="E604" t="s">
        <v>19</v>
      </c>
      <c r="F604" t="s">
        <v>20</v>
      </c>
      <c r="G604" t="s">
        <v>20</v>
      </c>
      <c r="H604" t="s">
        <v>21</v>
      </c>
      <c r="I604" t="s">
        <v>22</v>
      </c>
      <c r="J604">
        <v>0</v>
      </c>
      <c r="K604" t="s">
        <v>19</v>
      </c>
      <c r="L604">
        <v>15</v>
      </c>
      <c r="M604">
        <v>0</v>
      </c>
      <c r="N604" t="s">
        <v>108</v>
      </c>
      <c r="O604" t="s">
        <v>24</v>
      </c>
      <c r="P604" t="s">
        <v>45</v>
      </c>
      <c r="Q604" t="s">
        <v>255</v>
      </c>
      <c r="R604" s="5" t="s">
        <v>40</v>
      </c>
    </row>
    <row r="605" spans="1:18" x14ac:dyDescent="0.25">
      <c r="A605">
        <v>604</v>
      </c>
      <c r="B605" t="s">
        <v>609</v>
      </c>
      <c r="C605" t="s">
        <v>34</v>
      </c>
      <c r="D605" s="1">
        <v>42374</v>
      </c>
      <c r="E605" t="s">
        <v>42</v>
      </c>
      <c r="F605" t="s">
        <v>35</v>
      </c>
      <c r="G605" t="s">
        <v>35</v>
      </c>
      <c r="H605" t="s">
        <v>21</v>
      </c>
      <c r="I605" t="s">
        <v>22</v>
      </c>
      <c r="J605">
        <v>0</v>
      </c>
      <c r="K605" t="s">
        <v>42</v>
      </c>
      <c r="L605">
        <v>23</v>
      </c>
      <c r="M605">
        <v>0</v>
      </c>
      <c r="N605" t="s">
        <v>57</v>
      </c>
      <c r="O605" t="s">
        <v>38</v>
      </c>
      <c r="P605" t="s">
        <v>435</v>
      </c>
      <c r="Q605" t="s">
        <v>81</v>
      </c>
      <c r="R605" s="5" t="s">
        <v>53</v>
      </c>
    </row>
    <row r="606" spans="1:18" x14ac:dyDescent="0.25">
      <c r="A606">
        <v>605</v>
      </c>
      <c r="B606" t="s">
        <v>609</v>
      </c>
      <c r="C606" t="s">
        <v>27</v>
      </c>
      <c r="D606" s="1">
        <v>42374</v>
      </c>
      <c r="E606" t="s">
        <v>610</v>
      </c>
      <c r="F606" t="s">
        <v>28</v>
      </c>
      <c r="G606" t="s">
        <v>28</v>
      </c>
      <c r="H606" t="s">
        <v>21</v>
      </c>
      <c r="I606" t="s">
        <v>22</v>
      </c>
      <c r="J606">
        <v>0</v>
      </c>
      <c r="K606" t="s">
        <v>28</v>
      </c>
      <c r="L606">
        <v>0</v>
      </c>
      <c r="M606">
        <v>8</v>
      </c>
      <c r="N606" t="s">
        <v>109</v>
      </c>
      <c r="O606" t="s">
        <v>31</v>
      </c>
      <c r="P606" t="s">
        <v>25</v>
      </c>
      <c r="Q606" t="s">
        <v>386</v>
      </c>
      <c r="R606" s="5" t="s">
        <v>81</v>
      </c>
    </row>
    <row r="607" spans="1:18" x14ac:dyDescent="0.25">
      <c r="A607">
        <v>606</v>
      </c>
      <c r="B607" t="s">
        <v>609</v>
      </c>
      <c r="C607" t="s">
        <v>47</v>
      </c>
      <c r="D607" s="1">
        <v>42405</v>
      </c>
      <c r="E607" t="s">
        <v>20</v>
      </c>
      <c r="F607" t="s">
        <v>36</v>
      </c>
      <c r="G607" t="s">
        <v>36</v>
      </c>
      <c r="H607" t="s">
        <v>21</v>
      </c>
      <c r="I607" t="s">
        <v>22</v>
      </c>
      <c r="J607">
        <v>0</v>
      </c>
      <c r="K607" t="s">
        <v>36</v>
      </c>
      <c r="L607">
        <v>0</v>
      </c>
      <c r="M607">
        <v>5</v>
      </c>
      <c r="N607" t="s">
        <v>576</v>
      </c>
      <c r="O607" t="s">
        <v>51</v>
      </c>
      <c r="P607" t="s">
        <v>87</v>
      </c>
      <c r="Q607" t="s">
        <v>33</v>
      </c>
      <c r="R607" s="5" t="s">
        <v>26</v>
      </c>
    </row>
    <row r="608" spans="1:18" x14ac:dyDescent="0.25">
      <c r="A608">
        <v>607</v>
      </c>
      <c r="B608" t="s">
        <v>609</v>
      </c>
      <c r="C608" t="s">
        <v>34</v>
      </c>
      <c r="D608" s="1">
        <v>42434</v>
      </c>
      <c r="E608" t="s">
        <v>35</v>
      </c>
      <c r="F608" t="s">
        <v>48</v>
      </c>
      <c r="G608" t="s">
        <v>48</v>
      </c>
      <c r="H608" t="s">
        <v>21</v>
      </c>
      <c r="I608" t="s">
        <v>22</v>
      </c>
      <c r="J608">
        <v>0</v>
      </c>
      <c r="K608" t="s">
        <v>48</v>
      </c>
      <c r="L608">
        <v>0</v>
      </c>
      <c r="M608">
        <v>8</v>
      </c>
      <c r="N608" t="s">
        <v>112</v>
      </c>
      <c r="O608" t="s">
        <v>38</v>
      </c>
      <c r="P608" t="s">
        <v>84</v>
      </c>
      <c r="Q608" t="s">
        <v>435</v>
      </c>
      <c r="R608" s="5" t="s">
        <v>46</v>
      </c>
    </row>
    <row r="609" spans="1:18" x14ac:dyDescent="0.25">
      <c r="A609">
        <v>608</v>
      </c>
      <c r="B609" t="s">
        <v>609</v>
      </c>
      <c r="C609" t="s">
        <v>60</v>
      </c>
      <c r="D609" s="1">
        <v>42465</v>
      </c>
      <c r="E609" t="s">
        <v>36</v>
      </c>
      <c r="F609" t="s">
        <v>42</v>
      </c>
      <c r="G609" t="s">
        <v>42</v>
      </c>
      <c r="H609" t="s">
        <v>21</v>
      </c>
      <c r="I609" t="s">
        <v>22</v>
      </c>
      <c r="J609">
        <v>0</v>
      </c>
      <c r="K609" t="s">
        <v>36</v>
      </c>
      <c r="L609">
        <v>7</v>
      </c>
      <c r="M609">
        <v>0</v>
      </c>
      <c r="N609" t="s">
        <v>576</v>
      </c>
      <c r="O609" t="s">
        <v>63</v>
      </c>
      <c r="P609" t="s">
        <v>45</v>
      </c>
      <c r="Q609" t="s">
        <v>255</v>
      </c>
      <c r="R609" s="5" t="s">
        <v>39</v>
      </c>
    </row>
    <row r="610" spans="1:18" x14ac:dyDescent="0.25">
      <c r="A610">
        <v>609</v>
      </c>
      <c r="B610" t="s">
        <v>609</v>
      </c>
      <c r="C610" t="s">
        <v>70</v>
      </c>
      <c r="D610" s="1">
        <v>42495</v>
      </c>
      <c r="E610" t="s">
        <v>48</v>
      </c>
      <c r="F610" t="s">
        <v>610</v>
      </c>
      <c r="G610" t="s">
        <v>610</v>
      </c>
      <c r="H610" t="s">
        <v>21</v>
      </c>
      <c r="I610" t="s">
        <v>22</v>
      </c>
      <c r="J610">
        <v>0</v>
      </c>
      <c r="K610" t="s">
        <v>610</v>
      </c>
      <c r="L610">
        <v>0</v>
      </c>
      <c r="M610">
        <v>7</v>
      </c>
      <c r="N610" t="s">
        <v>427</v>
      </c>
      <c r="O610" t="s">
        <v>72</v>
      </c>
      <c r="P610" t="s">
        <v>46</v>
      </c>
      <c r="Q610" t="s">
        <v>386</v>
      </c>
      <c r="R610" s="5" t="s">
        <v>33</v>
      </c>
    </row>
    <row r="611" spans="1:18" x14ac:dyDescent="0.25">
      <c r="A611">
        <v>610</v>
      </c>
      <c r="B611" t="s">
        <v>609</v>
      </c>
      <c r="C611" t="s">
        <v>18</v>
      </c>
      <c r="D611" s="1">
        <v>42526</v>
      </c>
      <c r="E611" t="s">
        <v>35</v>
      </c>
      <c r="F611" t="s">
        <v>19</v>
      </c>
      <c r="G611" t="s">
        <v>19</v>
      </c>
      <c r="H611" t="s">
        <v>21</v>
      </c>
      <c r="I611" t="s">
        <v>22</v>
      </c>
      <c r="J611">
        <v>0</v>
      </c>
      <c r="K611" t="s">
        <v>19</v>
      </c>
      <c r="L611">
        <v>0</v>
      </c>
      <c r="M611">
        <v>5</v>
      </c>
      <c r="N611" t="s">
        <v>78</v>
      </c>
      <c r="O611" t="s">
        <v>24</v>
      </c>
      <c r="P611" t="s">
        <v>87</v>
      </c>
      <c r="Q611" t="s">
        <v>33</v>
      </c>
      <c r="R611" s="5" t="s">
        <v>53</v>
      </c>
    </row>
    <row r="612" spans="1:18" x14ac:dyDescent="0.25">
      <c r="A612">
        <v>611</v>
      </c>
      <c r="B612" t="s">
        <v>609</v>
      </c>
      <c r="C612" t="s">
        <v>47</v>
      </c>
      <c r="D612" s="1">
        <v>42556</v>
      </c>
      <c r="E612" t="s">
        <v>610</v>
      </c>
      <c r="F612" t="s">
        <v>20</v>
      </c>
      <c r="G612" t="s">
        <v>20</v>
      </c>
      <c r="H612" t="s">
        <v>21</v>
      </c>
      <c r="I612" t="s">
        <v>22</v>
      </c>
      <c r="J612">
        <v>0</v>
      </c>
      <c r="K612" t="s">
        <v>20</v>
      </c>
      <c r="L612">
        <v>0</v>
      </c>
      <c r="M612">
        <v>7</v>
      </c>
      <c r="N612" t="s">
        <v>395</v>
      </c>
      <c r="O612" t="s">
        <v>51</v>
      </c>
      <c r="P612" t="s">
        <v>84</v>
      </c>
      <c r="Q612" t="s">
        <v>435</v>
      </c>
      <c r="R612" s="5" t="s">
        <v>87</v>
      </c>
    </row>
    <row r="613" spans="1:18" x14ac:dyDescent="0.25">
      <c r="A613">
        <v>612</v>
      </c>
      <c r="B613" t="s">
        <v>609</v>
      </c>
      <c r="C613" t="s">
        <v>100</v>
      </c>
      <c r="D613" s="1">
        <v>42556</v>
      </c>
      <c r="E613" t="s">
        <v>42</v>
      </c>
      <c r="F613" t="s">
        <v>48</v>
      </c>
      <c r="G613" t="s">
        <v>48</v>
      </c>
      <c r="H613" t="s">
        <v>21</v>
      </c>
      <c r="I613" t="s">
        <v>22</v>
      </c>
      <c r="J613">
        <v>0</v>
      </c>
      <c r="K613" t="s">
        <v>42</v>
      </c>
      <c r="L613">
        <v>9</v>
      </c>
      <c r="M613">
        <v>0</v>
      </c>
      <c r="N613" t="s">
        <v>636</v>
      </c>
      <c r="O613" t="s">
        <v>101</v>
      </c>
      <c r="P613" t="s">
        <v>255</v>
      </c>
      <c r="Q613" t="s">
        <v>40</v>
      </c>
      <c r="R613" s="5" t="s">
        <v>40</v>
      </c>
    </row>
    <row r="614" spans="1:18" x14ac:dyDescent="0.25">
      <c r="A614">
        <v>613</v>
      </c>
      <c r="B614" t="s">
        <v>609</v>
      </c>
      <c r="C614" t="s">
        <v>428</v>
      </c>
      <c r="D614" s="1">
        <v>42587</v>
      </c>
      <c r="E614" t="s">
        <v>19</v>
      </c>
      <c r="F614" t="s">
        <v>28</v>
      </c>
      <c r="G614" t="s">
        <v>28</v>
      </c>
      <c r="H614" t="s">
        <v>21</v>
      </c>
      <c r="I614" t="s">
        <v>22</v>
      </c>
      <c r="J614">
        <v>0</v>
      </c>
      <c r="K614" t="s">
        <v>19</v>
      </c>
      <c r="L614">
        <v>85</v>
      </c>
      <c r="M614">
        <v>0</v>
      </c>
      <c r="N614" t="s">
        <v>196</v>
      </c>
      <c r="O614" t="s">
        <v>430</v>
      </c>
      <c r="P614" t="s">
        <v>33</v>
      </c>
      <c r="Q614" t="s">
        <v>46</v>
      </c>
      <c r="R614" s="5" t="s">
        <v>33</v>
      </c>
    </row>
    <row r="615" spans="1:18" x14ac:dyDescent="0.25">
      <c r="A615">
        <v>614</v>
      </c>
      <c r="B615" t="s">
        <v>609</v>
      </c>
      <c r="C615" t="s">
        <v>60</v>
      </c>
      <c r="D615" s="1">
        <v>42587</v>
      </c>
      <c r="E615" t="s">
        <v>36</v>
      </c>
      <c r="F615" t="s">
        <v>35</v>
      </c>
      <c r="G615" t="s">
        <v>35</v>
      </c>
      <c r="H615" t="s">
        <v>21</v>
      </c>
      <c r="I615" t="s">
        <v>22</v>
      </c>
      <c r="J615">
        <v>0</v>
      </c>
      <c r="K615" t="s">
        <v>35</v>
      </c>
      <c r="L615">
        <v>0</v>
      </c>
      <c r="M615">
        <v>5</v>
      </c>
      <c r="N615" t="s">
        <v>223</v>
      </c>
      <c r="O615" t="s">
        <v>63</v>
      </c>
      <c r="P615" t="s">
        <v>87</v>
      </c>
      <c r="Q615" t="s">
        <v>386</v>
      </c>
      <c r="R615" s="5" t="s">
        <v>26</v>
      </c>
    </row>
    <row r="616" spans="1:18" x14ac:dyDescent="0.25">
      <c r="A616">
        <v>615</v>
      </c>
      <c r="B616" t="s">
        <v>609</v>
      </c>
      <c r="C616" t="s">
        <v>100</v>
      </c>
      <c r="D616" s="1">
        <v>42618</v>
      </c>
      <c r="E616" t="s">
        <v>20</v>
      </c>
      <c r="F616" t="s">
        <v>42</v>
      </c>
      <c r="G616" t="s">
        <v>42</v>
      </c>
      <c r="H616" t="s">
        <v>21</v>
      </c>
      <c r="I616" t="s">
        <v>22</v>
      </c>
      <c r="J616">
        <v>0</v>
      </c>
      <c r="K616" t="s">
        <v>20</v>
      </c>
      <c r="L616">
        <v>1</v>
      </c>
      <c r="M616">
        <v>0</v>
      </c>
      <c r="N616" t="s">
        <v>159</v>
      </c>
      <c r="O616" t="s">
        <v>101</v>
      </c>
      <c r="P616" t="s">
        <v>45</v>
      </c>
      <c r="Q616" t="s">
        <v>255</v>
      </c>
      <c r="R616" s="5" t="s">
        <v>46</v>
      </c>
    </row>
    <row r="617" spans="1:18" x14ac:dyDescent="0.25">
      <c r="A617">
        <v>616</v>
      </c>
      <c r="B617" t="s">
        <v>609</v>
      </c>
      <c r="C617" t="s">
        <v>428</v>
      </c>
      <c r="D617" s="1">
        <v>42648</v>
      </c>
      <c r="E617" t="s">
        <v>19</v>
      </c>
      <c r="F617" t="s">
        <v>610</v>
      </c>
      <c r="G617" t="s">
        <v>19</v>
      </c>
      <c r="H617" t="s">
        <v>49</v>
      </c>
      <c r="I617" t="s">
        <v>22</v>
      </c>
      <c r="J617">
        <v>0</v>
      </c>
      <c r="K617" t="s">
        <v>19</v>
      </c>
      <c r="L617">
        <v>4</v>
      </c>
      <c r="M617">
        <v>0</v>
      </c>
      <c r="N617" t="s">
        <v>637</v>
      </c>
      <c r="O617" t="s">
        <v>430</v>
      </c>
      <c r="P617" t="s">
        <v>84</v>
      </c>
      <c r="Q617" t="s">
        <v>81</v>
      </c>
      <c r="R617" s="5" t="s">
        <v>33</v>
      </c>
    </row>
    <row r="618" spans="1:18" x14ac:dyDescent="0.25">
      <c r="A618">
        <v>617</v>
      </c>
      <c r="B618" t="s">
        <v>609</v>
      </c>
      <c r="C618" t="s">
        <v>47</v>
      </c>
      <c r="D618" s="1">
        <v>42679</v>
      </c>
      <c r="E618" t="s">
        <v>20</v>
      </c>
      <c r="F618" t="s">
        <v>28</v>
      </c>
      <c r="G618" t="s">
        <v>28</v>
      </c>
      <c r="H618" t="s">
        <v>21</v>
      </c>
      <c r="I618" t="s">
        <v>22</v>
      </c>
      <c r="J618">
        <v>0</v>
      </c>
      <c r="K618" t="s">
        <v>28</v>
      </c>
      <c r="L618">
        <v>0</v>
      </c>
      <c r="M618">
        <v>6</v>
      </c>
      <c r="N618" t="s">
        <v>105</v>
      </c>
      <c r="O618" t="s">
        <v>51</v>
      </c>
      <c r="P618" t="s">
        <v>25</v>
      </c>
      <c r="Q618" t="s">
        <v>46</v>
      </c>
      <c r="R618" s="5" t="s">
        <v>40</v>
      </c>
    </row>
    <row r="619" spans="1:18" x14ac:dyDescent="0.25">
      <c r="A619">
        <v>618</v>
      </c>
      <c r="B619" t="s">
        <v>609</v>
      </c>
      <c r="C619" t="s">
        <v>18</v>
      </c>
      <c r="D619" s="1">
        <v>42709</v>
      </c>
      <c r="E619" t="s">
        <v>19</v>
      </c>
      <c r="F619" t="s">
        <v>48</v>
      </c>
      <c r="G619" t="s">
        <v>48</v>
      </c>
      <c r="H619" t="s">
        <v>21</v>
      </c>
      <c r="I619" t="s">
        <v>22</v>
      </c>
      <c r="J619">
        <v>0</v>
      </c>
      <c r="K619" t="s">
        <v>48</v>
      </c>
      <c r="L619">
        <v>0</v>
      </c>
      <c r="M619">
        <v>7</v>
      </c>
      <c r="N619" t="s">
        <v>631</v>
      </c>
      <c r="O619" t="s">
        <v>24</v>
      </c>
      <c r="P619" t="s">
        <v>621</v>
      </c>
      <c r="Q619" t="s">
        <v>87</v>
      </c>
      <c r="R619" s="5" t="s">
        <v>87</v>
      </c>
    </row>
    <row r="620" spans="1:18" x14ac:dyDescent="0.25">
      <c r="A620">
        <v>619</v>
      </c>
      <c r="B620" t="s">
        <v>609</v>
      </c>
      <c r="C620" t="s">
        <v>428</v>
      </c>
      <c r="D620" t="s">
        <v>638</v>
      </c>
      <c r="E620" t="s">
        <v>28</v>
      </c>
      <c r="F620" t="s">
        <v>42</v>
      </c>
      <c r="G620" t="s">
        <v>28</v>
      </c>
      <c r="H620" t="s">
        <v>49</v>
      </c>
      <c r="I620" t="s">
        <v>22</v>
      </c>
      <c r="J620">
        <v>0</v>
      </c>
      <c r="K620" t="s">
        <v>42</v>
      </c>
      <c r="L620">
        <v>0</v>
      </c>
      <c r="M620">
        <v>7</v>
      </c>
      <c r="N620" t="s">
        <v>636</v>
      </c>
      <c r="O620" t="s">
        <v>430</v>
      </c>
      <c r="P620" t="s">
        <v>255</v>
      </c>
      <c r="Q620" t="s">
        <v>40</v>
      </c>
      <c r="R620" s="5" t="s">
        <v>84</v>
      </c>
    </row>
    <row r="621" spans="1:18" x14ac:dyDescent="0.25">
      <c r="A621">
        <v>620</v>
      </c>
      <c r="B621" t="s">
        <v>609</v>
      </c>
      <c r="C621" t="s">
        <v>47</v>
      </c>
      <c r="D621" t="s">
        <v>639</v>
      </c>
      <c r="E621" t="s">
        <v>20</v>
      </c>
      <c r="F621" t="s">
        <v>35</v>
      </c>
      <c r="G621" t="s">
        <v>35</v>
      </c>
      <c r="H621" t="s">
        <v>21</v>
      </c>
      <c r="I621" t="s">
        <v>22</v>
      </c>
      <c r="J621">
        <v>0</v>
      </c>
      <c r="K621" t="s">
        <v>20</v>
      </c>
      <c r="L621">
        <v>144</v>
      </c>
      <c r="M621">
        <v>0</v>
      </c>
      <c r="N621" t="s">
        <v>249</v>
      </c>
      <c r="O621" t="s">
        <v>51</v>
      </c>
      <c r="P621" t="s">
        <v>25</v>
      </c>
      <c r="Q621" t="s">
        <v>81</v>
      </c>
      <c r="R621" s="5" t="s">
        <v>40</v>
      </c>
    </row>
    <row r="622" spans="1:18" x14ac:dyDescent="0.25">
      <c r="A622">
        <v>621</v>
      </c>
      <c r="B622" t="s">
        <v>609</v>
      </c>
      <c r="C622" t="s">
        <v>60</v>
      </c>
      <c r="D622" t="s">
        <v>639</v>
      </c>
      <c r="E622" t="s">
        <v>610</v>
      </c>
      <c r="F622" t="s">
        <v>36</v>
      </c>
      <c r="G622" t="s">
        <v>610</v>
      </c>
      <c r="H622" t="s">
        <v>49</v>
      </c>
      <c r="I622" t="s">
        <v>22</v>
      </c>
      <c r="J622">
        <v>1</v>
      </c>
      <c r="K622" t="s">
        <v>36</v>
      </c>
      <c r="L622">
        <v>0</v>
      </c>
      <c r="M622">
        <v>8</v>
      </c>
      <c r="N622" t="s">
        <v>171</v>
      </c>
      <c r="O622" t="s">
        <v>63</v>
      </c>
      <c r="P622" t="s">
        <v>32</v>
      </c>
      <c r="Q622" t="s">
        <v>435</v>
      </c>
      <c r="R622" s="5" t="s">
        <v>33</v>
      </c>
    </row>
    <row r="623" spans="1:18" x14ac:dyDescent="0.25">
      <c r="A623">
        <v>622</v>
      </c>
      <c r="B623" t="s">
        <v>609</v>
      </c>
      <c r="C623" t="s">
        <v>100</v>
      </c>
      <c r="D623" t="s">
        <v>640</v>
      </c>
      <c r="E623" t="s">
        <v>42</v>
      </c>
      <c r="F623" t="s">
        <v>19</v>
      </c>
      <c r="G623" t="s">
        <v>42</v>
      </c>
      <c r="H623" t="s">
        <v>49</v>
      </c>
      <c r="I623" t="s">
        <v>22</v>
      </c>
      <c r="J623">
        <v>0</v>
      </c>
      <c r="K623" t="s">
        <v>19</v>
      </c>
      <c r="L623">
        <v>0</v>
      </c>
      <c r="M623">
        <v>7</v>
      </c>
      <c r="N623" t="s">
        <v>94</v>
      </c>
      <c r="O623" t="s">
        <v>101</v>
      </c>
      <c r="P623" t="s">
        <v>66</v>
      </c>
      <c r="Q623" t="s">
        <v>87</v>
      </c>
      <c r="R623" s="5" t="s">
        <v>654</v>
      </c>
    </row>
    <row r="624" spans="1:18" x14ac:dyDescent="0.25">
      <c r="A624">
        <v>623</v>
      </c>
      <c r="B624" t="s">
        <v>609</v>
      </c>
      <c r="C624" t="s">
        <v>428</v>
      </c>
      <c r="D624" t="s">
        <v>640</v>
      </c>
      <c r="E624" t="s">
        <v>28</v>
      </c>
      <c r="F624" t="s">
        <v>48</v>
      </c>
      <c r="G624" t="s">
        <v>48</v>
      </c>
      <c r="H624" t="s">
        <v>21</v>
      </c>
      <c r="I624" t="s">
        <v>22</v>
      </c>
      <c r="J624">
        <v>0</v>
      </c>
      <c r="K624" t="s">
        <v>28</v>
      </c>
      <c r="L624">
        <v>80</v>
      </c>
      <c r="M624">
        <v>0</v>
      </c>
      <c r="N624" t="s">
        <v>105</v>
      </c>
      <c r="O624" t="s">
        <v>430</v>
      </c>
      <c r="P624" t="s">
        <v>39</v>
      </c>
      <c r="Q624" t="s">
        <v>40</v>
      </c>
      <c r="R624" s="5" t="s">
        <v>661</v>
      </c>
    </row>
    <row r="625" spans="1:18" x14ac:dyDescent="0.25">
      <c r="A625">
        <v>624</v>
      </c>
      <c r="B625" t="s">
        <v>609</v>
      </c>
      <c r="C625" t="s">
        <v>60</v>
      </c>
      <c r="D625" t="s">
        <v>641</v>
      </c>
      <c r="E625" t="s">
        <v>36</v>
      </c>
      <c r="F625" t="s">
        <v>20</v>
      </c>
      <c r="G625" t="s">
        <v>20</v>
      </c>
      <c r="H625" t="s">
        <v>21</v>
      </c>
      <c r="I625" t="s">
        <v>22</v>
      </c>
      <c r="J625">
        <v>0</v>
      </c>
      <c r="K625" t="s">
        <v>20</v>
      </c>
      <c r="L625">
        <v>0</v>
      </c>
      <c r="M625">
        <v>9</v>
      </c>
      <c r="N625" t="s">
        <v>395</v>
      </c>
      <c r="O625" t="s">
        <v>63</v>
      </c>
      <c r="P625" t="s">
        <v>84</v>
      </c>
      <c r="Q625" t="s">
        <v>32</v>
      </c>
      <c r="R625" s="5" t="s">
        <v>656</v>
      </c>
    </row>
    <row r="626" spans="1:18" x14ac:dyDescent="0.25">
      <c r="A626">
        <v>625</v>
      </c>
      <c r="B626" t="s">
        <v>609</v>
      </c>
      <c r="C626" t="s">
        <v>428</v>
      </c>
      <c r="D626" t="s">
        <v>642</v>
      </c>
      <c r="E626" t="s">
        <v>48</v>
      </c>
      <c r="F626" t="s">
        <v>610</v>
      </c>
      <c r="G626" t="s">
        <v>610</v>
      </c>
      <c r="H626" t="s">
        <v>21</v>
      </c>
      <c r="I626" t="s">
        <v>22</v>
      </c>
      <c r="J626">
        <v>1</v>
      </c>
      <c r="K626" t="s">
        <v>610</v>
      </c>
      <c r="L626">
        <v>19</v>
      </c>
      <c r="M626">
        <v>0</v>
      </c>
      <c r="N626" t="s">
        <v>629</v>
      </c>
      <c r="O626" t="s">
        <v>430</v>
      </c>
      <c r="P626" t="s">
        <v>39</v>
      </c>
      <c r="Q626" t="s">
        <v>46</v>
      </c>
      <c r="R626" s="5" t="s">
        <v>659</v>
      </c>
    </row>
    <row r="627" spans="1:18" x14ac:dyDescent="0.25">
      <c r="A627">
        <v>626</v>
      </c>
      <c r="B627" t="s">
        <v>609</v>
      </c>
      <c r="C627" t="s">
        <v>47</v>
      </c>
      <c r="D627" t="s">
        <v>643</v>
      </c>
      <c r="E627" t="s">
        <v>20</v>
      </c>
      <c r="F627" t="s">
        <v>42</v>
      </c>
      <c r="G627" t="s">
        <v>42</v>
      </c>
      <c r="H627" t="s">
        <v>21</v>
      </c>
      <c r="I627" t="s">
        <v>22</v>
      </c>
      <c r="J627">
        <v>1</v>
      </c>
      <c r="K627" t="s">
        <v>20</v>
      </c>
      <c r="L627">
        <v>82</v>
      </c>
      <c r="M627">
        <v>0</v>
      </c>
      <c r="N627" t="s">
        <v>395</v>
      </c>
      <c r="O627" t="s">
        <v>51</v>
      </c>
      <c r="P627" t="s">
        <v>66</v>
      </c>
      <c r="Q627" t="s">
        <v>87</v>
      </c>
      <c r="R627" s="5" t="s">
        <v>655</v>
      </c>
    </row>
    <row r="628" spans="1:18" x14ac:dyDescent="0.25">
      <c r="A628">
        <v>627</v>
      </c>
      <c r="B628" t="s">
        <v>609</v>
      </c>
      <c r="C628" t="s">
        <v>118</v>
      </c>
      <c r="D628" t="s">
        <v>644</v>
      </c>
      <c r="E628" t="s">
        <v>36</v>
      </c>
      <c r="F628" t="s">
        <v>35</v>
      </c>
      <c r="G628" t="s">
        <v>35</v>
      </c>
      <c r="H628" t="s">
        <v>21</v>
      </c>
      <c r="I628" t="s">
        <v>22</v>
      </c>
      <c r="J628">
        <v>0</v>
      </c>
      <c r="K628" t="s">
        <v>35</v>
      </c>
      <c r="L628">
        <v>0</v>
      </c>
      <c r="M628">
        <v>6</v>
      </c>
      <c r="N628" t="s">
        <v>115</v>
      </c>
      <c r="O628" t="s">
        <v>120</v>
      </c>
      <c r="P628" t="s">
        <v>45</v>
      </c>
      <c r="Q628" t="s">
        <v>40</v>
      </c>
      <c r="R628" s="5" t="s">
        <v>689</v>
      </c>
    </row>
    <row r="629" spans="1:18" x14ac:dyDescent="0.25">
      <c r="A629">
        <v>628</v>
      </c>
      <c r="B629" t="s">
        <v>609</v>
      </c>
      <c r="C629" t="s">
        <v>506</v>
      </c>
      <c r="D629" t="s">
        <v>645</v>
      </c>
      <c r="E629" t="s">
        <v>19</v>
      </c>
      <c r="F629" t="s">
        <v>48</v>
      </c>
      <c r="G629" t="s">
        <v>48</v>
      </c>
      <c r="H629" t="s">
        <v>21</v>
      </c>
      <c r="I629" t="s">
        <v>22</v>
      </c>
      <c r="J629">
        <v>0</v>
      </c>
      <c r="K629" t="s">
        <v>48</v>
      </c>
      <c r="L629">
        <v>0</v>
      </c>
      <c r="M629">
        <v>6</v>
      </c>
      <c r="N629" t="s">
        <v>122</v>
      </c>
      <c r="O629" t="s">
        <v>507</v>
      </c>
      <c r="P629" t="s">
        <v>32</v>
      </c>
      <c r="Q629" t="s">
        <v>435</v>
      </c>
      <c r="R629" s="5" t="s">
        <v>33</v>
      </c>
    </row>
    <row r="630" spans="1:18" x14ac:dyDescent="0.25">
      <c r="A630">
        <v>629</v>
      </c>
      <c r="B630" t="s">
        <v>609</v>
      </c>
      <c r="C630" t="s">
        <v>428</v>
      </c>
      <c r="D630" t="s">
        <v>646</v>
      </c>
      <c r="E630" t="s">
        <v>42</v>
      </c>
      <c r="F630" t="s">
        <v>610</v>
      </c>
      <c r="G630" t="s">
        <v>42</v>
      </c>
      <c r="H630" t="s">
        <v>49</v>
      </c>
      <c r="I630" t="s">
        <v>22</v>
      </c>
      <c r="J630">
        <v>0</v>
      </c>
      <c r="K630" t="s">
        <v>610</v>
      </c>
      <c r="L630">
        <v>0</v>
      </c>
      <c r="M630">
        <v>4</v>
      </c>
      <c r="N630" t="s">
        <v>92</v>
      </c>
      <c r="O630" t="s">
        <v>430</v>
      </c>
      <c r="P630" t="s">
        <v>255</v>
      </c>
      <c r="Q630" t="s">
        <v>39</v>
      </c>
      <c r="R630" s="5" t="s">
        <v>684</v>
      </c>
    </row>
    <row r="631" spans="1:18" x14ac:dyDescent="0.25">
      <c r="A631">
        <v>630</v>
      </c>
      <c r="B631" t="s">
        <v>609</v>
      </c>
      <c r="C631" t="s">
        <v>118</v>
      </c>
      <c r="D631" t="s">
        <v>646</v>
      </c>
      <c r="E631" t="s">
        <v>28</v>
      </c>
      <c r="F631" t="s">
        <v>35</v>
      </c>
      <c r="G631" t="s">
        <v>35</v>
      </c>
      <c r="H631" t="s">
        <v>21</v>
      </c>
      <c r="I631" t="s">
        <v>22</v>
      </c>
      <c r="J631">
        <v>0</v>
      </c>
      <c r="K631" t="s">
        <v>35</v>
      </c>
      <c r="L631">
        <v>0</v>
      </c>
      <c r="M631">
        <v>6</v>
      </c>
      <c r="N631" t="s">
        <v>89</v>
      </c>
      <c r="O631" t="s">
        <v>120</v>
      </c>
      <c r="P631" t="s">
        <v>45</v>
      </c>
      <c r="Q631" t="s">
        <v>40</v>
      </c>
      <c r="R631" s="5" t="s">
        <v>664</v>
      </c>
    </row>
    <row r="632" spans="1:18" x14ac:dyDescent="0.25">
      <c r="A632">
        <v>631</v>
      </c>
      <c r="B632" t="s">
        <v>609</v>
      </c>
      <c r="C632" t="s">
        <v>60</v>
      </c>
      <c r="D632" t="s">
        <v>647</v>
      </c>
      <c r="E632" t="s">
        <v>36</v>
      </c>
      <c r="F632" t="s">
        <v>19</v>
      </c>
      <c r="G632" t="s">
        <v>19</v>
      </c>
      <c r="H632" t="s">
        <v>21</v>
      </c>
      <c r="I632" t="s">
        <v>22</v>
      </c>
      <c r="J632">
        <v>0</v>
      </c>
      <c r="K632" t="s">
        <v>36</v>
      </c>
      <c r="L632">
        <v>22</v>
      </c>
      <c r="M632">
        <v>0</v>
      </c>
      <c r="N632" t="s">
        <v>171</v>
      </c>
      <c r="O632" t="s">
        <v>63</v>
      </c>
      <c r="P632" t="s">
        <v>66</v>
      </c>
      <c r="Q632" t="s">
        <v>87</v>
      </c>
      <c r="R632" s="5" t="s">
        <v>686</v>
      </c>
    </row>
    <row r="633" spans="1:18" x14ac:dyDescent="0.25">
      <c r="A633">
        <v>632</v>
      </c>
      <c r="B633" t="s">
        <v>609</v>
      </c>
      <c r="C633" t="s">
        <v>506</v>
      </c>
      <c r="D633" t="s">
        <v>647</v>
      </c>
      <c r="E633" t="s">
        <v>48</v>
      </c>
      <c r="F633" t="s">
        <v>20</v>
      </c>
      <c r="G633" t="s">
        <v>20</v>
      </c>
      <c r="H633" t="s">
        <v>21</v>
      </c>
      <c r="I633" t="s">
        <v>22</v>
      </c>
      <c r="J633">
        <v>0</v>
      </c>
      <c r="K633" t="s">
        <v>20</v>
      </c>
      <c r="L633">
        <v>0</v>
      </c>
      <c r="M633">
        <v>6</v>
      </c>
      <c r="N633" t="s">
        <v>395</v>
      </c>
      <c r="O633" t="s">
        <v>507</v>
      </c>
      <c r="P633" t="s">
        <v>32</v>
      </c>
      <c r="Q633" t="s">
        <v>435</v>
      </c>
      <c r="R633" s="5" t="s">
        <v>691</v>
      </c>
    </row>
    <row r="634" spans="1:18" x14ac:dyDescent="0.25">
      <c r="A634">
        <v>633</v>
      </c>
      <c r="B634" t="s">
        <v>609</v>
      </c>
      <c r="C634" t="s">
        <v>47</v>
      </c>
      <c r="D634" t="s">
        <v>648</v>
      </c>
      <c r="E634" t="s">
        <v>35</v>
      </c>
      <c r="F634" t="s">
        <v>20</v>
      </c>
      <c r="G634" t="s">
        <v>20</v>
      </c>
      <c r="H634" t="s">
        <v>21</v>
      </c>
      <c r="I634" t="s">
        <v>22</v>
      </c>
      <c r="J634">
        <v>0</v>
      </c>
      <c r="K634" t="s">
        <v>20</v>
      </c>
      <c r="L634">
        <v>0</v>
      </c>
      <c r="M634">
        <v>4</v>
      </c>
      <c r="N634" t="s">
        <v>249</v>
      </c>
      <c r="O634" t="s">
        <v>51</v>
      </c>
      <c r="P634" t="s">
        <v>45</v>
      </c>
      <c r="Q634" t="s">
        <v>255</v>
      </c>
      <c r="R634" s="5" t="s">
        <v>656</v>
      </c>
    </row>
    <row r="635" spans="1:18" x14ac:dyDescent="0.25">
      <c r="A635">
        <v>634</v>
      </c>
      <c r="B635" t="s">
        <v>609</v>
      </c>
      <c r="C635" t="s">
        <v>70</v>
      </c>
      <c r="D635" t="s">
        <v>649</v>
      </c>
      <c r="E635" t="s">
        <v>19</v>
      </c>
      <c r="F635" t="s">
        <v>36</v>
      </c>
      <c r="G635" t="s">
        <v>36</v>
      </c>
      <c r="H635" t="s">
        <v>21</v>
      </c>
      <c r="I635" t="s">
        <v>22</v>
      </c>
      <c r="J635">
        <v>0</v>
      </c>
      <c r="K635" t="s">
        <v>19</v>
      </c>
      <c r="L635">
        <v>22</v>
      </c>
      <c r="M635">
        <v>0</v>
      </c>
      <c r="N635" t="s">
        <v>598</v>
      </c>
      <c r="O635" t="s">
        <v>72</v>
      </c>
      <c r="P635" t="s">
        <v>87</v>
      </c>
      <c r="Q635" t="s">
        <v>46</v>
      </c>
      <c r="R635" s="5" t="s">
        <v>46</v>
      </c>
    </row>
    <row r="636" spans="1:18" x14ac:dyDescent="0.25">
      <c r="A636">
        <v>635</v>
      </c>
      <c r="B636" t="s">
        <v>609</v>
      </c>
      <c r="C636" t="s">
        <v>70</v>
      </c>
      <c r="D636" t="s">
        <v>650</v>
      </c>
      <c r="E636" t="s">
        <v>35</v>
      </c>
      <c r="F636" t="s">
        <v>19</v>
      </c>
      <c r="G636" t="s">
        <v>19</v>
      </c>
      <c r="H636" t="s">
        <v>21</v>
      </c>
      <c r="I636" t="s">
        <v>22</v>
      </c>
      <c r="J636">
        <v>0</v>
      </c>
      <c r="K636" t="s">
        <v>19</v>
      </c>
      <c r="L636">
        <v>0</v>
      </c>
      <c r="M636">
        <v>4</v>
      </c>
      <c r="N636" t="s">
        <v>108</v>
      </c>
      <c r="O636" t="s">
        <v>72</v>
      </c>
      <c r="P636" t="s">
        <v>87</v>
      </c>
      <c r="Q636" t="s">
        <v>40</v>
      </c>
      <c r="R636" s="5" t="s">
        <v>33</v>
      </c>
    </row>
    <row r="637" spans="1:18" x14ac:dyDescent="0.25">
      <c r="A637">
        <v>636</v>
      </c>
      <c r="B637" t="s">
        <v>609</v>
      </c>
      <c r="C637" t="s">
        <v>47</v>
      </c>
      <c r="D637" t="s">
        <v>651</v>
      </c>
      <c r="E637" t="s">
        <v>19</v>
      </c>
      <c r="F637" t="s">
        <v>20</v>
      </c>
      <c r="G637" t="s">
        <v>19</v>
      </c>
      <c r="H637" t="s">
        <v>49</v>
      </c>
      <c r="I637" t="s">
        <v>22</v>
      </c>
      <c r="J637">
        <v>0</v>
      </c>
      <c r="K637" t="s">
        <v>19</v>
      </c>
      <c r="L637">
        <v>8</v>
      </c>
      <c r="M637">
        <v>0</v>
      </c>
      <c r="N637" t="s">
        <v>652</v>
      </c>
      <c r="O637" t="s">
        <v>51</v>
      </c>
      <c r="P637" t="s">
        <v>255</v>
      </c>
      <c r="Q637" t="s">
        <v>435</v>
      </c>
      <c r="R637" s="5" t="s">
        <v>45</v>
      </c>
    </row>
    <row r="638" spans="1:18" x14ac:dyDescent="0.25">
      <c r="A638">
        <v>7894</v>
      </c>
      <c r="B638" t="s">
        <v>653</v>
      </c>
      <c r="C638" t="s">
        <v>54</v>
      </c>
      <c r="D638" s="1">
        <v>43285</v>
      </c>
      <c r="E638" t="s">
        <v>28</v>
      </c>
      <c r="F638" t="s">
        <v>140</v>
      </c>
      <c r="G638" t="s">
        <v>140</v>
      </c>
      <c r="H638" t="s">
        <v>21</v>
      </c>
      <c r="I638" t="s">
        <v>22</v>
      </c>
      <c r="J638">
        <v>0</v>
      </c>
      <c r="K638" t="s">
        <v>140</v>
      </c>
      <c r="L638">
        <v>0</v>
      </c>
      <c r="M638">
        <v>1</v>
      </c>
      <c r="N638" t="s">
        <v>212</v>
      </c>
      <c r="O638" t="s">
        <v>56</v>
      </c>
      <c r="P638" t="s">
        <v>654</v>
      </c>
      <c r="Q638" t="s">
        <v>655</v>
      </c>
      <c r="R638" s="5" t="s">
        <v>656</v>
      </c>
    </row>
    <row r="639" spans="1:18" x14ac:dyDescent="0.25">
      <c r="A639">
        <v>7895</v>
      </c>
      <c r="B639" t="s">
        <v>653</v>
      </c>
      <c r="C639" t="s">
        <v>657</v>
      </c>
      <c r="D639" s="1">
        <v>43316</v>
      </c>
      <c r="E639" t="s">
        <v>48</v>
      </c>
      <c r="F639" t="s">
        <v>42</v>
      </c>
      <c r="G639" t="s">
        <v>42</v>
      </c>
      <c r="H639" t="s">
        <v>21</v>
      </c>
      <c r="I639" t="s">
        <v>22</v>
      </c>
      <c r="J639">
        <v>0</v>
      </c>
      <c r="K639" t="s">
        <v>42</v>
      </c>
      <c r="L639">
        <v>0</v>
      </c>
      <c r="M639">
        <v>6</v>
      </c>
      <c r="N639" t="s">
        <v>658</v>
      </c>
      <c r="O639" t="s">
        <v>101</v>
      </c>
      <c r="P639" t="s">
        <v>659</v>
      </c>
      <c r="Q639" t="s">
        <v>660</v>
      </c>
      <c r="R639" s="5" t="s">
        <v>39</v>
      </c>
    </row>
    <row r="640" spans="1:18" x14ac:dyDescent="0.25">
      <c r="A640">
        <v>7896</v>
      </c>
      <c r="B640" t="s">
        <v>653</v>
      </c>
      <c r="C640" t="s">
        <v>60</v>
      </c>
      <c r="D640" s="1">
        <v>43316</v>
      </c>
      <c r="E640" t="s">
        <v>20</v>
      </c>
      <c r="F640" t="s">
        <v>36</v>
      </c>
      <c r="G640" t="s">
        <v>36</v>
      </c>
      <c r="H640" t="s">
        <v>21</v>
      </c>
      <c r="I640" t="s">
        <v>22</v>
      </c>
      <c r="J640">
        <v>0</v>
      </c>
      <c r="K640" t="s">
        <v>36</v>
      </c>
      <c r="L640">
        <v>0</v>
      </c>
      <c r="M640">
        <v>4</v>
      </c>
      <c r="N640" t="s">
        <v>62</v>
      </c>
      <c r="O640" t="s">
        <v>63</v>
      </c>
      <c r="P640" t="s">
        <v>46</v>
      </c>
      <c r="Q640" t="s">
        <v>661</v>
      </c>
      <c r="R640" s="5" t="s">
        <v>33</v>
      </c>
    </row>
    <row r="641" spans="1:18" x14ac:dyDescent="0.25">
      <c r="A641">
        <v>7897</v>
      </c>
      <c r="B641" t="s">
        <v>653</v>
      </c>
      <c r="C641" t="s">
        <v>18</v>
      </c>
      <c r="D641" s="1">
        <v>43347</v>
      </c>
      <c r="E641" t="s">
        <v>145</v>
      </c>
      <c r="F641" t="s">
        <v>19</v>
      </c>
      <c r="G641" t="s">
        <v>19</v>
      </c>
      <c r="H641" t="s">
        <v>21</v>
      </c>
      <c r="I641" t="s">
        <v>22</v>
      </c>
      <c r="J641">
        <v>0</v>
      </c>
      <c r="K641" t="s">
        <v>19</v>
      </c>
      <c r="L641">
        <v>0</v>
      </c>
      <c r="M641">
        <v>9</v>
      </c>
      <c r="N641" t="s">
        <v>116</v>
      </c>
      <c r="O641" t="s">
        <v>24</v>
      </c>
      <c r="P641" t="s">
        <v>662</v>
      </c>
      <c r="Q641" t="s">
        <v>663</v>
      </c>
      <c r="R641" s="5" t="s">
        <v>664</v>
      </c>
    </row>
    <row r="642" spans="1:18" x14ac:dyDescent="0.25">
      <c r="A642">
        <v>7898</v>
      </c>
      <c r="B642" t="s">
        <v>653</v>
      </c>
      <c r="C642" t="s">
        <v>166</v>
      </c>
      <c r="D642" s="1">
        <v>43377</v>
      </c>
      <c r="E642" t="s">
        <v>36</v>
      </c>
      <c r="F642" t="s">
        <v>140</v>
      </c>
      <c r="G642" t="s">
        <v>140</v>
      </c>
      <c r="H642" t="s">
        <v>21</v>
      </c>
      <c r="I642" t="s">
        <v>22</v>
      </c>
      <c r="J642">
        <v>0</v>
      </c>
      <c r="K642" t="s">
        <v>140</v>
      </c>
      <c r="L642">
        <v>0</v>
      </c>
      <c r="M642">
        <v>5</v>
      </c>
      <c r="N642" t="s">
        <v>665</v>
      </c>
      <c r="O642" t="s">
        <v>169</v>
      </c>
      <c r="P642" t="s">
        <v>656</v>
      </c>
      <c r="Q642" t="s">
        <v>654</v>
      </c>
      <c r="R642" s="5" t="s">
        <v>655</v>
      </c>
    </row>
    <row r="643" spans="1:18" x14ac:dyDescent="0.25">
      <c r="A643">
        <v>7899</v>
      </c>
      <c r="B643" t="s">
        <v>653</v>
      </c>
      <c r="C643" t="s">
        <v>157</v>
      </c>
      <c r="D643" s="1">
        <v>43408</v>
      </c>
      <c r="E643" t="s">
        <v>145</v>
      </c>
      <c r="F643" t="s">
        <v>48</v>
      </c>
      <c r="G643" t="s">
        <v>48</v>
      </c>
      <c r="H643" t="s">
        <v>21</v>
      </c>
      <c r="I643" t="s">
        <v>22</v>
      </c>
      <c r="J643">
        <v>1</v>
      </c>
      <c r="K643" t="s">
        <v>145</v>
      </c>
      <c r="L643">
        <v>10</v>
      </c>
      <c r="M643">
        <v>0</v>
      </c>
      <c r="N643" t="s">
        <v>58</v>
      </c>
      <c r="O643" t="s">
        <v>160</v>
      </c>
      <c r="P643" t="s">
        <v>660</v>
      </c>
      <c r="Q643" t="s">
        <v>659</v>
      </c>
      <c r="R643" s="5" t="s">
        <v>39</v>
      </c>
    </row>
    <row r="644" spans="1:18" x14ac:dyDescent="0.25">
      <c r="A644">
        <v>7900</v>
      </c>
      <c r="B644" t="s">
        <v>653</v>
      </c>
      <c r="C644" t="s">
        <v>18</v>
      </c>
      <c r="D644" s="1">
        <v>43438</v>
      </c>
      <c r="E644" t="s">
        <v>28</v>
      </c>
      <c r="F644" t="s">
        <v>19</v>
      </c>
      <c r="G644" t="s">
        <v>19</v>
      </c>
      <c r="H644" t="s">
        <v>21</v>
      </c>
      <c r="I644" t="s">
        <v>22</v>
      </c>
      <c r="J644">
        <v>0</v>
      </c>
      <c r="K644" t="s">
        <v>19</v>
      </c>
      <c r="L644">
        <v>0</v>
      </c>
      <c r="M644">
        <v>1</v>
      </c>
      <c r="N644" t="s">
        <v>52</v>
      </c>
      <c r="O644" t="s">
        <v>24</v>
      </c>
      <c r="P644" t="s">
        <v>664</v>
      </c>
      <c r="Q644" t="s">
        <v>662</v>
      </c>
      <c r="R644" s="5" t="s">
        <v>663</v>
      </c>
    </row>
    <row r="645" spans="1:18" x14ac:dyDescent="0.25">
      <c r="A645">
        <v>7901</v>
      </c>
      <c r="B645" t="s">
        <v>653</v>
      </c>
      <c r="C645" t="s">
        <v>666</v>
      </c>
      <c r="D645" t="s">
        <v>667</v>
      </c>
      <c r="E645" t="s">
        <v>42</v>
      </c>
      <c r="F645" t="s">
        <v>20</v>
      </c>
      <c r="G645" t="s">
        <v>20</v>
      </c>
      <c r="H645" t="s">
        <v>21</v>
      </c>
      <c r="I645" t="s">
        <v>22</v>
      </c>
      <c r="J645">
        <v>0</v>
      </c>
      <c r="K645" t="s">
        <v>20</v>
      </c>
      <c r="L645">
        <v>0</v>
      </c>
      <c r="M645">
        <v>4</v>
      </c>
      <c r="N645" t="s">
        <v>469</v>
      </c>
      <c r="O645" t="s">
        <v>51</v>
      </c>
      <c r="P645" t="s">
        <v>33</v>
      </c>
      <c r="Q645" t="s">
        <v>661</v>
      </c>
      <c r="R645" s="5" t="s">
        <v>46</v>
      </c>
    </row>
    <row r="646" spans="1:18" x14ac:dyDescent="0.25">
      <c r="A646">
        <v>7902</v>
      </c>
      <c r="B646" t="s">
        <v>653</v>
      </c>
      <c r="C646" t="s">
        <v>54</v>
      </c>
      <c r="D646" t="s">
        <v>668</v>
      </c>
      <c r="E646" t="s">
        <v>28</v>
      </c>
      <c r="F646" t="s">
        <v>48</v>
      </c>
      <c r="G646" t="s">
        <v>48</v>
      </c>
      <c r="H646" t="s">
        <v>21</v>
      </c>
      <c r="I646" t="s">
        <v>22</v>
      </c>
      <c r="J646">
        <v>0</v>
      </c>
      <c r="K646" t="s">
        <v>48</v>
      </c>
      <c r="L646">
        <v>0</v>
      </c>
      <c r="M646">
        <v>7</v>
      </c>
      <c r="N646" t="s">
        <v>669</v>
      </c>
      <c r="O646" t="s">
        <v>56</v>
      </c>
      <c r="P646" t="s">
        <v>660</v>
      </c>
      <c r="Q646" t="s">
        <v>39</v>
      </c>
      <c r="R646" s="5" t="s">
        <v>659</v>
      </c>
    </row>
    <row r="647" spans="1:18" x14ac:dyDescent="0.25">
      <c r="A647">
        <v>7903</v>
      </c>
      <c r="B647" t="s">
        <v>653</v>
      </c>
      <c r="C647" t="s">
        <v>60</v>
      </c>
      <c r="D647" t="s">
        <v>668</v>
      </c>
      <c r="E647" t="s">
        <v>36</v>
      </c>
      <c r="F647" t="s">
        <v>19</v>
      </c>
      <c r="G647" t="s">
        <v>19</v>
      </c>
      <c r="H647" t="s">
        <v>21</v>
      </c>
      <c r="I647" t="s">
        <v>22</v>
      </c>
      <c r="J647">
        <v>0</v>
      </c>
      <c r="K647" t="s">
        <v>19</v>
      </c>
      <c r="L647">
        <v>0</v>
      </c>
      <c r="M647">
        <v>5</v>
      </c>
      <c r="N647" t="s">
        <v>670</v>
      </c>
      <c r="O647" t="s">
        <v>63</v>
      </c>
      <c r="P647" t="s">
        <v>655</v>
      </c>
      <c r="Q647" t="s">
        <v>656</v>
      </c>
      <c r="R647" s="5" t="s">
        <v>654</v>
      </c>
    </row>
    <row r="648" spans="1:18" x14ac:dyDescent="0.25">
      <c r="A648">
        <v>7904</v>
      </c>
      <c r="B648" t="s">
        <v>653</v>
      </c>
      <c r="C648" t="s">
        <v>666</v>
      </c>
      <c r="D648" t="s">
        <v>671</v>
      </c>
      <c r="E648" t="s">
        <v>145</v>
      </c>
      <c r="F648" t="s">
        <v>20</v>
      </c>
      <c r="G648" t="s">
        <v>20</v>
      </c>
      <c r="H648" t="s">
        <v>21</v>
      </c>
      <c r="I648" t="s">
        <v>22</v>
      </c>
      <c r="J648">
        <v>0</v>
      </c>
      <c r="K648" t="s">
        <v>145</v>
      </c>
      <c r="L648">
        <v>19</v>
      </c>
      <c r="M648">
        <v>0</v>
      </c>
      <c r="N648" t="s">
        <v>58</v>
      </c>
      <c r="O648" t="s">
        <v>51</v>
      </c>
      <c r="P648" t="s">
        <v>46</v>
      </c>
      <c r="Q648" t="s">
        <v>33</v>
      </c>
      <c r="R648" s="5" t="s">
        <v>661</v>
      </c>
    </row>
    <row r="649" spans="1:18" x14ac:dyDescent="0.25">
      <c r="A649">
        <v>7905</v>
      </c>
      <c r="B649" t="s">
        <v>653</v>
      </c>
      <c r="C649" t="s">
        <v>657</v>
      </c>
      <c r="D649" t="s">
        <v>671</v>
      </c>
      <c r="E649" t="s">
        <v>42</v>
      </c>
      <c r="F649" t="s">
        <v>140</v>
      </c>
      <c r="G649" t="s">
        <v>140</v>
      </c>
      <c r="H649" t="s">
        <v>21</v>
      </c>
      <c r="I649" t="s">
        <v>22</v>
      </c>
      <c r="J649">
        <v>0</v>
      </c>
      <c r="K649" t="s">
        <v>42</v>
      </c>
      <c r="L649">
        <v>4</v>
      </c>
      <c r="M649">
        <v>0</v>
      </c>
      <c r="N649" t="s">
        <v>80</v>
      </c>
      <c r="O649" t="s">
        <v>101</v>
      </c>
      <c r="P649" t="s">
        <v>663</v>
      </c>
      <c r="Q649" t="s">
        <v>664</v>
      </c>
      <c r="R649" s="5" t="s">
        <v>662</v>
      </c>
    </row>
    <row r="650" spans="1:18" x14ac:dyDescent="0.25">
      <c r="A650">
        <v>7906</v>
      </c>
      <c r="B650" t="s">
        <v>653</v>
      </c>
      <c r="C650" t="s">
        <v>60</v>
      </c>
      <c r="D650" t="s">
        <v>672</v>
      </c>
      <c r="E650" t="s">
        <v>36</v>
      </c>
      <c r="F650" t="s">
        <v>48</v>
      </c>
      <c r="G650" t="s">
        <v>48</v>
      </c>
      <c r="H650" t="s">
        <v>21</v>
      </c>
      <c r="I650" t="s">
        <v>22</v>
      </c>
      <c r="J650">
        <v>0</v>
      </c>
      <c r="K650" t="s">
        <v>36</v>
      </c>
      <c r="L650">
        <v>71</v>
      </c>
      <c r="M650">
        <v>0</v>
      </c>
      <c r="N650" t="s">
        <v>55</v>
      </c>
      <c r="O650" t="s">
        <v>63</v>
      </c>
      <c r="P650" t="s">
        <v>656</v>
      </c>
      <c r="Q650" t="s">
        <v>655</v>
      </c>
      <c r="R650" s="5" t="s">
        <v>654</v>
      </c>
    </row>
    <row r="651" spans="1:18" x14ac:dyDescent="0.25">
      <c r="A651">
        <v>7907</v>
      </c>
      <c r="B651" t="s">
        <v>653</v>
      </c>
      <c r="C651" t="s">
        <v>54</v>
      </c>
      <c r="D651" t="s">
        <v>673</v>
      </c>
      <c r="E651" t="s">
        <v>28</v>
      </c>
      <c r="F651" t="s">
        <v>20</v>
      </c>
      <c r="G651" t="s">
        <v>20</v>
      </c>
      <c r="H651" t="s">
        <v>21</v>
      </c>
      <c r="I651" t="s">
        <v>22</v>
      </c>
      <c r="J651">
        <v>0</v>
      </c>
      <c r="K651" t="s">
        <v>28</v>
      </c>
      <c r="L651">
        <v>46</v>
      </c>
      <c r="M651">
        <v>0</v>
      </c>
      <c r="N651" t="s">
        <v>109</v>
      </c>
      <c r="O651" t="s">
        <v>56</v>
      </c>
      <c r="P651" t="s">
        <v>659</v>
      </c>
      <c r="Q651" t="s">
        <v>39</v>
      </c>
      <c r="R651" s="5" t="s">
        <v>660</v>
      </c>
    </row>
    <row r="652" spans="1:18" x14ac:dyDescent="0.25">
      <c r="A652">
        <v>7908</v>
      </c>
      <c r="B652" t="s">
        <v>653</v>
      </c>
      <c r="C652" t="s">
        <v>157</v>
      </c>
      <c r="D652" t="s">
        <v>674</v>
      </c>
      <c r="E652" t="s">
        <v>145</v>
      </c>
      <c r="F652" t="s">
        <v>36</v>
      </c>
      <c r="G652" t="s">
        <v>36</v>
      </c>
      <c r="H652" t="s">
        <v>21</v>
      </c>
      <c r="I652" t="s">
        <v>22</v>
      </c>
      <c r="J652">
        <v>0</v>
      </c>
      <c r="K652" t="s">
        <v>36</v>
      </c>
      <c r="L652">
        <v>0</v>
      </c>
      <c r="M652">
        <v>7</v>
      </c>
      <c r="N652" t="s">
        <v>55</v>
      </c>
      <c r="O652" t="s">
        <v>160</v>
      </c>
      <c r="P652" t="s">
        <v>33</v>
      </c>
      <c r="Q652" t="s">
        <v>661</v>
      </c>
      <c r="R652" s="5" t="s">
        <v>46</v>
      </c>
    </row>
    <row r="653" spans="1:18" x14ac:dyDescent="0.25">
      <c r="A653">
        <v>7909</v>
      </c>
      <c r="B653" t="s">
        <v>653</v>
      </c>
      <c r="C653" t="s">
        <v>657</v>
      </c>
      <c r="D653" t="s">
        <v>675</v>
      </c>
      <c r="E653" t="s">
        <v>42</v>
      </c>
      <c r="F653" t="s">
        <v>19</v>
      </c>
      <c r="G653" t="s">
        <v>42</v>
      </c>
      <c r="H653" t="s">
        <v>49</v>
      </c>
      <c r="I653" t="s">
        <v>22</v>
      </c>
      <c r="J653">
        <v>0</v>
      </c>
      <c r="K653" t="s">
        <v>42</v>
      </c>
      <c r="L653">
        <v>15</v>
      </c>
      <c r="M653">
        <v>0</v>
      </c>
      <c r="N653" t="s">
        <v>80</v>
      </c>
      <c r="O653" t="s">
        <v>101</v>
      </c>
      <c r="P653" t="s">
        <v>662</v>
      </c>
      <c r="Q653" t="s">
        <v>656</v>
      </c>
      <c r="R653" s="5" t="s">
        <v>663</v>
      </c>
    </row>
    <row r="654" spans="1:18" x14ac:dyDescent="0.25">
      <c r="A654">
        <v>7910</v>
      </c>
      <c r="B654" t="s">
        <v>653</v>
      </c>
      <c r="C654" t="s">
        <v>27</v>
      </c>
      <c r="D654" t="s">
        <v>676</v>
      </c>
      <c r="E654" t="s">
        <v>140</v>
      </c>
      <c r="F654" t="s">
        <v>145</v>
      </c>
      <c r="G654" t="s">
        <v>145</v>
      </c>
      <c r="H654" t="s">
        <v>21</v>
      </c>
      <c r="I654" t="s">
        <v>22</v>
      </c>
      <c r="J654">
        <v>0</v>
      </c>
      <c r="K654" t="s">
        <v>140</v>
      </c>
      <c r="L654">
        <v>64</v>
      </c>
      <c r="M654">
        <v>0</v>
      </c>
      <c r="N654" t="s">
        <v>159</v>
      </c>
      <c r="O654" t="s">
        <v>31</v>
      </c>
      <c r="P654" t="s">
        <v>39</v>
      </c>
      <c r="Q654" t="s">
        <v>660</v>
      </c>
      <c r="R654" s="5" t="s">
        <v>659</v>
      </c>
    </row>
    <row r="655" spans="1:18" x14ac:dyDescent="0.25">
      <c r="A655">
        <v>7911</v>
      </c>
      <c r="B655" t="s">
        <v>653</v>
      </c>
      <c r="C655" t="s">
        <v>60</v>
      </c>
      <c r="D655" t="s">
        <v>677</v>
      </c>
      <c r="E655" t="s">
        <v>36</v>
      </c>
      <c r="F655" t="s">
        <v>42</v>
      </c>
      <c r="G655" t="s">
        <v>42</v>
      </c>
      <c r="H655" t="s">
        <v>21</v>
      </c>
      <c r="I655" t="s">
        <v>22</v>
      </c>
      <c r="J655">
        <v>1</v>
      </c>
      <c r="K655" t="s">
        <v>42</v>
      </c>
      <c r="L655">
        <v>0</v>
      </c>
      <c r="M655">
        <v>9</v>
      </c>
      <c r="N655" t="s">
        <v>658</v>
      </c>
      <c r="O655" t="s">
        <v>63</v>
      </c>
      <c r="P655" t="s">
        <v>46</v>
      </c>
      <c r="Q655" t="s">
        <v>661</v>
      </c>
      <c r="R655" s="5" t="s">
        <v>33</v>
      </c>
    </row>
    <row r="656" spans="1:18" x14ac:dyDescent="0.25">
      <c r="A656">
        <v>7912</v>
      </c>
      <c r="B656" t="s">
        <v>653</v>
      </c>
      <c r="C656" t="s">
        <v>666</v>
      </c>
      <c r="D656" t="s">
        <v>677</v>
      </c>
      <c r="E656" t="s">
        <v>48</v>
      </c>
      <c r="F656" t="s">
        <v>20</v>
      </c>
      <c r="G656" t="s">
        <v>20</v>
      </c>
      <c r="H656" t="s">
        <v>21</v>
      </c>
      <c r="I656" t="s">
        <v>22</v>
      </c>
      <c r="J656">
        <v>0</v>
      </c>
      <c r="K656" t="s">
        <v>20</v>
      </c>
      <c r="L656">
        <v>0</v>
      </c>
      <c r="M656">
        <v>6</v>
      </c>
      <c r="N656" t="s">
        <v>249</v>
      </c>
      <c r="O656" t="s">
        <v>51</v>
      </c>
      <c r="P656" t="s">
        <v>654</v>
      </c>
      <c r="Q656" t="s">
        <v>664</v>
      </c>
      <c r="R656" s="5" t="s">
        <v>655</v>
      </c>
    </row>
    <row r="657" spans="1:18" x14ac:dyDescent="0.25">
      <c r="A657">
        <v>7913</v>
      </c>
      <c r="B657" t="s">
        <v>653</v>
      </c>
      <c r="C657" t="s">
        <v>18</v>
      </c>
      <c r="D657" t="s">
        <v>678</v>
      </c>
      <c r="E657" t="s">
        <v>140</v>
      </c>
      <c r="F657" t="s">
        <v>19</v>
      </c>
      <c r="G657" t="s">
        <v>19</v>
      </c>
      <c r="H657" t="s">
        <v>21</v>
      </c>
      <c r="I657" t="s">
        <v>22</v>
      </c>
      <c r="J657">
        <v>0</v>
      </c>
      <c r="K657" t="s">
        <v>140</v>
      </c>
      <c r="L657">
        <v>4</v>
      </c>
      <c r="M657">
        <v>0</v>
      </c>
      <c r="N657" t="s">
        <v>125</v>
      </c>
      <c r="O657" t="s">
        <v>24</v>
      </c>
      <c r="P657" t="s">
        <v>656</v>
      </c>
      <c r="Q657" t="s">
        <v>663</v>
      </c>
      <c r="R657" s="5" t="s">
        <v>662</v>
      </c>
    </row>
    <row r="658" spans="1:18" x14ac:dyDescent="0.25">
      <c r="A658">
        <v>7914</v>
      </c>
      <c r="B658" t="s">
        <v>653</v>
      </c>
      <c r="C658" t="s">
        <v>157</v>
      </c>
      <c r="D658" t="s">
        <v>678</v>
      </c>
      <c r="E658" t="s">
        <v>28</v>
      </c>
      <c r="F658" t="s">
        <v>145</v>
      </c>
      <c r="G658" t="s">
        <v>28</v>
      </c>
      <c r="H658" t="s">
        <v>49</v>
      </c>
      <c r="I658" t="s">
        <v>22</v>
      </c>
      <c r="J658">
        <v>0</v>
      </c>
      <c r="K658" t="s">
        <v>145</v>
      </c>
      <c r="L658">
        <v>0</v>
      </c>
      <c r="M658">
        <v>3</v>
      </c>
      <c r="N658" t="s">
        <v>679</v>
      </c>
      <c r="O658" t="s">
        <v>160</v>
      </c>
      <c r="P658" t="s">
        <v>659</v>
      </c>
      <c r="Q658" t="s">
        <v>660</v>
      </c>
      <c r="R658" s="5" t="s">
        <v>39</v>
      </c>
    </row>
    <row r="659" spans="1:18" x14ac:dyDescent="0.25">
      <c r="A659">
        <v>7915</v>
      </c>
      <c r="B659" t="s">
        <v>653</v>
      </c>
      <c r="C659" t="s">
        <v>70</v>
      </c>
      <c r="D659" t="s">
        <v>680</v>
      </c>
      <c r="E659" t="s">
        <v>42</v>
      </c>
      <c r="F659" t="s">
        <v>48</v>
      </c>
      <c r="G659" t="s">
        <v>48</v>
      </c>
      <c r="H659" t="s">
        <v>21</v>
      </c>
      <c r="I659" t="s">
        <v>22</v>
      </c>
      <c r="J659">
        <v>0</v>
      </c>
      <c r="K659" t="s">
        <v>42</v>
      </c>
      <c r="L659">
        <v>4</v>
      </c>
      <c r="M659">
        <v>0</v>
      </c>
      <c r="N659" t="s">
        <v>681</v>
      </c>
      <c r="O659" t="s">
        <v>72</v>
      </c>
      <c r="P659" t="s">
        <v>664</v>
      </c>
      <c r="Q659" t="s">
        <v>655</v>
      </c>
      <c r="R659" s="5" t="s">
        <v>654</v>
      </c>
    </row>
    <row r="660" spans="1:18" x14ac:dyDescent="0.25">
      <c r="A660">
        <v>7916</v>
      </c>
      <c r="B660" t="s">
        <v>653</v>
      </c>
      <c r="C660" t="s">
        <v>54</v>
      </c>
      <c r="D660" t="s">
        <v>682</v>
      </c>
      <c r="E660" t="s">
        <v>19</v>
      </c>
      <c r="F660" t="s">
        <v>28</v>
      </c>
      <c r="G660" t="s">
        <v>28</v>
      </c>
      <c r="H660" t="s">
        <v>21</v>
      </c>
      <c r="I660" t="s">
        <v>22</v>
      </c>
      <c r="J660">
        <v>0</v>
      </c>
      <c r="K660" t="s">
        <v>19</v>
      </c>
      <c r="L660">
        <v>31</v>
      </c>
      <c r="M660">
        <v>0</v>
      </c>
      <c r="N660" t="s">
        <v>52</v>
      </c>
      <c r="O660" t="s">
        <v>56</v>
      </c>
      <c r="P660" t="s">
        <v>46</v>
      </c>
      <c r="Q660" t="s">
        <v>33</v>
      </c>
      <c r="R660" s="5" t="s">
        <v>661</v>
      </c>
    </row>
    <row r="661" spans="1:18" x14ac:dyDescent="0.25">
      <c r="A661">
        <v>7917</v>
      </c>
      <c r="B661" t="s">
        <v>653</v>
      </c>
      <c r="C661" t="s">
        <v>666</v>
      </c>
      <c r="D661" t="s">
        <v>683</v>
      </c>
      <c r="E661" t="s">
        <v>20</v>
      </c>
      <c r="F661" t="s">
        <v>140</v>
      </c>
      <c r="G661" t="s">
        <v>140</v>
      </c>
      <c r="H661" t="s">
        <v>21</v>
      </c>
      <c r="I661" t="s">
        <v>22</v>
      </c>
      <c r="J661">
        <v>0</v>
      </c>
      <c r="K661" t="s">
        <v>140</v>
      </c>
      <c r="L661">
        <v>0</v>
      </c>
      <c r="M661">
        <v>5</v>
      </c>
      <c r="N661" t="s">
        <v>92</v>
      </c>
      <c r="O661" t="s">
        <v>51</v>
      </c>
      <c r="P661" t="s">
        <v>662</v>
      </c>
      <c r="Q661" t="s">
        <v>684</v>
      </c>
      <c r="R661" s="5" t="s">
        <v>656</v>
      </c>
    </row>
    <row r="662" spans="1:18" x14ac:dyDescent="0.25">
      <c r="A662">
        <v>7918</v>
      </c>
      <c r="B662" t="s">
        <v>653</v>
      </c>
      <c r="C662" t="s">
        <v>18</v>
      </c>
      <c r="D662" t="s">
        <v>685</v>
      </c>
      <c r="E662" t="s">
        <v>19</v>
      </c>
      <c r="F662" t="s">
        <v>42</v>
      </c>
      <c r="G662" t="s">
        <v>42</v>
      </c>
      <c r="H662" t="s">
        <v>21</v>
      </c>
      <c r="I662" t="s">
        <v>22</v>
      </c>
      <c r="J662">
        <v>0</v>
      </c>
      <c r="K662" t="s">
        <v>19</v>
      </c>
      <c r="L662">
        <v>13</v>
      </c>
      <c r="M662">
        <v>0</v>
      </c>
      <c r="N662" t="s">
        <v>681</v>
      </c>
      <c r="O662" t="s">
        <v>24</v>
      </c>
      <c r="P662" t="s">
        <v>664</v>
      </c>
      <c r="Q662" t="s">
        <v>686</v>
      </c>
      <c r="R662" s="5" t="s">
        <v>659</v>
      </c>
    </row>
    <row r="663" spans="1:18" x14ac:dyDescent="0.25">
      <c r="A663">
        <v>7919</v>
      </c>
      <c r="B663" t="s">
        <v>653</v>
      </c>
      <c r="C663" t="s">
        <v>70</v>
      </c>
      <c r="D663" t="s">
        <v>687</v>
      </c>
      <c r="E663" t="s">
        <v>48</v>
      </c>
      <c r="F663" t="s">
        <v>36</v>
      </c>
      <c r="G663" t="s">
        <v>36</v>
      </c>
      <c r="H663" t="s">
        <v>21</v>
      </c>
      <c r="I663" t="s">
        <v>22</v>
      </c>
      <c r="J663">
        <v>0</v>
      </c>
      <c r="K663" t="s">
        <v>48</v>
      </c>
      <c r="L663">
        <v>55</v>
      </c>
      <c r="M663">
        <v>0</v>
      </c>
      <c r="N663" t="s">
        <v>119</v>
      </c>
      <c r="O663" t="s">
        <v>72</v>
      </c>
      <c r="P663" t="s">
        <v>46</v>
      </c>
      <c r="Q663" t="s">
        <v>33</v>
      </c>
      <c r="R663" s="5" t="s">
        <v>655</v>
      </c>
    </row>
    <row r="664" spans="1:18" x14ac:dyDescent="0.25">
      <c r="A664">
        <v>7920</v>
      </c>
      <c r="B664" t="s">
        <v>653</v>
      </c>
      <c r="C664" t="s">
        <v>27</v>
      </c>
      <c r="D664" t="s">
        <v>688</v>
      </c>
      <c r="E664" t="s">
        <v>140</v>
      </c>
      <c r="F664" t="s">
        <v>28</v>
      </c>
      <c r="G664" t="s">
        <v>28</v>
      </c>
      <c r="H664" t="s">
        <v>21</v>
      </c>
      <c r="I664" t="s">
        <v>22</v>
      </c>
      <c r="J664">
        <v>0</v>
      </c>
      <c r="K664" t="s">
        <v>28</v>
      </c>
      <c r="L664">
        <v>0</v>
      </c>
      <c r="M664">
        <v>8</v>
      </c>
      <c r="N664" t="s">
        <v>109</v>
      </c>
      <c r="O664" t="s">
        <v>31</v>
      </c>
      <c r="P664" t="s">
        <v>654</v>
      </c>
      <c r="Q664" t="s">
        <v>39</v>
      </c>
      <c r="R664" s="5" t="s">
        <v>689</v>
      </c>
    </row>
    <row r="665" spans="1:18" x14ac:dyDescent="0.25">
      <c r="A665">
        <v>7921</v>
      </c>
      <c r="B665" t="s">
        <v>653</v>
      </c>
      <c r="C665" t="s">
        <v>157</v>
      </c>
      <c r="D665" t="s">
        <v>690</v>
      </c>
      <c r="E665" t="s">
        <v>19</v>
      </c>
      <c r="F665" t="s">
        <v>145</v>
      </c>
      <c r="G665" t="s">
        <v>19</v>
      </c>
      <c r="H665" t="s">
        <v>49</v>
      </c>
      <c r="I665" t="s">
        <v>22</v>
      </c>
      <c r="J665">
        <v>0</v>
      </c>
      <c r="K665" t="s">
        <v>19</v>
      </c>
      <c r="L665">
        <v>11</v>
      </c>
      <c r="M665">
        <v>0</v>
      </c>
      <c r="N665" t="s">
        <v>83</v>
      </c>
      <c r="O665" t="s">
        <v>160</v>
      </c>
      <c r="P665" t="s">
        <v>691</v>
      </c>
      <c r="Q665" t="s">
        <v>655</v>
      </c>
      <c r="R665" s="5" t="s">
        <v>33</v>
      </c>
    </row>
    <row r="666" spans="1:18" x14ac:dyDescent="0.25">
      <c r="A666">
        <v>7922</v>
      </c>
      <c r="B666" t="s">
        <v>653</v>
      </c>
      <c r="C666" t="s">
        <v>666</v>
      </c>
      <c r="D666" t="s">
        <v>690</v>
      </c>
      <c r="E666" t="s">
        <v>20</v>
      </c>
      <c r="F666" t="s">
        <v>36</v>
      </c>
      <c r="G666" t="s">
        <v>36</v>
      </c>
      <c r="H666" t="s">
        <v>21</v>
      </c>
      <c r="I666" t="s">
        <v>22</v>
      </c>
      <c r="J666">
        <v>0</v>
      </c>
      <c r="K666" t="s">
        <v>36</v>
      </c>
      <c r="L666">
        <v>0</v>
      </c>
      <c r="M666">
        <v>6</v>
      </c>
      <c r="N666" t="s">
        <v>37</v>
      </c>
      <c r="O666" t="s">
        <v>51</v>
      </c>
      <c r="P666" t="s">
        <v>662</v>
      </c>
      <c r="Q666" t="s">
        <v>656</v>
      </c>
      <c r="R666" s="5" t="s">
        <v>684</v>
      </c>
    </row>
    <row r="667" spans="1:18" x14ac:dyDescent="0.25">
      <c r="A667">
        <v>7923</v>
      </c>
      <c r="B667" t="s">
        <v>653</v>
      </c>
      <c r="C667" t="s">
        <v>27</v>
      </c>
      <c r="D667" t="s">
        <v>692</v>
      </c>
      <c r="E667" t="s">
        <v>140</v>
      </c>
      <c r="F667" t="s">
        <v>48</v>
      </c>
      <c r="G667" t="s">
        <v>48</v>
      </c>
      <c r="H667" t="s">
        <v>21</v>
      </c>
      <c r="I667" t="s">
        <v>22</v>
      </c>
      <c r="J667">
        <v>0</v>
      </c>
      <c r="K667" t="s">
        <v>140</v>
      </c>
      <c r="L667">
        <v>13</v>
      </c>
      <c r="M667">
        <v>0</v>
      </c>
      <c r="N667" t="s">
        <v>159</v>
      </c>
      <c r="O667" t="s">
        <v>31</v>
      </c>
      <c r="P667" t="s">
        <v>46</v>
      </c>
      <c r="Q667" t="s">
        <v>689</v>
      </c>
      <c r="R667" s="5" t="s">
        <v>664</v>
      </c>
    </row>
    <row r="668" spans="1:18" x14ac:dyDescent="0.25">
      <c r="A668">
        <v>7924</v>
      </c>
      <c r="B668" t="s">
        <v>653</v>
      </c>
      <c r="C668" t="s">
        <v>666</v>
      </c>
      <c r="D668" s="1">
        <v>43105</v>
      </c>
      <c r="E668" t="s">
        <v>20</v>
      </c>
      <c r="F668" t="s">
        <v>28</v>
      </c>
      <c r="G668" t="s">
        <v>28</v>
      </c>
      <c r="H668" t="s">
        <v>21</v>
      </c>
      <c r="I668" t="s">
        <v>22</v>
      </c>
      <c r="J668">
        <v>0</v>
      </c>
      <c r="K668" t="s">
        <v>20</v>
      </c>
      <c r="L668">
        <v>14</v>
      </c>
      <c r="M668">
        <v>0</v>
      </c>
      <c r="N668" t="s">
        <v>693</v>
      </c>
      <c r="O668" t="s">
        <v>51</v>
      </c>
      <c r="P668" t="s">
        <v>694</v>
      </c>
      <c r="Q668" t="s">
        <v>39</v>
      </c>
      <c r="R668" s="5" t="s">
        <v>686</v>
      </c>
    </row>
    <row r="669" spans="1:18" x14ac:dyDescent="0.25">
      <c r="A669">
        <v>7925</v>
      </c>
      <c r="B669" t="s">
        <v>653</v>
      </c>
      <c r="C669" t="s">
        <v>70</v>
      </c>
      <c r="D669" s="1">
        <v>43136</v>
      </c>
      <c r="E669" t="s">
        <v>48</v>
      </c>
      <c r="F669" t="s">
        <v>145</v>
      </c>
      <c r="G669" t="s">
        <v>145</v>
      </c>
      <c r="H669" t="s">
        <v>21</v>
      </c>
      <c r="I669" t="s">
        <v>22</v>
      </c>
      <c r="J669">
        <v>1</v>
      </c>
      <c r="K669" t="s">
        <v>48</v>
      </c>
      <c r="L669">
        <v>4</v>
      </c>
      <c r="M669">
        <v>0</v>
      </c>
      <c r="N669" t="s">
        <v>112</v>
      </c>
      <c r="O669" t="s">
        <v>72</v>
      </c>
      <c r="P669" t="s">
        <v>664</v>
      </c>
      <c r="Q669" t="s">
        <v>684</v>
      </c>
      <c r="R669" s="5" t="s">
        <v>691</v>
      </c>
    </row>
    <row r="670" spans="1:18" x14ac:dyDescent="0.25">
      <c r="A670">
        <v>7926</v>
      </c>
      <c r="B670" t="s">
        <v>653</v>
      </c>
      <c r="C670" t="s">
        <v>60</v>
      </c>
      <c r="D670" s="1">
        <v>43164</v>
      </c>
      <c r="E670" t="s">
        <v>140</v>
      </c>
      <c r="F670" t="s">
        <v>36</v>
      </c>
      <c r="G670" t="s">
        <v>36</v>
      </c>
      <c r="H670" t="s">
        <v>21</v>
      </c>
      <c r="I670" t="s">
        <v>22</v>
      </c>
      <c r="J670">
        <v>0</v>
      </c>
      <c r="K670" t="s">
        <v>36</v>
      </c>
      <c r="L670">
        <v>0</v>
      </c>
      <c r="M670">
        <v>6</v>
      </c>
      <c r="N670" t="s">
        <v>62</v>
      </c>
      <c r="O670" t="s">
        <v>63</v>
      </c>
      <c r="P670" t="s">
        <v>695</v>
      </c>
      <c r="Q670" t="s">
        <v>661</v>
      </c>
      <c r="R670" s="5" t="s">
        <v>656</v>
      </c>
    </row>
    <row r="671" spans="1:18" x14ac:dyDescent="0.25">
      <c r="A671">
        <v>7927</v>
      </c>
      <c r="B671" t="s">
        <v>653</v>
      </c>
      <c r="C671" t="s">
        <v>41</v>
      </c>
      <c r="D671" s="1">
        <v>43195</v>
      </c>
      <c r="E671" t="s">
        <v>42</v>
      </c>
      <c r="F671" t="s">
        <v>28</v>
      </c>
      <c r="G671" t="s">
        <v>28</v>
      </c>
      <c r="H671" t="s">
        <v>21</v>
      </c>
      <c r="I671" t="s">
        <v>22</v>
      </c>
      <c r="J671">
        <v>0</v>
      </c>
      <c r="K671" t="s">
        <v>28</v>
      </c>
      <c r="L671">
        <v>0</v>
      </c>
      <c r="M671">
        <v>6</v>
      </c>
      <c r="N671" t="s">
        <v>696</v>
      </c>
      <c r="O671" t="s">
        <v>44</v>
      </c>
      <c r="P671" t="s">
        <v>33</v>
      </c>
      <c r="Q671" t="s">
        <v>689</v>
      </c>
      <c r="R671" s="5" t="s">
        <v>46</v>
      </c>
    </row>
    <row r="672" spans="1:18" x14ac:dyDescent="0.25">
      <c r="A672">
        <v>7928</v>
      </c>
      <c r="B672" t="s">
        <v>653</v>
      </c>
      <c r="C672" t="s">
        <v>27</v>
      </c>
      <c r="D672" s="1">
        <v>43225</v>
      </c>
      <c r="E672" t="s">
        <v>20</v>
      </c>
      <c r="F672" t="s">
        <v>140</v>
      </c>
      <c r="G672" t="s">
        <v>140</v>
      </c>
      <c r="H672" t="s">
        <v>21</v>
      </c>
      <c r="I672" t="s">
        <v>22</v>
      </c>
      <c r="J672">
        <v>0</v>
      </c>
      <c r="K672" t="s">
        <v>140</v>
      </c>
      <c r="L672">
        <v>0</v>
      </c>
      <c r="M672">
        <v>6</v>
      </c>
      <c r="N672" t="s">
        <v>429</v>
      </c>
      <c r="O672" t="s">
        <v>31</v>
      </c>
      <c r="P672" t="s">
        <v>39</v>
      </c>
      <c r="Q672" t="s">
        <v>686</v>
      </c>
      <c r="R672" s="5" t="s">
        <v>694</v>
      </c>
    </row>
    <row r="673" spans="1:18" x14ac:dyDescent="0.25">
      <c r="A673">
        <v>7929</v>
      </c>
      <c r="B673" t="s">
        <v>653</v>
      </c>
      <c r="C673" t="s">
        <v>18</v>
      </c>
      <c r="D673" s="1">
        <v>43225</v>
      </c>
      <c r="E673" t="s">
        <v>48</v>
      </c>
      <c r="F673" t="s">
        <v>19</v>
      </c>
      <c r="G673" t="s">
        <v>48</v>
      </c>
      <c r="H673" t="s">
        <v>49</v>
      </c>
      <c r="I673" t="s">
        <v>22</v>
      </c>
      <c r="J673">
        <v>0</v>
      </c>
      <c r="K673" t="s">
        <v>19</v>
      </c>
      <c r="L673">
        <v>0</v>
      </c>
      <c r="M673">
        <v>7</v>
      </c>
      <c r="N673" t="s">
        <v>52</v>
      </c>
      <c r="O673" t="s">
        <v>24</v>
      </c>
      <c r="P673" t="s">
        <v>691</v>
      </c>
      <c r="Q673" t="s">
        <v>664</v>
      </c>
      <c r="R673" s="5" t="s">
        <v>684</v>
      </c>
    </row>
    <row r="674" spans="1:18" x14ac:dyDescent="0.25">
      <c r="A674">
        <v>7930</v>
      </c>
      <c r="B674" t="s">
        <v>653</v>
      </c>
      <c r="C674" t="s">
        <v>54</v>
      </c>
      <c r="D674" s="1">
        <v>43256</v>
      </c>
      <c r="E674" t="s">
        <v>28</v>
      </c>
      <c r="F674" t="s">
        <v>36</v>
      </c>
      <c r="G674" t="s">
        <v>36</v>
      </c>
      <c r="H674" t="s">
        <v>21</v>
      </c>
      <c r="I674" t="s">
        <v>22</v>
      </c>
      <c r="J674">
        <v>0</v>
      </c>
      <c r="K674" t="s">
        <v>28</v>
      </c>
      <c r="L674">
        <v>13</v>
      </c>
      <c r="M674">
        <v>0</v>
      </c>
      <c r="N674" t="s">
        <v>597</v>
      </c>
      <c r="O674" t="s">
        <v>56</v>
      </c>
      <c r="P674" t="s">
        <v>695</v>
      </c>
      <c r="Q674" t="s">
        <v>661</v>
      </c>
      <c r="R674" s="5" t="s">
        <v>656</v>
      </c>
    </row>
    <row r="675" spans="1:18" x14ac:dyDescent="0.25">
      <c r="A675">
        <v>7931</v>
      </c>
      <c r="B675" t="s">
        <v>653</v>
      </c>
      <c r="C675" t="s">
        <v>41</v>
      </c>
      <c r="D675" s="1">
        <v>43256</v>
      </c>
      <c r="E675" t="s">
        <v>145</v>
      </c>
      <c r="F675" t="s">
        <v>42</v>
      </c>
      <c r="G675" t="s">
        <v>42</v>
      </c>
      <c r="H675" t="s">
        <v>21</v>
      </c>
      <c r="I675" t="s">
        <v>22</v>
      </c>
      <c r="J675">
        <v>0</v>
      </c>
      <c r="K675" t="s">
        <v>42</v>
      </c>
      <c r="L675">
        <v>0</v>
      </c>
      <c r="M675">
        <v>6</v>
      </c>
      <c r="N675" t="s">
        <v>697</v>
      </c>
      <c r="O675" t="s">
        <v>44</v>
      </c>
      <c r="P675" t="s">
        <v>46</v>
      </c>
      <c r="Q675" t="s">
        <v>33</v>
      </c>
      <c r="R675" s="5" t="s">
        <v>689</v>
      </c>
    </row>
    <row r="676" spans="1:18" x14ac:dyDescent="0.25">
      <c r="A676">
        <v>7932</v>
      </c>
      <c r="B676" t="s">
        <v>653</v>
      </c>
      <c r="C676" t="s">
        <v>18</v>
      </c>
      <c r="D676" s="1">
        <v>43286</v>
      </c>
      <c r="E676" t="s">
        <v>19</v>
      </c>
      <c r="F676" t="s">
        <v>20</v>
      </c>
      <c r="G676" t="s">
        <v>20</v>
      </c>
      <c r="H676" t="s">
        <v>21</v>
      </c>
      <c r="I676" t="s">
        <v>22</v>
      </c>
      <c r="J676">
        <v>0</v>
      </c>
      <c r="K676" t="s">
        <v>19</v>
      </c>
      <c r="L676">
        <v>5</v>
      </c>
      <c r="M676">
        <v>0</v>
      </c>
      <c r="N676" t="s">
        <v>83</v>
      </c>
      <c r="O676" t="s">
        <v>24</v>
      </c>
      <c r="P676" t="s">
        <v>691</v>
      </c>
      <c r="Q676" t="s">
        <v>684</v>
      </c>
      <c r="R676" s="5" t="s">
        <v>664</v>
      </c>
    </row>
    <row r="677" spans="1:18" x14ac:dyDescent="0.25">
      <c r="A677">
        <v>7933</v>
      </c>
      <c r="B677" t="s">
        <v>653</v>
      </c>
      <c r="C677" t="s">
        <v>157</v>
      </c>
      <c r="D677" s="1">
        <v>43317</v>
      </c>
      <c r="E677" t="s">
        <v>145</v>
      </c>
      <c r="F677" t="s">
        <v>42</v>
      </c>
      <c r="G677" t="s">
        <v>145</v>
      </c>
      <c r="H677" t="s">
        <v>49</v>
      </c>
      <c r="I677" t="s">
        <v>22</v>
      </c>
      <c r="J677">
        <v>0</v>
      </c>
      <c r="K677" t="s">
        <v>145</v>
      </c>
      <c r="L677">
        <v>15</v>
      </c>
      <c r="M677">
        <v>0</v>
      </c>
      <c r="N677" t="s">
        <v>86</v>
      </c>
      <c r="O677" t="s">
        <v>160</v>
      </c>
      <c r="P677" t="s">
        <v>694</v>
      </c>
      <c r="Q677" t="s">
        <v>39</v>
      </c>
      <c r="R677" s="5" t="s">
        <v>686</v>
      </c>
    </row>
    <row r="678" spans="1:18" x14ac:dyDescent="0.25">
      <c r="A678">
        <v>7934</v>
      </c>
      <c r="B678" t="s">
        <v>653</v>
      </c>
      <c r="C678" t="s">
        <v>60</v>
      </c>
      <c r="D678" s="1">
        <v>43348</v>
      </c>
      <c r="E678" t="s">
        <v>28</v>
      </c>
      <c r="F678" t="s">
        <v>36</v>
      </c>
      <c r="G678" t="s">
        <v>36</v>
      </c>
      <c r="H678" t="s">
        <v>21</v>
      </c>
      <c r="I678" t="s">
        <v>22</v>
      </c>
      <c r="J678">
        <v>0</v>
      </c>
      <c r="K678" t="s">
        <v>28</v>
      </c>
      <c r="L678">
        <v>102</v>
      </c>
      <c r="M678">
        <v>0</v>
      </c>
      <c r="N678" t="s">
        <v>698</v>
      </c>
      <c r="O678" t="s">
        <v>63</v>
      </c>
      <c r="P678" t="s">
        <v>656</v>
      </c>
      <c r="Q678" t="s">
        <v>660</v>
      </c>
      <c r="R678" s="5" t="s">
        <v>695</v>
      </c>
    </row>
    <row r="679" spans="1:18" x14ac:dyDescent="0.25">
      <c r="A679">
        <v>7935</v>
      </c>
      <c r="B679" t="s">
        <v>653</v>
      </c>
      <c r="C679" t="s">
        <v>70</v>
      </c>
      <c r="D679" s="1">
        <v>43378</v>
      </c>
      <c r="E679" t="s">
        <v>48</v>
      </c>
      <c r="F679" t="s">
        <v>19</v>
      </c>
      <c r="G679" t="s">
        <v>48</v>
      </c>
      <c r="H679" t="s">
        <v>49</v>
      </c>
      <c r="I679" t="s">
        <v>22</v>
      </c>
      <c r="J679">
        <v>0</v>
      </c>
      <c r="K679" t="s">
        <v>19</v>
      </c>
      <c r="L679">
        <v>0</v>
      </c>
      <c r="M679">
        <v>9</v>
      </c>
      <c r="N679" t="s">
        <v>116</v>
      </c>
      <c r="O679" t="s">
        <v>72</v>
      </c>
      <c r="P679" t="s">
        <v>46</v>
      </c>
      <c r="Q679" t="s">
        <v>689</v>
      </c>
      <c r="R679" s="5" t="s">
        <v>33</v>
      </c>
    </row>
    <row r="680" spans="1:18" x14ac:dyDescent="0.25">
      <c r="A680">
        <v>7936</v>
      </c>
      <c r="B680" t="s">
        <v>653</v>
      </c>
      <c r="C680" t="s">
        <v>157</v>
      </c>
      <c r="D680" s="1">
        <v>43409</v>
      </c>
      <c r="E680" t="s">
        <v>140</v>
      </c>
      <c r="F680" t="s">
        <v>145</v>
      </c>
      <c r="G680" t="s">
        <v>140</v>
      </c>
      <c r="H680" t="s">
        <v>49</v>
      </c>
      <c r="I680" t="s">
        <v>22</v>
      </c>
      <c r="J680">
        <v>0</v>
      </c>
      <c r="K680" t="s">
        <v>145</v>
      </c>
      <c r="L680">
        <v>0</v>
      </c>
      <c r="M680">
        <v>4</v>
      </c>
      <c r="N680" t="s">
        <v>86</v>
      </c>
      <c r="O680" t="s">
        <v>160</v>
      </c>
      <c r="P680" t="s">
        <v>694</v>
      </c>
      <c r="Q680" t="s">
        <v>686</v>
      </c>
      <c r="R680" s="5" t="s">
        <v>39</v>
      </c>
    </row>
    <row r="681" spans="1:18" x14ac:dyDescent="0.25">
      <c r="A681">
        <v>7937</v>
      </c>
      <c r="B681" t="s">
        <v>653</v>
      </c>
      <c r="C681" t="s">
        <v>41</v>
      </c>
      <c r="D681" s="1">
        <v>43439</v>
      </c>
      <c r="E681" t="s">
        <v>36</v>
      </c>
      <c r="F681" t="s">
        <v>42</v>
      </c>
      <c r="G681" t="s">
        <v>42</v>
      </c>
      <c r="H681" t="s">
        <v>21</v>
      </c>
      <c r="I681" t="s">
        <v>22</v>
      </c>
      <c r="J681">
        <v>0</v>
      </c>
      <c r="K681" t="s">
        <v>36</v>
      </c>
      <c r="L681">
        <v>31</v>
      </c>
      <c r="M681">
        <v>0</v>
      </c>
      <c r="N681" t="s">
        <v>62</v>
      </c>
      <c r="O681" t="s">
        <v>44</v>
      </c>
      <c r="P681" t="s">
        <v>664</v>
      </c>
      <c r="Q681" t="s">
        <v>684</v>
      </c>
      <c r="R681" s="5" t="s">
        <v>691</v>
      </c>
    </row>
    <row r="682" spans="1:18" x14ac:dyDescent="0.25">
      <c r="A682">
        <v>7938</v>
      </c>
      <c r="B682" t="s">
        <v>653</v>
      </c>
      <c r="C682" t="s">
        <v>70</v>
      </c>
      <c r="D682" s="1">
        <v>43439</v>
      </c>
      <c r="E682" t="s">
        <v>48</v>
      </c>
      <c r="F682" t="s">
        <v>20</v>
      </c>
      <c r="G682" t="s">
        <v>20</v>
      </c>
      <c r="H682" t="s">
        <v>21</v>
      </c>
      <c r="I682" t="s">
        <v>22</v>
      </c>
      <c r="J682">
        <v>0</v>
      </c>
      <c r="K682" t="s">
        <v>20</v>
      </c>
      <c r="L682">
        <v>0</v>
      </c>
      <c r="M682">
        <v>5</v>
      </c>
      <c r="N682" t="s">
        <v>249</v>
      </c>
      <c r="O682" t="s">
        <v>72</v>
      </c>
      <c r="P682" t="s">
        <v>695</v>
      </c>
      <c r="Q682" t="s">
        <v>656</v>
      </c>
      <c r="R682" s="5" t="s">
        <v>660</v>
      </c>
    </row>
    <row r="683" spans="1:18" x14ac:dyDescent="0.25">
      <c r="A683">
        <v>7939</v>
      </c>
      <c r="B683" t="s">
        <v>653</v>
      </c>
      <c r="C683" t="s">
        <v>27</v>
      </c>
      <c r="D683" t="s">
        <v>699</v>
      </c>
      <c r="E683" t="s">
        <v>19</v>
      </c>
      <c r="F683" t="s">
        <v>140</v>
      </c>
      <c r="G683" t="s">
        <v>140</v>
      </c>
      <c r="H683" t="s">
        <v>21</v>
      </c>
      <c r="I683" t="s">
        <v>22</v>
      </c>
      <c r="J683">
        <v>0</v>
      </c>
      <c r="K683" t="s">
        <v>140</v>
      </c>
      <c r="L683">
        <v>0</v>
      </c>
      <c r="M683">
        <v>8</v>
      </c>
      <c r="N683" t="s">
        <v>125</v>
      </c>
      <c r="O683" t="s">
        <v>31</v>
      </c>
      <c r="P683" t="s">
        <v>694</v>
      </c>
      <c r="Q683" t="s">
        <v>686</v>
      </c>
      <c r="R683" s="5" t="s">
        <v>689</v>
      </c>
    </row>
    <row r="684" spans="1:18" x14ac:dyDescent="0.25">
      <c r="A684">
        <v>7940</v>
      </c>
      <c r="B684" t="s">
        <v>653</v>
      </c>
      <c r="C684" t="s">
        <v>54</v>
      </c>
      <c r="D684" t="s">
        <v>699</v>
      </c>
      <c r="E684" t="s">
        <v>28</v>
      </c>
      <c r="F684" t="s">
        <v>145</v>
      </c>
      <c r="G684" t="s">
        <v>145</v>
      </c>
      <c r="H684" t="s">
        <v>21</v>
      </c>
      <c r="I684" t="s">
        <v>22</v>
      </c>
      <c r="J684">
        <v>0</v>
      </c>
      <c r="K684" t="s">
        <v>145</v>
      </c>
      <c r="L684">
        <v>0</v>
      </c>
      <c r="M684">
        <v>7</v>
      </c>
      <c r="N684" t="s">
        <v>86</v>
      </c>
      <c r="O684" t="s">
        <v>56</v>
      </c>
      <c r="P684" t="s">
        <v>39</v>
      </c>
      <c r="Q684" t="s">
        <v>33</v>
      </c>
      <c r="R684" s="5" t="s">
        <v>46</v>
      </c>
    </row>
    <row r="685" spans="1:18" x14ac:dyDescent="0.25">
      <c r="A685">
        <v>7941</v>
      </c>
      <c r="B685" t="s">
        <v>653</v>
      </c>
      <c r="C685" t="s">
        <v>41</v>
      </c>
      <c r="D685" t="s">
        <v>700</v>
      </c>
      <c r="E685" t="s">
        <v>42</v>
      </c>
      <c r="F685" t="s">
        <v>20</v>
      </c>
      <c r="G685" t="s">
        <v>20</v>
      </c>
      <c r="H685" t="s">
        <v>21</v>
      </c>
      <c r="I685" t="s">
        <v>22</v>
      </c>
      <c r="J685">
        <v>0</v>
      </c>
      <c r="K685" t="s">
        <v>20</v>
      </c>
      <c r="L685">
        <v>0</v>
      </c>
      <c r="M685">
        <v>10</v>
      </c>
      <c r="N685" t="s">
        <v>469</v>
      </c>
      <c r="O685" t="s">
        <v>44</v>
      </c>
      <c r="P685" t="s">
        <v>691</v>
      </c>
      <c r="Q685" t="s">
        <v>684</v>
      </c>
      <c r="R685" s="5" t="s">
        <v>664</v>
      </c>
    </row>
    <row r="686" spans="1:18" x14ac:dyDescent="0.25">
      <c r="A686">
        <v>7942</v>
      </c>
      <c r="B686" t="s">
        <v>653</v>
      </c>
      <c r="C686" t="s">
        <v>60</v>
      </c>
      <c r="D686" t="s">
        <v>701</v>
      </c>
      <c r="E686" t="s">
        <v>145</v>
      </c>
      <c r="F686" t="s">
        <v>36</v>
      </c>
      <c r="G686" t="s">
        <v>36</v>
      </c>
      <c r="H686" t="s">
        <v>21</v>
      </c>
      <c r="I686" t="s">
        <v>22</v>
      </c>
      <c r="J686">
        <v>0</v>
      </c>
      <c r="K686" t="s">
        <v>36</v>
      </c>
      <c r="L686">
        <v>0</v>
      </c>
      <c r="M686">
        <v>6</v>
      </c>
      <c r="N686" t="s">
        <v>702</v>
      </c>
      <c r="O686" t="s">
        <v>63</v>
      </c>
      <c r="P686" t="s">
        <v>695</v>
      </c>
      <c r="Q686" t="s">
        <v>656</v>
      </c>
      <c r="R686" s="5" t="s">
        <v>663</v>
      </c>
    </row>
    <row r="687" spans="1:18" x14ac:dyDescent="0.25">
      <c r="A687">
        <v>7943</v>
      </c>
      <c r="B687" t="s">
        <v>653</v>
      </c>
      <c r="C687" t="s">
        <v>54</v>
      </c>
      <c r="D687" t="s">
        <v>703</v>
      </c>
      <c r="E687" t="s">
        <v>28</v>
      </c>
      <c r="F687" t="s">
        <v>42</v>
      </c>
      <c r="G687" t="s">
        <v>42</v>
      </c>
      <c r="H687" t="s">
        <v>21</v>
      </c>
      <c r="I687" t="s">
        <v>22</v>
      </c>
      <c r="J687">
        <v>0</v>
      </c>
      <c r="K687" t="s">
        <v>28</v>
      </c>
      <c r="L687">
        <v>3</v>
      </c>
      <c r="M687">
        <v>0</v>
      </c>
      <c r="N687" t="s">
        <v>59</v>
      </c>
      <c r="O687" t="s">
        <v>56</v>
      </c>
      <c r="P687" t="s">
        <v>694</v>
      </c>
      <c r="Q687" t="s">
        <v>39</v>
      </c>
      <c r="R687" s="5" t="s">
        <v>686</v>
      </c>
    </row>
    <row r="688" spans="1:18" x14ac:dyDescent="0.25">
      <c r="A688">
        <v>7944</v>
      </c>
      <c r="B688" t="s">
        <v>653</v>
      </c>
      <c r="C688" t="s">
        <v>666</v>
      </c>
      <c r="D688" t="s">
        <v>704</v>
      </c>
      <c r="E688" t="s">
        <v>20</v>
      </c>
      <c r="F688" t="s">
        <v>19</v>
      </c>
      <c r="G688" t="s">
        <v>19</v>
      </c>
      <c r="H688" t="s">
        <v>21</v>
      </c>
      <c r="I688" t="s">
        <v>22</v>
      </c>
      <c r="J688">
        <v>0</v>
      </c>
      <c r="K688" t="s">
        <v>20</v>
      </c>
      <c r="L688">
        <v>14</v>
      </c>
      <c r="M688">
        <v>0</v>
      </c>
      <c r="N688" t="s">
        <v>249</v>
      </c>
      <c r="O688" t="s">
        <v>51</v>
      </c>
      <c r="P688" t="s">
        <v>33</v>
      </c>
      <c r="Q688" t="s">
        <v>689</v>
      </c>
      <c r="R688" s="5" t="s">
        <v>46</v>
      </c>
    </row>
    <row r="689" spans="1:18" x14ac:dyDescent="0.25">
      <c r="A689">
        <v>7945</v>
      </c>
      <c r="B689" t="s">
        <v>653</v>
      </c>
      <c r="C689" t="s">
        <v>70</v>
      </c>
      <c r="D689" t="s">
        <v>705</v>
      </c>
      <c r="E689" t="s">
        <v>48</v>
      </c>
      <c r="F689" t="s">
        <v>140</v>
      </c>
      <c r="G689" t="s">
        <v>140</v>
      </c>
      <c r="H689" t="s">
        <v>21</v>
      </c>
      <c r="I689" t="s">
        <v>22</v>
      </c>
      <c r="J689">
        <v>0</v>
      </c>
      <c r="K689" t="s">
        <v>48</v>
      </c>
      <c r="L689">
        <v>34</v>
      </c>
      <c r="M689">
        <v>0</v>
      </c>
      <c r="N689" t="s">
        <v>127</v>
      </c>
      <c r="O689" t="s">
        <v>72</v>
      </c>
      <c r="P689" t="s">
        <v>695</v>
      </c>
      <c r="Q689" t="s">
        <v>663</v>
      </c>
      <c r="R689" s="5" t="s">
        <v>664</v>
      </c>
    </row>
    <row r="690" spans="1:18" x14ac:dyDescent="0.25">
      <c r="A690">
        <v>7946</v>
      </c>
      <c r="B690" t="s">
        <v>653</v>
      </c>
      <c r="C690" t="s">
        <v>157</v>
      </c>
      <c r="D690" t="s">
        <v>706</v>
      </c>
      <c r="E690" t="s">
        <v>145</v>
      </c>
      <c r="F690" t="s">
        <v>20</v>
      </c>
      <c r="G690" t="s">
        <v>145</v>
      </c>
      <c r="H690" t="s">
        <v>49</v>
      </c>
      <c r="I690" t="s">
        <v>22</v>
      </c>
      <c r="J690">
        <v>0</v>
      </c>
      <c r="K690" t="s">
        <v>145</v>
      </c>
      <c r="L690">
        <v>30</v>
      </c>
      <c r="M690">
        <v>0</v>
      </c>
      <c r="N690" t="s">
        <v>707</v>
      </c>
      <c r="O690" t="s">
        <v>160</v>
      </c>
      <c r="P690" t="s">
        <v>691</v>
      </c>
      <c r="Q690" t="s">
        <v>684</v>
      </c>
      <c r="R690" s="5" t="s">
        <v>46</v>
      </c>
    </row>
    <row r="691" spans="1:18" x14ac:dyDescent="0.25">
      <c r="A691">
        <v>7947</v>
      </c>
      <c r="B691" t="s">
        <v>653</v>
      </c>
      <c r="C691" t="s">
        <v>18</v>
      </c>
      <c r="D691" t="s">
        <v>706</v>
      </c>
      <c r="E691" t="s">
        <v>19</v>
      </c>
      <c r="F691" t="s">
        <v>36</v>
      </c>
      <c r="G691" t="s">
        <v>19</v>
      </c>
      <c r="H691" t="s">
        <v>49</v>
      </c>
      <c r="I691" t="s">
        <v>22</v>
      </c>
      <c r="J691">
        <v>0</v>
      </c>
      <c r="K691" t="s">
        <v>36</v>
      </c>
      <c r="L691">
        <v>0</v>
      </c>
      <c r="M691">
        <v>5</v>
      </c>
      <c r="N691" t="s">
        <v>37</v>
      </c>
      <c r="O691" t="s">
        <v>24</v>
      </c>
      <c r="P691" t="s">
        <v>656</v>
      </c>
      <c r="Q691" t="s">
        <v>33</v>
      </c>
      <c r="R691" s="5" t="s">
        <v>689</v>
      </c>
    </row>
    <row r="692" spans="1:18" x14ac:dyDescent="0.25">
      <c r="A692">
        <v>7948</v>
      </c>
      <c r="B692" t="s">
        <v>653</v>
      </c>
      <c r="C692" t="s">
        <v>70</v>
      </c>
      <c r="D692" t="s">
        <v>708</v>
      </c>
      <c r="E692" t="s">
        <v>48</v>
      </c>
      <c r="F692" t="s">
        <v>28</v>
      </c>
      <c r="G692" t="s">
        <v>48</v>
      </c>
      <c r="H692" t="s">
        <v>49</v>
      </c>
      <c r="I692" t="s">
        <v>22</v>
      </c>
      <c r="J692">
        <v>0</v>
      </c>
      <c r="K692" t="s">
        <v>48</v>
      </c>
      <c r="L692">
        <v>11</v>
      </c>
      <c r="M692">
        <v>0</v>
      </c>
      <c r="N692" t="s">
        <v>206</v>
      </c>
      <c r="O692" t="s">
        <v>72</v>
      </c>
      <c r="P692" t="s">
        <v>695</v>
      </c>
      <c r="Q692" t="s">
        <v>664</v>
      </c>
      <c r="R692" s="5" t="s">
        <v>663</v>
      </c>
    </row>
    <row r="693" spans="1:18" x14ac:dyDescent="0.25">
      <c r="A693">
        <v>7949</v>
      </c>
      <c r="B693" t="s">
        <v>653</v>
      </c>
      <c r="C693" t="s">
        <v>27</v>
      </c>
      <c r="D693" t="s">
        <v>708</v>
      </c>
      <c r="E693" t="s">
        <v>42</v>
      </c>
      <c r="F693" t="s">
        <v>140</v>
      </c>
      <c r="G693" t="s">
        <v>140</v>
      </c>
      <c r="H693" t="s">
        <v>21</v>
      </c>
      <c r="I693" t="s">
        <v>22</v>
      </c>
      <c r="J693">
        <v>0</v>
      </c>
      <c r="K693" t="s">
        <v>140</v>
      </c>
      <c r="L693">
        <v>0</v>
      </c>
      <c r="M693">
        <v>5</v>
      </c>
      <c r="N693" t="s">
        <v>709</v>
      </c>
      <c r="O693" t="s">
        <v>31</v>
      </c>
      <c r="P693" t="s">
        <v>39</v>
      </c>
      <c r="Q693" t="s">
        <v>686</v>
      </c>
      <c r="R693" s="5" t="s">
        <v>694</v>
      </c>
    </row>
    <row r="694" spans="1:18" x14ac:dyDescent="0.25">
      <c r="A694">
        <v>7950</v>
      </c>
      <c r="B694" t="s">
        <v>653</v>
      </c>
      <c r="C694" t="s">
        <v>54</v>
      </c>
      <c r="D694" t="s">
        <v>710</v>
      </c>
      <c r="E694" t="s">
        <v>19</v>
      </c>
      <c r="F694" t="s">
        <v>140</v>
      </c>
      <c r="G694" t="s">
        <v>140</v>
      </c>
      <c r="H694" t="s">
        <v>21</v>
      </c>
      <c r="I694" t="s">
        <v>22</v>
      </c>
      <c r="J694">
        <v>0</v>
      </c>
      <c r="K694" t="s">
        <v>140</v>
      </c>
      <c r="L694">
        <v>0</v>
      </c>
      <c r="M694">
        <v>2</v>
      </c>
      <c r="N694" t="s">
        <v>436</v>
      </c>
      <c r="O694" t="s">
        <v>56</v>
      </c>
      <c r="P694" t="s">
        <v>694</v>
      </c>
      <c r="Q694" t="s">
        <v>46</v>
      </c>
      <c r="R694" s="5" t="s">
        <v>33</v>
      </c>
    </row>
    <row r="695" spans="1:18" x14ac:dyDescent="0.25">
      <c r="A695">
        <v>7951</v>
      </c>
      <c r="B695" t="s">
        <v>653</v>
      </c>
      <c r="C695" t="s">
        <v>60</v>
      </c>
      <c r="D695" t="s">
        <v>711</v>
      </c>
      <c r="E695" t="s">
        <v>36</v>
      </c>
      <c r="F695" t="s">
        <v>145</v>
      </c>
      <c r="G695" t="s">
        <v>145</v>
      </c>
      <c r="H695" t="s">
        <v>21</v>
      </c>
      <c r="I695" t="s">
        <v>22</v>
      </c>
      <c r="J695">
        <v>0</v>
      </c>
      <c r="K695" t="s">
        <v>36</v>
      </c>
      <c r="L695">
        <v>25</v>
      </c>
      <c r="M695">
        <v>0</v>
      </c>
      <c r="N695" t="s">
        <v>576</v>
      </c>
      <c r="O695" t="s">
        <v>63</v>
      </c>
      <c r="P695" t="s">
        <v>39</v>
      </c>
      <c r="Q695" t="s">
        <v>656</v>
      </c>
      <c r="R695" s="5" t="s">
        <v>695</v>
      </c>
    </row>
    <row r="696" spans="1:18" x14ac:dyDescent="0.25">
      <c r="A696">
        <v>7952</v>
      </c>
      <c r="B696" t="s">
        <v>653</v>
      </c>
      <c r="C696" t="s">
        <v>60</v>
      </c>
      <c r="D696" t="s">
        <v>712</v>
      </c>
      <c r="E696" t="s">
        <v>19</v>
      </c>
      <c r="F696" t="s">
        <v>36</v>
      </c>
      <c r="G696" t="s">
        <v>36</v>
      </c>
      <c r="H696" t="s">
        <v>21</v>
      </c>
      <c r="I696" t="s">
        <v>22</v>
      </c>
      <c r="J696">
        <v>0</v>
      </c>
      <c r="K696" t="s">
        <v>19</v>
      </c>
      <c r="L696">
        <v>14</v>
      </c>
      <c r="M696">
        <v>0</v>
      </c>
      <c r="N696" t="s">
        <v>52</v>
      </c>
      <c r="O696" t="s">
        <v>63</v>
      </c>
      <c r="P696" t="s">
        <v>39</v>
      </c>
      <c r="Q696" t="s">
        <v>695</v>
      </c>
      <c r="R696" s="5" t="s">
        <v>656</v>
      </c>
    </row>
    <row r="697" spans="1:18" x14ac:dyDescent="0.25">
      <c r="A697">
        <v>7953</v>
      </c>
      <c r="B697" t="s">
        <v>653</v>
      </c>
      <c r="C697" t="s">
        <v>54</v>
      </c>
      <c r="D697" t="s">
        <v>713</v>
      </c>
      <c r="E697" t="s">
        <v>19</v>
      </c>
      <c r="F697" t="s">
        <v>140</v>
      </c>
      <c r="G697" t="s">
        <v>140</v>
      </c>
      <c r="H697" t="s">
        <v>21</v>
      </c>
      <c r="I697" t="s">
        <v>22</v>
      </c>
      <c r="J697">
        <v>0</v>
      </c>
      <c r="K697" t="s">
        <v>140</v>
      </c>
      <c r="L697">
        <v>0</v>
      </c>
      <c r="M697">
        <v>8</v>
      </c>
      <c r="N697" t="s">
        <v>159</v>
      </c>
      <c r="O697" t="s">
        <v>56</v>
      </c>
      <c r="P697" t="s">
        <v>694</v>
      </c>
      <c r="Q697" t="s">
        <v>33</v>
      </c>
      <c r="R697" s="5" t="s">
        <v>39</v>
      </c>
    </row>
    <row r="698" spans="1:18" x14ac:dyDescent="0.25">
      <c r="A698">
        <v>11137</v>
      </c>
      <c r="B698" t="s">
        <v>714</v>
      </c>
      <c r="C698" t="s">
        <v>166</v>
      </c>
      <c r="D698" t="s">
        <v>715</v>
      </c>
      <c r="E698" t="s">
        <v>20</v>
      </c>
      <c r="F698" t="s">
        <v>140</v>
      </c>
      <c r="G698" t="s">
        <v>140</v>
      </c>
      <c r="H698" t="s">
        <v>21</v>
      </c>
      <c r="I698" t="s">
        <v>22</v>
      </c>
      <c r="J698">
        <v>0</v>
      </c>
      <c r="K698" t="s">
        <v>140</v>
      </c>
      <c r="L698">
        <v>0</v>
      </c>
      <c r="M698">
        <v>7</v>
      </c>
      <c r="N698" t="s">
        <v>282</v>
      </c>
      <c r="O698" t="s">
        <v>716</v>
      </c>
      <c r="P698" t="s">
        <v>691</v>
      </c>
      <c r="Q698" t="s">
        <v>689</v>
      </c>
      <c r="R698" s="5" t="s">
        <v>39</v>
      </c>
    </row>
    <row r="699" spans="1:18" x14ac:dyDescent="0.25">
      <c r="A699">
        <v>11138</v>
      </c>
      <c r="B699" t="s">
        <v>714</v>
      </c>
      <c r="C699" t="s">
        <v>60</v>
      </c>
      <c r="D699" t="s">
        <v>717</v>
      </c>
      <c r="E699" t="s">
        <v>19</v>
      </c>
      <c r="F699" t="s">
        <v>36</v>
      </c>
      <c r="G699" t="s">
        <v>36</v>
      </c>
      <c r="H699" t="s">
        <v>21</v>
      </c>
      <c r="I699" t="s">
        <v>22</v>
      </c>
      <c r="J699">
        <v>0</v>
      </c>
      <c r="K699" t="s">
        <v>36</v>
      </c>
      <c r="L699">
        <v>0</v>
      </c>
      <c r="M699">
        <v>6</v>
      </c>
      <c r="N699" t="s">
        <v>576</v>
      </c>
      <c r="O699" t="s">
        <v>63</v>
      </c>
      <c r="P699" t="s">
        <v>654</v>
      </c>
      <c r="Q699" t="s">
        <v>656</v>
      </c>
      <c r="R699" s="5" t="s">
        <v>663</v>
      </c>
    </row>
    <row r="700" spans="1:18" x14ac:dyDescent="0.25">
      <c r="A700">
        <v>11139</v>
      </c>
      <c r="B700" t="s">
        <v>714</v>
      </c>
      <c r="C700" t="s">
        <v>54</v>
      </c>
      <c r="D700" t="s">
        <v>717</v>
      </c>
      <c r="E700" t="s">
        <v>718</v>
      </c>
      <c r="F700" t="s">
        <v>28</v>
      </c>
      <c r="G700" t="s">
        <v>28</v>
      </c>
      <c r="H700" t="s">
        <v>21</v>
      </c>
      <c r="I700" t="s">
        <v>22</v>
      </c>
      <c r="J700">
        <v>0</v>
      </c>
      <c r="K700" t="s">
        <v>718</v>
      </c>
      <c r="L700">
        <v>37</v>
      </c>
      <c r="M700">
        <v>0</v>
      </c>
      <c r="N700" t="s">
        <v>112</v>
      </c>
      <c r="O700" t="s">
        <v>56</v>
      </c>
      <c r="P700" t="s">
        <v>33</v>
      </c>
      <c r="Q700" t="s">
        <v>686</v>
      </c>
      <c r="R700" s="5" t="s">
        <v>664</v>
      </c>
    </row>
    <row r="701" spans="1:18" x14ac:dyDescent="0.25">
      <c r="A701">
        <v>11140</v>
      </c>
      <c r="B701" t="s">
        <v>714</v>
      </c>
      <c r="C701" t="s">
        <v>157</v>
      </c>
      <c r="D701" t="s">
        <v>719</v>
      </c>
      <c r="E701" t="s">
        <v>42</v>
      </c>
      <c r="F701" t="s">
        <v>145</v>
      </c>
      <c r="G701" t="s">
        <v>145</v>
      </c>
      <c r="H701" t="s">
        <v>21</v>
      </c>
      <c r="I701" t="s">
        <v>22</v>
      </c>
      <c r="J701">
        <v>0</v>
      </c>
      <c r="K701" t="s">
        <v>42</v>
      </c>
      <c r="L701">
        <v>14</v>
      </c>
      <c r="M701">
        <v>0</v>
      </c>
      <c r="N701" t="s">
        <v>80</v>
      </c>
      <c r="O701" t="s">
        <v>160</v>
      </c>
      <c r="P701" t="s">
        <v>46</v>
      </c>
      <c r="Q701" t="s">
        <v>720</v>
      </c>
      <c r="R701" s="5" t="s">
        <v>691</v>
      </c>
    </row>
    <row r="702" spans="1:18" x14ac:dyDescent="0.25">
      <c r="A702">
        <v>11141</v>
      </c>
      <c r="B702" t="s">
        <v>714</v>
      </c>
      <c r="C702" t="s">
        <v>70</v>
      </c>
      <c r="D702" t="s">
        <v>721</v>
      </c>
      <c r="E702" t="s">
        <v>718</v>
      </c>
      <c r="F702" t="s">
        <v>140</v>
      </c>
      <c r="G702" t="s">
        <v>718</v>
      </c>
      <c r="H702" t="s">
        <v>49</v>
      </c>
      <c r="I702" t="s">
        <v>22</v>
      </c>
      <c r="J702">
        <v>0</v>
      </c>
      <c r="K702" t="s">
        <v>140</v>
      </c>
      <c r="L702">
        <v>0</v>
      </c>
      <c r="M702">
        <v>6</v>
      </c>
      <c r="N702" t="s">
        <v>159</v>
      </c>
      <c r="O702" t="s">
        <v>722</v>
      </c>
      <c r="P702" t="s">
        <v>694</v>
      </c>
      <c r="Q702" t="s">
        <v>39</v>
      </c>
      <c r="R702" s="5" t="s">
        <v>689</v>
      </c>
    </row>
    <row r="703" spans="1:18" x14ac:dyDescent="0.25">
      <c r="A703">
        <v>11142</v>
      </c>
      <c r="B703" t="s">
        <v>714</v>
      </c>
      <c r="C703" t="s">
        <v>60</v>
      </c>
      <c r="D703" t="s">
        <v>723</v>
      </c>
      <c r="E703" t="s">
        <v>36</v>
      </c>
      <c r="F703" t="s">
        <v>42</v>
      </c>
      <c r="G703" t="s">
        <v>42</v>
      </c>
      <c r="H703" t="s">
        <v>21</v>
      </c>
      <c r="I703" t="s">
        <v>22</v>
      </c>
      <c r="J703">
        <v>0</v>
      </c>
      <c r="K703" t="s">
        <v>36</v>
      </c>
      <c r="L703">
        <v>28</v>
      </c>
      <c r="M703">
        <v>0</v>
      </c>
      <c r="N703" t="s">
        <v>576</v>
      </c>
      <c r="O703" t="s">
        <v>63</v>
      </c>
      <c r="P703" t="s">
        <v>656</v>
      </c>
      <c r="Q703" t="s">
        <v>663</v>
      </c>
      <c r="R703" s="5" t="s">
        <v>654</v>
      </c>
    </row>
    <row r="704" spans="1:18" x14ac:dyDescent="0.25">
      <c r="A704">
        <v>11143</v>
      </c>
      <c r="B704" t="s">
        <v>714</v>
      </c>
      <c r="C704" t="s">
        <v>666</v>
      </c>
      <c r="D704" t="s">
        <v>724</v>
      </c>
      <c r="E704" t="s">
        <v>28</v>
      </c>
      <c r="F704" t="s">
        <v>20</v>
      </c>
      <c r="G704" t="s">
        <v>20</v>
      </c>
      <c r="H704" t="s">
        <v>21</v>
      </c>
      <c r="I704" t="s">
        <v>22</v>
      </c>
      <c r="J704">
        <v>0</v>
      </c>
      <c r="K704" t="s">
        <v>28</v>
      </c>
      <c r="L704">
        <v>6</v>
      </c>
      <c r="M704">
        <v>0</v>
      </c>
      <c r="N704" t="s">
        <v>59</v>
      </c>
      <c r="O704" t="s">
        <v>725</v>
      </c>
      <c r="P704" t="s">
        <v>33</v>
      </c>
      <c r="Q704" t="s">
        <v>664</v>
      </c>
      <c r="R704" s="5" t="s">
        <v>686</v>
      </c>
    </row>
    <row r="705" spans="1:18" x14ac:dyDescent="0.25">
      <c r="A705">
        <v>11144</v>
      </c>
      <c r="B705" t="s">
        <v>714</v>
      </c>
      <c r="C705" t="s">
        <v>18</v>
      </c>
      <c r="D705" t="s">
        <v>726</v>
      </c>
      <c r="E705" t="s">
        <v>145</v>
      </c>
      <c r="F705" t="s">
        <v>19</v>
      </c>
      <c r="G705" t="s">
        <v>145</v>
      </c>
      <c r="H705" t="s">
        <v>49</v>
      </c>
      <c r="I705" t="s">
        <v>22</v>
      </c>
      <c r="J705">
        <v>0</v>
      </c>
      <c r="K705" t="s">
        <v>19</v>
      </c>
      <c r="L705">
        <v>0</v>
      </c>
      <c r="M705">
        <v>5</v>
      </c>
      <c r="N705" t="s">
        <v>52</v>
      </c>
      <c r="O705" t="s">
        <v>727</v>
      </c>
      <c r="P705" t="s">
        <v>691</v>
      </c>
      <c r="Q705" t="s">
        <v>46</v>
      </c>
      <c r="R705" s="5" t="s">
        <v>720</v>
      </c>
    </row>
    <row r="706" spans="1:18" x14ac:dyDescent="0.25">
      <c r="A706">
        <v>11145</v>
      </c>
      <c r="B706" t="s">
        <v>714</v>
      </c>
      <c r="C706" t="s">
        <v>657</v>
      </c>
      <c r="D706" t="s">
        <v>728</v>
      </c>
      <c r="E706" t="s">
        <v>28</v>
      </c>
      <c r="F706" t="s">
        <v>42</v>
      </c>
      <c r="G706" t="s">
        <v>42</v>
      </c>
      <c r="H706" t="s">
        <v>21</v>
      </c>
      <c r="I706" t="s">
        <v>22</v>
      </c>
      <c r="J706">
        <v>0</v>
      </c>
      <c r="K706" t="s">
        <v>42</v>
      </c>
      <c r="L706">
        <v>0</v>
      </c>
      <c r="M706">
        <v>8</v>
      </c>
      <c r="N706" t="s">
        <v>578</v>
      </c>
      <c r="O706" t="s">
        <v>729</v>
      </c>
      <c r="P706" t="s">
        <v>663</v>
      </c>
      <c r="Q706" t="s">
        <v>654</v>
      </c>
      <c r="R706" s="5" t="s">
        <v>656</v>
      </c>
    </row>
    <row r="707" spans="1:18" x14ac:dyDescent="0.25">
      <c r="A707">
        <v>11146</v>
      </c>
      <c r="B707" t="s">
        <v>714</v>
      </c>
      <c r="C707" t="s">
        <v>70</v>
      </c>
      <c r="D707" t="s">
        <v>728</v>
      </c>
      <c r="E707" t="s">
        <v>36</v>
      </c>
      <c r="F707" t="s">
        <v>718</v>
      </c>
      <c r="G707" t="s">
        <v>718</v>
      </c>
      <c r="H707" t="s">
        <v>21</v>
      </c>
      <c r="I707" t="s">
        <v>104</v>
      </c>
      <c r="J707">
        <v>0</v>
      </c>
      <c r="K707" t="s">
        <v>718</v>
      </c>
      <c r="L707">
        <v>0</v>
      </c>
      <c r="M707">
        <v>0</v>
      </c>
      <c r="N707" t="s">
        <v>730</v>
      </c>
      <c r="O707" t="s">
        <v>722</v>
      </c>
      <c r="P707" t="s">
        <v>689</v>
      </c>
      <c r="Q707" t="s">
        <v>39</v>
      </c>
      <c r="R707" s="5" t="s">
        <v>694</v>
      </c>
    </row>
    <row r="708" spans="1:18" x14ac:dyDescent="0.25">
      <c r="A708">
        <v>11147</v>
      </c>
      <c r="B708" t="s">
        <v>714</v>
      </c>
      <c r="C708" t="s">
        <v>18</v>
      </c>
      <c r="D708" t="s">
        <v>731</v>
      </c>
      <c r="E708" t="s">
        <v>19</v>
      </c>
      <c r="F708" t="s">
        <v>20</v>
      </c>
      <c r="G708" t="s">
        <v>20</v>
      </c>
      <c r="H708" t="s">
        <v>21</v>
      </c>
      <c r="I708" t="s">
        <v>22</v>
      </c>
      <c r="J708">
        <v>0</v>
      </c>
      <c r="K708" t="s">
        <v>19</v>
      </c>
      <c r="L708">
        <v>118</v>
      </c>
      <c r="M708">
        <v>0</v>
      </c>
      <c r="N708" t="s">
        <v>732</v>
      </c>
      <c r="O708" t="s">
        <v>727</v>
      </c>
      <c r="P708" t="s">
        <v>33</v>
      </c>
      <c r="Q708" t="s">
        <v>720</v>
      </c>
      <c r="R708" s="5" t="s">
        <v>46</v>
      </c>
    </row>
    <row r="709" spans="1:18" x14ac:dyDescent="0.25">
      <c r="A709">
        <v>11148</v>
      </c>
      <c r="B709" t="s">
        <v>714</v>
      </c>
      <c r="C709" t="s">
        <v>166</v>
      </c>
      <c r="D709" t="s">
        <v>731</v>
      </c>
      <c r="E709" t="s">
        <v>140</v>
      </c>
      <c r="F709" t="s">
        <v>145</v>
      </c>
      <c r="G709" t="s">
        <v>145</v>
      </c>
      <c r="H709" t="s">
        <v>21</v>
      </c>
      <c r="I709" t="s">
        <v>22</v>
      </c>
      <c r="J709">
        <v>0</v>
      </c>
      <c r="K709" t="s">
        <v>140</v>
      </c>
      <c r="L709">
        <v>8</v>
      </c>
      <c r="M709">
        <v>0</v>
      </c>
      <c r="N709" t="s">
        <v>92</v>
      </c>
      <c r="O709" t="s">
        <v>716</v>
      </c>
      <c r="P709" t="s">
        <v>664</v>
      </c>
      <c r="Q709" t="s">
        <v>686</v>
      </c>
      <c r="R709" s="5" t="s">
        <v>691</v>
      </c>
    </row>
    <row r="710" spans="1:18" x14ac:dyDescent="0.25">
      <c r="A710">
        <v>11149</v>
      </c>
      <c r="B710" t="s">
        <v>714</v>
      </c>
      <c r="C710" t="s">
        <v>657</v>
      </c>
      <c r="D710" s="1">
        <v>43469</v>
      </c>
      <c r="E710" t="s">
        <v>42</v>
      </c>
      <c r="F710" t="s">
        <v>718</v>
      </c>
      <c r="G710" t="s">
        <v>718</v>
      </c>
      <c r="H710" t="s">
        <v>21</v>
      </c>
      <c r="I710" t="s">
        <v>22</v>
      </c>
      <c r="J710">
        <v>0</v>
      </c>
      <c r="K710" t="s">
        <v>42</v>
      </c>
      <c r="L710">
        <v>14</v>
      </c>
      <c r="M710">
        <v>0</v>
      </c>
      <c r="N710" t="s">
        <v>733</v>
      </c>
      <c r="O710" t="s">
        <v>729</v>
      </c>
      <c r="P710" t="s">
        <v>656</v>
      </c>
      <c r="Q710" t="s">
        <v>654</v>
      </c>
      <c r="R710" s="5" t="s">
        <v>663</v>
      </c>
    </row>
    <row r="711" spans="1:18" x14ac:dyDescent="0.25">
      <c r="A711">
        <v>11150</v>
      </c>
      <c r="B711" t="s">
        <v>714</v>
      </c>
      <c r="C711" t="s">
        <v>157</v>
      </c>
      <c r="D711" s="1">
        <v>43500</v>
      </c>
      <c r="E711" t="s">
        <v>20</v>
      </c>
      <c r="F711" t="s">
        <v>145</v>
      </c>
      <c r="G711" t="s">
        <v>145</v>
      </c>
      <c r="H711" t="s">
        <v>21</v>
      </c>
      <c r="I711" t="s">
        <v>22</v>
      </c>
      <c r="J711">
        <v>0</v>
      </c>
      <c r="K711" t="s">
        <v>145</v>
      </c>
      <c r="L711">
        <v>0</v>
      </c>
      <c r="M711">
        <v>7</v>
      </c>
      <c r="N711" t="s">
        <v>707</v>
      </c>
      <c r="O711" t="s">
        <v>160</v>
      </c>
      <c r="P711" t="s">
        <v>694</v>
      </c>
      <c r="Q711" t="s">
        <v>689</v>
      </c>
      <c r="R711" s="5" t="s">
        <v>39</v>
      </c>
    </row>
    <row r="712" spans="1:18" x14ac:dyDescent="0.25">
      <c r="A712">
        <v>11151</v>
      </c>
      <c r="B712" t="s">
        <v>714</v>
      </c>
      <c r="C712" t="s">
        <v>54</v>
      </c>
      <c r="D712" s="1">
        <v>43528</v>
      </c>
      <c r="E712" t="s">
        <v>28</v>
      </c>
      <c r="F712" t="s">
        <v>140</v>
      </c>
      <c r="G712" t="s">
        <v>140</v>
      </c>
      <c r="H712" t="s">
        <v>21</v>
      </c>
      <c r="I712" t="s">
        <v>22</v>
      </c>
      <c r="J712">
        <v>0</v>
      </c>
      <c r="K712" t="s">
        <v>28</v>
      </c>
      <c r="L712">
        <v>37</v>
      </c>
      <c r="M712">
        <v>0</v>
      </c>
      <c r="N712" t="s">
        <v>597</v>
      </c>
      <c r="O712" t="s">
        <v>56</v>
      </c>
      <c r="P712" t="s">
        <v>691</v>
      </c>
      <c r="Q712" t="s">
        <v>659</v>
      </c>
      <c r="R712" s="5" t="s">
        <v>686</v>
      </c>
    </row>
    <row r="713" spans="1:18" x14ac:dyDescent="0.25">
      <c r="A713">
        <v>11152</v>
      </c>
      <c r="B713" t="s">
        <v>714</v>
      </c>
      <c r="C713" t="s">
        <v>70</v>
      </c>
      <c r="D713" s="1">
        <v>43559</v>
      </c>
      <c r="E713" t="s">
        <v>718</v>
      </c>
      <c r="F713" t="s">
        <v>19</v>
      </c>
      <c r="G713" t="s">
        <v>19</v>
      </c>
      <c r="H713" t="s">
        <v>21</v>
      </c>
      <c r="I713" t="s">
        <v>22</v>
      </c>
      <c r="J713">
        <v>0</v>
      </c>
      <c r="K713" t="s">
        <v>19</v>
      </c>
      <c r="L713">
        <v>0</v>
      </c>
      <c r="M713">
        <v>5</v>
      </c>
      <c r="N713" t="s">
        <v>732</v>
      </c>
      <c r="O713" t="s">
        <v>722</v>
      </c>
      <c r="P713" t="s">
        <v>46</v>
      </c>
      <c r="Q713" t="s">
        <v>720</v>
      </c>
      <c r="R713" s="5" t="s">
        <v>33</v>
      </c>
    </row>
    <row r="714" spans="1:18" x14ac:dyDescent="0.25">
      <c r="A714">
        <v>11153</v>
      </c>
      <c r="B714" t="s">
        <v>714</v>
      </c>
      <c r="C714" t="s">
        <v>666</v>
      </c>
      <c r="D714" s="1">
        <v>43589</v>
      </c>
      <c r="E714" t="s">
        <v>20</v>
      </c>
      <c r="F714" t="s">
        <v>36</v>
      </c>
      <c r="G714" t="s">
        <v>36</v>
      </c>
      <c r="H714" t="s">
        <v>21</v>
      </c>
      <c r="I714" t="s">
        <v>22</v>
      </c>
      <c r="J714">
        <v>0</v>
      </c>
      <c r="K714" t="s">
        <v>36</v>
      </c>
      <c r="L714">
        <v>0</v>
      </c>
      <c r="M714">
        <v>5</v>
      </c>
      <c r="N714" t="s">
        <v>576</v>
      </c>
      <c r="O714" t="s">
        <v>725</v>
      </c>
      <c r="P714" t="s">
        <v>656</v>
      </c>
      <c r="Q714" t="s">
        <v>654</v>
      </c>
      <c r="R714" s="5" t="s">
        <v>664</v>
      </c>
    </row>
    <row r="715" spans="1:18" x14ac:dyDescent="0.25">
      <c r="A715">
        <v>11309</v>
      </c>
      <c r="B715" t="s">
        <v>714</v>
      </c>
      <c r="C715" t="s">
        <v>166</v>
      </c>
      <c r="D715" s="1">
        <v>43620</v>
      </c>
      <c r="E715" t="s">
        <v>140</v>
      </c>
      <c r="F715" t="s">
        <v>42</v>
      </c>
      <c r="G715" t="s">
        <v>140</v>
      </c>
      <c r="H715" t="s">
        <v>49</v>
      </c>
      <c r="I715" t="s">
        <v>22</v>
      </c>
      <c r="J715">
        <v>0</v>
      </c>
      <c r="K715" t="s">
        <v>140</v>
      </c>
      <c r="L715">
        <v>22</v>
      </c>
      <c r="M715">
        <v>0</v>
      </c>
      <c r="N715" t="s">
        <v>282</v>
      </c>
      <c r="O715" t="s">
        <v>716</v>
      </c>
      <c r="P715" t="s">
        <v>66</v>
      </c>
      <c r="Q715" t="s">
        <v>659</v>
      </c>
      <c r="R715" s="5" t="s">
        <v>46</v>
      </c>
    </row>
    <row r="716" spans="1:18" x14ac:dyDescent="0.25">
      <c r="A716">
        <v>11310</v>
      </c>
      <c r="B716" t="s">
        <v>714</v>
      </c>
      <c r="C716" t="s">
        <v>18</v>
      </c>
      <c r="D716" s="1">
        <v>43620</v>
      </c>
      <c r="E716" t="s">
        <v>28</v>
      </c>
      <c r="F716" t="s">
        <v>19</v>
      </c>
      <c r="G716" t="s">
        <v>19</v>
      </c>
      <c r="H716" t="s">
        <v>21</v>
      </c>
      <c r="I716" t="s">
        <v>22</v>
      </c>
      <c r="J716">
        <v>0</v>
      </c>
      <c r="K716" t="s">
        <v>28</v>
      </c>
      <c r="L716">
        <v>40</v>
      </c>
      <c r="M716">
        <v>0</v>
      </c>
      <c r="N716" t="s">
        <v>734</v>
      </c>
      <c r="O716" t="s">
        <v>727</v>
      </c>
      <c r="P716" t="s">
        <v>689</v>
      </c>
      <c r="Q716" t="s">
        <v>39</v>
      </c>
      <c r="R716" s="5" t="s">
        <v>694</v>
      </c>
    </row>
    <row r="717" spans="1:18" x14ac:dyDescent="0.25">
      <c r="A717">
        <v>11311</v>
      </c>
      <c r="B717" t="s">
        <v>714</v>
      </c>
      <c r="C717" t="s">
        <v>666</v>
      </c>
      <c r="D717" s="1">
        <v>43650</v>
      </c>
      <c r="E717" t="s">
        <v>20</v>
      </c>
      <c r="F717" t="s">
        <v>718</v>
      </c>
      <c r="G717" t="s">
        <v>718</v>
      </c>
      <c r="H717" t="s">
        <v>21</v>
      </c>
      <c r="I717" t="s">
        <v>22</v>
      </c>
      <c r="J717">
        <v>0</v>
      </c>
      <c r="K717" t="s">
        <v>718</v>
      </c>
      <c r="L717">
        <v>0</v>
      </c>
      <c r="M717">
        <v>4</v>
      </c>
      <c r="N717" t="s">
        <v>735</v>
      </c>
      <c r="O717" t="s">
        <v>725</v>
      </c>
      <c r="P717" t="s">
        <v>33</v>
      </c>
      <c r="Q717" t="s">
        <v>686</v>
      </c>
      <c r="R717" s="5" t="s">
        <v>664</v>
      </c>
    </row>
    <row r="718" spans="1:18" x14ac:dyDescent="0.25">
      <c r="A718">
        <v>11312</v>
      </c>
      <c r="B718" t="s">
        <v>714</v>
      </c>
      <c r="C718" t="s">
        <v>157</v>
      </c>
      <c r="D718" s="1">
        <v>43650</v>
      </c>
      <c r="E718" t="s">
        <v>145</v>
      </c>
      <c r="F718" t="s">
        <v>36</v>
      </c>
      <c r="G718" t="s">
        <v>36</v>
      </c>
      <c r="H718" t="s">
        <v>21</v>
      </c>
      <c r="I718" t="s">
        <v>22</v>
      </c>
      <c r="J718">
        <v>0</v>
      </c>
      <c r="K718" t="s">
        <v>36</v>
      </c>
      <c r="L718">
        <v>0</v>
      </c>
      <c r="M718">
        <v>8</v>
      </c>
      <c r="N718" t="s">
        <v>736</v>
      </c>
      <c r="O718" t="s">
        <v>160</v>
      </c>
      <c r="P718" t="s">
        <v>654</v>
      </c>
      <c r="Q718" t="s">
        <v>656</v>
      </c>
      <c r="R718" s="5" t="s">
        <v>691</v>
      </c>
    </row>
    <row r="719" spans="1:18" x14ac:dyDescent="0.25">
      <c r="A719">
        <v>11313</v>
      </c>
      <c r="B719" t="s">
        <v>714</v>
      </c>
      <c r="C719" t="s">
        <v>657</v>
      </c>
      <c r="D719" s="1">
        <v>43681</v>
      </c>
      <c r="E719" t="s">
        <v>19</v>
      </c>
      <c r="F719" t="s">
        <v>42</v>
      </c>
      <c r="G719" t="s">
        <v>42</v>
      </c>
      <c r="H719" t="s">
        <v>21</v>
      </c>
      <c r="I719" t="s">
        <v>22</v>
      </c>
      <c r="J719">
        <v>0</v>
      </c>
      <c r="K719" t="s">
        <v>42</v>
      </c>
      <c r="L719">
        <v>0</v>
      </c>
      <c r="M719">
        <v>6</v>
      </c>
      <c r="N719" t="s">
        <v>658</v>
      </c>
      <c r="O719" t="s">
        <v>729</v>
      </c>
      <c r="P719" t="s">
        <v>694</v>
      </c>
      <c r="Q719" t="s">
        <v>689</v>
      </c>
      <c r="R719" s="5" t="s">
        <v>39</v>
      </c>
    </row>
    <row r="720" spans="1:18" x14ac:dyDescent="0.25">
      <c r="A720">
        <v>11314</v>
      </c>
      <c r="B720" t="s">
        <v>714</v>
      </c>
      <c r="C720" t="s">
        <v>166</v>
      </c>
      <c r="D720" s="1">
        <v>43712</v>
      </c>
      <c r="E720" t="s">
        <v>36</v>
      </c>
      <c r="F720" t="s">
        <v>140</v>
      </c>
      <c r="G720" t="s">
        <v>140</v>
      </c>
      <c r="H720" t="s">
        <v>21</v>
      </c>
      <c r="I720" t="s">
        <v>22</v>
      </c>
      <c r="J720">
        <v>0</v>
      </c>
      <c r="K720" t="s">
        <v>140</v>
      </c>
      <c r="L720">
        <v>0</v>
      </c>
      <c r="M720">
        <v>7</v>
      </c>
      <c r="N720" t="s">
        <v>737</v>
      </c>
      <c r="O720" t="s">
        <v>716</v>
      </c>
      <c r="P720" t="s">
        <v>659</v>
      </c>
      <c r="Q720" t="s">
        <v>46</v>
      </c>
      <c r="R720" s="5" t="s">
        <v>738</v>
      </c>
    </row>
    <row r="721" spans="1:18" x14ac:dyDescent="0.25">
      <c r="A721">
        <v>11315</v>
      </c>
      <c r="B721" t="s">
        <v>714</v>
      </c>
      <c r="C721" t="s">
        <v>54</v>
      </c>
      <c r="D721" s="1">
        <v>43742</v>
      </c>
      <c r="E721" t="s">
        <v>42</v>
      </c>
      <c r="F721" t="s">
        <v>28</v>
      </c>
      <c r="G721" t="s">
        <v>28</v>
      </c>
      <c r="H721" t="s">
        <v>21</v>
      </c>
      <c r="I721" t="s">
        <v>22</v>
      </c>
      <c r="J721">
        <v>0</v>
      </c>
      <c r="K721" t="s">
        <v>28</v>
      </c>
      <c r="L721">
        <v>0</v>
      </c>
      <c r="M721">
        <v>3</v>
      </c>
      <c r="N721" t="s">
        <v>65</v>
      </c>
      <c r="O721" t="s">
        <v>56</v>
      </c>
      <c r="P721" t="s">
        <v>686</v>
      </c>
      <c r="Q721" t="s">
        <v>33</v>
      </c>
      <c r="R721" s="5" t="s">
        <v>664</v>
      </c>
    </row>
    <row r="722" spans="1:18" x14ac:dyDescent="0.25">
      <c r="A722">
        <v>11316</v>
      </c>
      <c r="B722" t="s">
        <v>714</v>
      </c>
      <c r="C722" t="s">
        <v>157</v>
      </c>
      <c r="D722" s="1">
        <v>43773</v>
      </c>
      <c r="E722" t="s">
        <v>145</v>
      </c>
      <c r="F722" t="s">
        <v>140</v>
      </c>
      <c r="G722" t="s">
        <v>140</v>
      </c>
      <c r="H722" t="s">
        <v>21</v>
      </c>
      <c r="I722" t="s">
        <v>22</v>
      </c>
      <c r="J722">
        <v>0</v>
      </c>
      <c r="K722" t="s">
        <v>140</v>
      </c>
      <c r="L722">
        <v>0</v>
      </c>
      <c r="M722">
        <v>4</v>
      </c>
      <c r="N722" t="s">
        <v>92</v>
      </c>
      <c r="O722" t="s">
        <v>160</v>
      </c>
      <c r="P722" t="s">
        <v>691</v>
      </c>
      <c r="Q722" t="s">
        <v>738</v>
      </c>
      <c r="R722" s="5" t="s">
        <v>654</v>
      </c>
    </row>
    <row r="723" spans="1:18" x14ac:dyDescent="0.25">
      <c r="A723">
        <v>11317</v>
      </c>
      <c r="B723" t="s">
        <v>714</v>
      </c>
      <c r="C723" t="s">
        <v>60</v>
      </c>
      <c r="D723" s="1">
        <v>43803</v>
      </c>
      <c r="E723" t="s">
        <v>36</v>
      </c>
      <c r="F723" t="s">
        <v>718</v>
      </c>
      <c r="G723" t="s">
        <v>718</v>
      </c>
      <c r="H723" t="s">
        <v>21</v>
      </c>
      <c r="I723" t="s">
        <v>22</v>
      </c>
      <c r="J723">
        <v>0</v>
      </c>
      <c r="K723" t="s">
        <v>718</v>
      </c>
      <c r="L723">
        <v>0</v>
      </c>
      <c r="M723">
        <v>7</v>
      </c>
      <c r="N723" t="s">
        <v>116</v>
      </c>
      <c r="O723" t="s">
        <v>63</v>
      </c>
      <c r="P723" t="s">
        <v>686</v>
      </c>
      <c r="Q723" t="s">
        <v>664</v>
      </c>
      <c r="R723" s="5" t="s">
        <v>659</v>
      </c>
    </row>
    <row r="724" spans="1:18" x14ac:dyDescent="0.25">
      <c r="A724">
        <v>11318</v>
      </c>
      <c r="B724" t="s">
        <v>714</v>
      </c>
      <c r="C724" t="s">
        <v>54</v>
      </c>
      <c r="D724" t="s">
        <v>739</v>
      </c>
      <c r="E724" t="s">
        <v>28</v>
      </c>
      <c r="F724" t="s">
        <v>145</v>
      </c>
      <c r="G724" t="s">
        <v>145</v>
      </c>
      <c r="H724" t="s">
        <v>21</v>
      </c>
      <c r="I724" t="s">
        <v>22</v>
      </c>
      <c r="J724">
        <v>0</v>
      </c>
      <c r="K724" t="s">
        <v>145</v>
      </c>
      <c r="L724">
        <v>0</v>
      </c>
      <c r="M724">
        <v>4</v>
      </c>
      <c r="N724" t="s">
        <v>86</v>
      </c>
      <c r="O724" t="s">
        <v>56</v>
      </c>
      <c r="P724" t="s">
        <v>39</v>
      </c>
      <c r="Q724" t="s">
        <v>740</v>
      </c>
      <c r="R724" s="5" t="s">
        <v>694</v>
      </c>
    </row>
    <row r="725" spans="1:18" x14ac:dyDescent="0.25">
      <c r="A725">
        <v>11319</v>
      </c>
      <c r="B725" t="s">
        <v>714</v>
      </c>
      <c r="C725" t="s">
        <v>657</v>
      </c>
      <c r="D725" t="s">
        <v>739</v>
      </c>
      <c r="E725" t="s">
        <v>42</v>
      </c>
      <c r="F725" t="s">
        <v>20</v>
      </c>
      <c r="G725" t="s">
        <v>20</v>
      </c>
      <c r="H725" t="s">
        <v>21</v>
      </c>
      <c r="I725" t="s">
        <v>22</v>
      </c>
      <c r="J725">
        <v>0</v>
      </c>
      <c r="K725" t="s">
        <v>20</v>
      </c>
      <c r="L725">
        <v>0</v>
      </c>
      <c r="M725">
        <v>8</v>
      </c>
      <c r="N725" t="s">
        <v>249</v>
      </c>
      <c r="O725" t="s">
        <v>729</v>
      </c>
      <c r="P725" t="s">
        <v>33</v>
      </c>
      <c r="Q725" t="s">
        <v>738</v>
      </c>
      <c r="R725" s="5" t="s">
        <v>662</v>
      </c>
    </row>
    <row r="726" spans="1:18" x14ac:dyDescent="0.25">
      <c r="A726">
        <v>11320</v>
      </c>
      <c r="B726" t="s">
        <v>714</v>
      </c>
      <c r="C726" t="s">
        <v>60</v>
      </c>
      <c r="D726" t="s">
        <v>741</v>
      </c>
      <c r="E726" t="s">
        <v>36</v>
      </c>
      <c r="F726" t="s">
        <v>140</v>
      </c>
      <c r="G726" t="s">
        <v>140</v>
      </c>
      <c r="H726" t="s">
        <v>21</v>
      </c>
      <c r="I726" t="s">
        <v>22</v>
      </c>
      <c r="J726">
        <v>0</v>
      </c>
      <c r="K726" t="s">
        <v>140</v>
      </c>
      <c r="L726">
        <v>0</v>
      </c>
      <c r="M726">
        <v>5</v>
      </c>
      <c r="N726" t="s">
        <v>742</v>
      </c>
      <c r="O726" t="s">
        <v>63</v>
      </c>
      <c r="P726" t="s">
        <v>659</v>
      </c>
      <c r="Q726" t="s">
        <v>664</v>
      </c>
      <c r="R726" s="5" t="s">
        <v>686</v>
      </c>
    </row>
    <row r="727" spans="1:18" x14ac:dyDescent="0.25">
      <c r="A727">
        <v>11321</v>
      </c>
      <c r="B727" t="s">
        <v>714</v>
      </c>
      <c r="C727" t="s">
        <v>18</v>
      </c>
      <c r="D727" t="s">
        <v>741</v>
      </c>
      <c r="E727" t="s">
        <v>718</v>
      </c>
      <c r="F727" t="s">
        <v>19</v>
      </c>
      <c r="G727" t="s">
        <v>19</v>
      </c>
      <c r="H727" t="s">
        <v>21</v>
      </c>
      <c r="I727" t="s">
        <v>22</v>
      </c>
      <c r="J727">
        <v>0</v>
      </c>
      <c r="K727" t="s">
        <v>718</v>
      </c>
      <c r="L727">
        <v>39</v>
      </c>
      <c r="M727">
        <v>0</v>
      </c>
      <c r="N727" t="s">
        <v>743</v>
      </c>
      <c r="O727" t="s">
        <v>727</v>
      </c>
      <c r="P727" t="s">
        <v>656</v>
      </c>
      <c r="Q727" t="s">
        <v>691</v>
      </c>
      <c r="R727" s="5" t="s">
        <v>654</v>
      </c>
    </row>
    <row r="728" spans="1:18" x14ac:dyDescent="0.25">
      <c r="A728">
        <v>11322</v>
      </c>
      <c r="B728" t="s">
        <v>714</v>
      </c>
      <c r="C728" t="s">
        <v>54</v>
      </c>
      <c r="D728" t="s">
        <v>744</v>
      </c>
      <c r="E728" t="s">
        <v>20</v>
      </c>
      <c r="F728" t="s">
        <v>28</v>
      </c>
      <c r="G728" t="s">
        <v>28</v>
      </c>
      <c r="H728" t="s">
        <v>21</v>
      </c>
      <c r="I728" t="s">
        <v>22</v>
      </c>
      <c r="J728">
        <v>0</v>
      </c>
      <c r="K728" t="s">
        <v>28</v>
      </c>
      <c r="L728">
        <v>0</v>
      </c>
      <c r="M728">
        <v>5</v>
      </c>
      <c r="N728" t="s">
        <v>336</v>
      </c>
      <c r="O728" t="s">
        <v>56</v>
      </c>
      <c r="P728" t="s">
        <v>694</v>
      </c>
      <c r="Q728" t="s">
        <v>39</v>
      </c>
      <c r="R728" s="5" t="s">
        <v>740</v>
      </c>
    </row>
    <row r="729" spans="1:18" x14ac:dyDescent="0.25">
      <c r="A729">
        <v>11323</v>
      </c>
      <c r="B729" t="s">
        <v>714</v>
      </c>
      <c r="C729" t="s">
        <v>657</v>
      </c>
      <c r="D729" t="s">
        <v>745</v>
      </c>
      <c r="E729" t="s">
        <v>42</v>
      </c>
      <c r="F729" t="s">
        <v>145</v>
      </c>
      <c r="G729" t="s">
        <v>145</v>
      </c>
      <c r="H729" t="s">
        <v>21</v>
      </c>
      <c r="I729" t="s">
        <v>22</v>
      </c>
      <c r="J729">
        <v>0</v>
      </c>
      <c r="K729" t="s">
        <v>42</v>
      </c>
      <c r="L729">
        <v>12</v>
      </c>
      <c r="M729">
        <v>0</v>
      </c>
      <c r="N729" t="s">
        <v>349</v>
      </c>
      <c r="O729" t="s">
        <v>729</v>
      </c>
      <c r="P729" t="s">
        <v>656</v>
      </c>
      <c r="Q729" t="s">
        <v>663</v>
      </c>
      <c r="R729" s="5" t="s">
        <v>33</v>
      </c>
    </row>
    <row r="730" spans="1:18" x14ac:dyDescent="0.25">
      <c r="A730">
        <v>11324</v>
      </c>
      <c r="B730" t="s">
        <v>714</v>
      </c>
      <c r="C730" t="s">
        <v>18</v>
      </c>
      <c r="D730" t="s">
        <v>746</v>
      </c>
      <c r="E730" t="s">
        <v>140</v>
      </c>
      <c r="F730" t="s">
        <v>19</v>
      </c>
      <c r="G730" t="s">
        <v>140</v>
      </c>
      <c r="H730" t="s">
        <v>49</v>
      </c>
      <c r="I730" t="s">
        <v>22</v>
      </c>
      <c r="J730">
        <v>0</v>
      </c>
      <c r="K730" t="s">
        <v>19</v>
      </c>
      <c r="L730">
        <v>0</v>
      </c>
      <c r="M730">
        <v>6</v>
      </c>
      <c r="N730" t="s">
        <v>108</v>
      </c>
      <c r="O730" t="s">
        <v>727</v>
      </c>
      <c r="P730" t="s">
        <v>747</v>
      </c>
      <c r="Q730" t="s">
        <v>738</v>
      </c>
      <c r="R730" s="5" t="s">
        <v>46</v>
      </c>
    </row>
    <row r="731" spans="1:18" x14ac:dyDescent="0.25">
      <c r="A731">
        <v>11325</v>
      </c>
      <c r="B731" t="s">
        <v>714</v>
      </c>
      <c r="C731" t="s">
        <v>70</v>
      </c>
      <c r="D731" t="s">
        <v>748</v>
      </c>
      <c r="E731" t="s">
        <v>28</v>
      </c>
      <c r="F731" t="s">
        <v>718</v>
      </c>
      <c r="G731" t="s">
        <v>28</v>
      </c>
      <c r="H731" t="s">
        <v>49</v>
      </c>
      <c r="I731" t="s">
        <v>22</v>
      </c>
      <c r="J731">
        <v>0</v>
      </c>
      <c r="K731" t="s">
        <v>28</v>
      </c>
      <c r="L731">
        <v>40</v>
      </c>
      <c r="M731">
        <v>0</v>
      </c>
      <c r="N731" t="s">
        <v>597</v>
      </c>
      <c r="O731" t="s">
        <v>722</v>
      </c>
      <c r="P731" t="s">
        <v>662</v>
      </c>
      <c r="Q731" t="s">
        <v>691</v>
      </c>
      <c r="R731" s="5" t="s">
        <v>656</v>
      </c>
    </row>
    <row r="732" spans="1:18" x14ac:dyDescent="0.25">
      <c r="A732">
        <v>11326</v>
      </c>
      <c r="B732" t="s">
        <v>714</v>
      </c>
      <c r="C732" t="s">
        <v>60</v>
      </c>
      <c r="D732" t="s">
        <v>749</v>
      </c>
      <c r="E732" t="s">
        <v>20</v>
      </c>
      <c r="F732" t="s">
        <v>36</v>
      </c>
      <c r="G732" t="s">
        <v>36</v>
      </c>
      <c r="H732" t="s">
        <v>21</v>
      </c>
      <c r="I732" t="s">
        <v>22</v>
      </c>
      <c r="J732">
        <v>0</v>
      </c>
      <c r="K732" t="s">
        <v>20</v>
      </c>
      <c r="L732">
        <v>10</v>
      </c>
      <c r="M732">
        <v>0</v>
      </c>
      <c r="N732" t="s">
        <v>395</v>
      </c>
      <c r="O732" t="s">
        <v>63</v>
      </c>
      <c r="P732" t="s">
        <v>747</v>
      </c>
      <c r="Q732" t="s">
        <v>39</v>
      </c>
      <c r="R732" s="5" t="s">
        <v>689</v>
      </c>
    </row>
    <row r="733" spans="1:18" x14ac:dyDescent="0.25">
      <c r="A733">
        <v>11327</v>
      </c>
      <c r="B733" t="s">
        <v>714</v>
      </c>
      <c r="C733" t="s">
        <v>157</v>
      </c>
      <c r="D733" t="s">
        <v>750</v>
      </c>
      <c r="E733" t="s">
        <v>28</v>
      </c>
      <c r="F733" t="s">
        <v>145</v>
      </c>
      <c r="G733" t="s">
        <v>145</v>
      </c>
      <c r="H733" t="s">
        <v>21</v>
      </c>
      <c r="I733" t="s">
        <v>22</v>
      </c>
      <c r="J733">
        <v>0</v>
      </c>
      <c r="K733" t="s">
        <v>145</v>
      </c>
      <c r="L733">
        <v>0</v>
      </c>
      <c r="M733">
        <v>5</v>
      </c>
      <c r="N733" t="s">
        <v>30</v>
      </c>
      <c r="O733" t="s">
        <v>160</v>
      </c>
      <c r="P733" t="s">
        <v>33</v>
      </c>
      <c r="Q733" t="s">
        <v>686</v>
      </c>
      <c r="R733" s="5" t="s">
        <v>664</v>
      </c>
    </row>
    <row r="734" spans="1:18" x14ac:dyDescent="0.25">
      <c r="A734">
        <v>11328</v>
      </c>
      <c r="B734" t="s">
        <v>714</v>
      </c>
      <c r="C734" t="s">
        <v>70</v>
      </c>
      <c r="D734" t="s">
        <v>750</v>
      </c>
      <c r="E734" t="s">
        <v>42</v>
      </c>
      <c r="F734" t="s">
        <v>718</v>
      </c>
      <c r="G734" t="s">
        <v>718</v>
      </c>
      <c r="H734" t="s">
        <v>21</v>
      </c>
      <c r="I734" t="s">
        <v>22</v>
      </c>
      <c r="J734">
        <v>0</v>
      </c>
      <c r="K734" t="s">
        <v>718</v>
      </c>
      <c r="L734">
        <v>0</v>
      </c>
      <c r="M734">
        <v>5</v>
      </c>
      <c r="N734" t="s">
        <v>119</v>
      </c>
      <c r="O734" t="s">
        <v>722</v>
      </c>
      <c r="P734" t="s">
        <v>738</v>
      </c>
      <c r="Q734" t="s">
        <v>46</v>
      </c>
      <c r="R734" s="5" t="s">
        <v>691</v>
      </c>
    </row>
    <row r="735" spans="1:18" x14ac:dyDescent="0.25">
      <c r="A735">
        <v>11329</v>
      </c>
      <c r="B735" t="s">
        <v>714</v>
      </c>
      <c r="C735" t="s">
        <v>18</v>
      </c>
      <c r="D735" t="s">
        <v>751</v>
      </c>
      <c r="E735" t="s">
        <v>36</v>
      </c>
      <c r="F735" t="s">
        <v>19</v>
      </c>
      <c r="G735" t="s">
        <v>19</v>
      </c>
      <c r="H735" t="s">
        <v>21</v>
      </c>
      <c r="I735" t="s">
        <v>22</v>
      </c>
      <c r="J735">
        <v>0</v>
      </c>
      <c r="K735" t="s">
        <v>19</v>
      </c>
      <c r="L735">
        <v>0</v>
      </c>
      <c r="M735">
        <v>9</v>
      </c>
      <c r="N735" t="s">
        <v>752</v>
      </c>
      <c r="O735" t="s">
        <v>727</v>
      </c>
      <c r="P735" t="s">
        <v>39</v>
      </c>
      <c r="Q735" t="s">
        <v>662</v>
      </c>
      <c r="R735" s="5" t="s">
        <v>747</v>
      </c>
    </row>
    <row r="736" spans="1:18" x14ac:dyDescent="0.25">
      <c r="A736">
        <v>11330</v>
      </c>
      <c r="B736" t="s">
        <v>714</v>
      </c>
      <c r="C736" t="s">
        <v>666</v>
      </c>
      <c r="D736" t="s">
        <v>751</v>
      </c>
      <c r="E736" t="s">
        <v>20</v>
      </c>
      <c r="F736" t="s">
        <v>140</v>
      </c>
      <c r="G736" t="s">
        <v>140</v>
      </c>
      <c r="H736" t="s">
        <v>21</v>
      </c>
      <c r="I736" t="s">
        <v>22</v>
      </c>
      <c r="J736">
        <v>0</v>
      </c>
      <c r="K736" t="s">
        <v>20</v>
      </c>
      <c r="L736">
        <v>1</v>
      </c>
      <c r="M736">
        <v>0</v>
      </c>
      <c r="N736" t="s">
        <v>514</v>
      </c>
      <c r="O736" t="s">
        <v>725</v>
      </c>
      <c r="P736" t="s">
        <v>663</v>
      </c>
      <c r="Q736" t="s">
        <v>659</v>
      </c>
      <c r="R736" s="5" t="s">
        <v>656</v>
      </c>
    </row>
    <row r="737" spans="1:18" x14ac:dyDescent="0.25">
      <c r="A737">
        <v>11331</v>
      </c>
      <c r="B737" t="s">
        <v>714</v>
      </c>
      <c r="C737" t="s">
        <v>157</v>
      </c>
      <c r="D737" t="s">
        <v>753</v>
      </c>
      <c r="E737" t="s">
        <v>145</v>
      </c>
      <c r="F737" t="s">
        <v>718</v>
      </c>
      <c r="G737" t="s">
        <v>718</v>
      </c>
      <c r="H737" t="s">
        <v>21</v>
      </c>
      <c r="I737" t="s">
        <v>22</v>
      </c>
      <c r="J737">
        <v>0</v>
      </c>
      <c r="K737" t="s">
        <v>718</v>
      </c>
      <c r="L737">
        <v>0</v>
      </c>
      <c r="M737">
        <v>6</v>
      </c>
      <c r="N737" t="s">
        <v>112</v>
      </c>
      <c r="O737" t="s">
        <v>160</v>
      </c>
      <c r="P737" t="s">
        <v>33</v>
      </c>
      <c r="Q737" t="s">
        <v>740</v>
      </c>
      <c r="R737" s="5" t="s">
        <v>686</v>
      </c>
    </row>
    <row r="738" spans="1:18" x14ac:dyDescent="0.25">
      <c r="A738">
        <v>11332</v>
      </c>
      <c r="B738" t="s">
        <v>714</v>
      </c>
      <c r="C738" t="s">
        <v>166</v>
      </c>
      <c r="D738" t="s">
        <v>754</v>
      </c>
      <c r="E738" t="s">
        <v>19</v>
      </c>
      <c r="F738" t="s">
        <v>140</v>
      </c>
      <c r="G738" t="s">
        <v>140</v>
      </c>
      <c r="H738" t="s">
        <v>21</v>
      </c>
      <c r="I738" t="s">
        <v>22</v>
      </c>
      <c r="J738">
        <v>0</v>
      </c>
      <c r="K738" t="s">
        <v>140</v>
      </c>
      <c r="L738">
        <v>0</v>
      </c>
      <c r="M738">
        <v>6</v>
      </c>
      <c r="N738" t="s">
        <v>159</v>
      </c>
      <c r="O738" t="s">
        <v>716</v>
      </c>
      <c r="P738" t="s">
        <v>662</v>
      </c>
      <c r="Q738" t="s">
        <v>656</v>
      </c>
      <c r="R738" s="5" t="s">
        <v>663</v>
      </c>
    </row>
    <row r="739" spans="1:18" x14ac:dyDescent="0.25">
      <c r="A739">
        <v>11333</v>
      </c>
      <c r="B739" t="s">
        <v>714</v>
      </c>
      <c r="C739" t="s">
        <v>666</v>
      </c>
      <c r="D739" t="s">
        <v>755</v>
      </c>
      <c r="E739" t="s">
        <v>20</v>
      </c>
      <c r="F739" t="s">
        <v>42</v>
      </c>
      <c r="G739" t="s">
        <v>42</v>
      </c>
      <c r="H739" t="s">
        <v>21</v>
      </c>
      <c r="I739" t="s">
        <v>22</v>
      </c>
      <c r="J739">
        <v>0</v>
      </c>
      <c r="K739" t="s">
        <v>20</v>
      </c>
      <c r="L739">
        <v>17</v>
      </c>
      <c r="M739">
        <v>0</v>
      </c>
      <c r="N739" t="s">
        <v>249</v>
      </c>
      <c r="O739" t="s">
        <v>725</v>
      </c>
      <c r="P739" t="s">
        <v>691</v>
      </c>
      <c r="Q739" t="s">
        <v>46</v>
      </c>
      <c r="R739" s="5" t="s">
        <v>659</v>
      </c>
    </row>
    <row r="740" spans="1:18" x14ac:dyDescent="0.25">
      <c r="A740">
        <v>11334</v>
      </c>
      <c r="B740" t="s">
        <v>714</v>
      </c>
      <c r="C740" t="s">
        <v>60</v>
      </c>
      <c r="D740" t="s">
        <v>756</v>
      </c>
      <c r="E740" t="s">
        <v>36</v>
      </c>
      <c r="F740" t="s">
        <v>145</v>
      </c>
      <c r="G740" t="s">
        <v>145</v>
      </c>
      <c r="H740" t="s">
        <v>21</v>
      </c>
      <c r="I740" t="s">
        <v>22</v>
      </c>
      <c r="J740">
        <v>0</v>
      </c>
      <c r="K740" t="s">
        <v>145</v>
      </c>
      <c r="L740">
        <v>0</v>
      </c>
      <c r="M740">
        <v>3</v>
      </c>
      <c r="N740" t="s">
        <v>591</v>
      </c>
      <c r="O740" t="s">
        <v>63</v>
      </c>
      <c r="P740" t="s">
        <v>747</v>
      </c>
      <c r="Q740" t="s">
        <v>689</v>
      </c>
      <c r="R740" s="5" t="s">
        <v>39</v>
      </c>
    </row>
    <row r="741" spans="1:18" x14ac:dyDescent="0.25">
      <c r="A741">
        <v>11335</v>
      </c>
      <c r="B741" t="s">
        <v>714</v>
      </c>
      <c r="C741" t="s">
        <v>166</v>
      </c>
      <c r="D741" t="s">
        <v>757</v>
      </c>
      <c r="E741" t="s">
        <v>28</v>
      </c>
      <c r="F741" t="s">
        <v>140</v>
      </c>
      <c r="G741" t="s">
        <v>140</v>
      </c>
      <c r="H741" t="s">
        <v>21</v>
      </c>
      <c r="I741" t="s">
        <v>22</v>
      </c>
      <c r="J741">
        <v>0</v>
      </c>
      <c r="K741" t="s">
        <v>28</v>
      </c>
      <c r="L741">
        <v>46</v>
      </c>
      <c r="M741">
        <v>0</v>
      </c>
      <c r="N741" t="s">
        <v>109</v>
      </c>
      <c r="O741" t="s">
        <v>716</v>
      </c>
      <c r="P741" t="s">
        <v>662</v>
      </c>
      <c r="Q741" t="s">
        <v>656</v>
      </c>
      <c r="R741" s="5" t="s">
        <v>663</v>
      </c>
    </row>
    <row r="742" spans="1:18" x14ac:dyDescent="0.25">
      <c r="A742">
        <v>11336</v>
      </c>
      <c r="B742" t="s">
        <v>714</v>
      </c>
      <c r="C742" t="s">
        <v>157</v>
      </c>
      <c r="D742" t="s">
        <v>758</v>
      </c>
      <c r="E742" t="s">
        <v>19</v>
      </c>
      <c r="F742" t="s">
        <v>145</v>
      </c>
      <c r="G742" t="s">
        <v>145</v>
      </c>
      <c r="H742" t="s">
        <v>21</v>
      </c>
      <c r="I742" t="s">
        <v>22</v>
      </c>
      <c r="J742">
        <v>0</v>
      </c>
      <c r="K742" t="s">
        <v>145</v>
      </c>
      <c r="L742">
        <v>0</v>
      </c>
      <c r="M742">
        <v>7</v>
      </c>
      <c r="N742" t="s">
        <v>113</v>
      </c>
      <c r="O742" t="s">
        <v>160</v>
      </c>
      <c r="P742" t="s">
        <v>686</v>
      </c>
      <c r="Q742" t="s">
        <v>759</v>
      </c>
      <c r="R742" s="5" t="s">
        <v>760</v>
      </c>
    </row>
    <row r="743" spans="1:18" x14ac:dyDescent="0.25">
      <c r="A743">
        <v>11337</v>
      </c>
      <c r="B743" t="s">
        <v>714</v>
      </c>
      <c r="C743" t="s">
        <v>70</v>
      </c>
      <c r="D743" t="s">
        <v>761</v>
      </c>
      <c r="E743" t="s">
        <v>718</v>
      </c>
      <c r="F743" t="s">
        <v>20</v>
      </c>
      <c r="G743" t="s">
        <v>718</v>
      </c>
      <c r="H743" t="s">
        <v>49</v>
      </c>
      <c r="I743" t="s">
        <v>22</v>
      </c>
      <c r="J743">
        <v>0</v>
      </c>
      <c r="K743" t="s">
        <v>718</v>
      </c>
      <c r="L743">
        <v>16</v>
      </c>
      <c r="M743">
        <v>0</v>
      </c>
      <c r="N743" t="s">
        <v>116</v>
      </c>
      <c r="O743" t="s">
        <v>722</v>
      </c>
      <c r="P743" t="s">
        <v>691</v>
      </c>
      <c r="Q743" t="s">
        <v>66</v>
      </c>
      <c r="R743" s="5" t="s">
        <v>46</v>
      </c>
    </row>
    <row r="744" spans="1:18" x14ac:dyDescent="0.25">
      <c r="A744">
        <v>11338</v>
      </c>
      <c r="B744" t="s">
        <v>714</v>
      </c>
      <c r="C744" t="s">
        <v>60</v>
      </c>
      <c r="D744" t="s">
        <v>761</v>
      </c>
      <c r="E744" t="s">
        <v>36</v>
      </c>
      <c r="F744" t="s">
        <v>28</v>
      </c>
      <c r="G744" t="s">
        <v>28</v>
      </c>
      <c r="H744" t="s">
        <v>21</v>
      </c>
      <c r="I744" t="s">
        <v>22</v>
      </c>
      <c r="J744">
        <v>0</v>
      </c>
      <c r="K744" t="s">
        <v>36</v>
      </c>
      <c r="L744">
        <v>34</v>
      </c>
      <c r="M744">
        <v>0</v>
      </c>
      <c r="N744" t="s">
        <v>576</v>
      </c>
      <c r="O744" t="s">
        <v>63</v>
      </c>
      <c r="P744" t="s">
        <v>747</v>
      </c>
      <c r="Q744" t="s">
        <v>39</v>
      </c>
      <c r="R744" s="5" t="s">
        <v>689</v>
      </c>
    </row>
    <row r="745" spans="1:18" x14ac:dyDescent="0.25">
      <c r="A745">
        <v>11339</v>
      </c>
      <c r="B745" t="s">
        <v>714</v>
      </c>
      <c r="C745" t="s">
        <v>18</v>
      </c>
      <c r="D745" t="s">
        <v>762</v>
      </c>
      <c r="E745" t="s">
        <v>19</v>
      </c>
      <c r="F745" t="s">
        <v>42</v>
      </c>
      <c r="G745" t="s">
        <v>42</v>
      </c>
      <c r="H745" t="s">
        <v>21</v>
      </c>
      <c r="I745" t="s">
        <v>22</v>
      </c>
      <c r="J745">
        <v>0</v>
      </c>
      <c r="K745" t="s">
        <v>19</v>
      </c>
      <c r="L745">
        <v>45</v>
      </c>
      <c r="M745">
        <v>0</v>
      </c>
      <c r="N745" t="s">
        <v>108</v>
      </c>
      <c r="O745" t="s">
        <v>727</v>
      </c>
      <c r="P745" t="s">
        <v>33</v>
      </c>
      <c r="Q745" t="s">
        <v>664</v>
      </c>
      <c r="R745" s="5" t="s">
        <v>740</v>
      </c>
    </row>
    <row r="746" spans="1:18" x14ac:dyDescent="0.25">
      <c r="A746">
        <v>11340</v>
      </c>
      <c r="B746" t="s">
        <v>714</v>
      </c>
      <c r="C746" t="s">
        <v>666</v>
      </c>
      <c r="D746" t="s">
        <v>763</v>
      </c>
      <c r="E746" t="s">
        <v>20</v>
      </c>
      <c r="F746" t="s">
        <v>145</v>
      </c>
      <c r="G746" t="s">
        <v>145</v>
      </c>
      <c r="H746" t="s">
        <v>21</v>
      </c>
      <c r="I746" t="s">
        <v>417</v>
      </c>
      <c r="J746">
        <v>0</v>
      </c>
      <c r="L746">
        <v>0</v>
      </c>
      <c r="M746">
        <v>0</v>
      </c>
      <c r="O746" t="s">
        <v>725</v>
      </c>
      <c r="P746" t="s">
        <v>662</v>
      </c>
      <c r="Q746" t="s">
        <v>738</v>
      </c>
      <c r="R746" s="5" t="s">
        <v>656</v>
      </c>
    </row>
    <row r="747" spans="1:18" x14ac:dyDescent="0.25">
      <c r="A747">
        <v>11341</v>
      </c>
      <c r="B747" t="s">
        <v>714</v>
      </c>
      <c r="C747" t="s">
        <v>166</v>
      </c>
      <c r="D747" s="1">
        <v>43470</v>
      </c>
      <c r="E747" t="s">
        <v>140</v>
      </c>
      <c r="F747" t="s">
        <v>718</v>
      </c>
      <c r="G747" t="s">
        <v>718</v>
      </c>
      <c r="H747" t="s">
        <v>21</v>
      </c>
      <c r="I747" t="s">
        <v>22</v>
      </c>
      <c r="J747">
        <v>0</v>
      </c>
      <c r="K747" t="s">
        <v>140</v>
      </c>
      <c r="L747">
        <v>80</v>
      </c>
      <c r="M747">
        <v>0</v>
      </c>
      <c r="N747" t="s">
        <v>92</v>
      </c>
      <c r="O747" t="s">
        <v>716</v>
      </c>
      <c r="P747" t="s">
        <v>689</v>
      </c>
      <c r="Q747" t="s">
        <v>39</v>
      </c>
      <c r="R747" s="5" t="s">
        <v>747</v>
      </c>
    </row>
    <row r="748" spans="1:18" x14ac:dyDescent="0.25">
      <c r="A748">
        <v>11342</v>
      </c>
      <c r="B748" t="s">
        <v>714</v>
      </c>
      <c r="C748" t="s">
        <v>54</v>
      </c>
      <c r="D748" s="1">
        <v>43501</v>
      </c>
      <c r="E748" t="s">
        <v>28</v>
      </c>
      <c r="F748" t="s">
        <v>19</v>
      </c>
      <c r="G748" t="s">
        <v>28</v>
      </c>
      <c r="H748" t="s">
        <v>49</v>
      </c>
      <c r="I748" t="s">
        <v>104</v>
      </c>
      <c r="J748">
        <v>0</v>
      </c>
      <c r="K748" t="s">
        <v>28</v>
      </c>
      <c r="L748">
        <v>0</v>
      </c>
      <c r="M748">
        <v>0</v>
      </c>
      <c r="N748" t="s">
        <v>59</v>
      </c>
      <c r="O748" t="s">
        <v>56</v>
      </c>
      <c r="P748" t="s">
        <v>33</v>
      </c>
      <c r="Q748" t="s">
        <v>664</v>
      </c>
      <c r="R748" s="5" t="s">
        <v>740</v>
      </c>
    </row>
    <row r="749" spans="1:18" x14ac:dyDescent="0.25">
      <c r="A749">
        <v>11343</v>
      </c>
      <c r="B749" t="s">
        <v>714</v>
      </c>
      <c r="C749" t="s">
        <v>657</v>
      </c>
      <c r="D749" s="1">
        <v>43529</v>
      </c>
      <c r="E749" t="s">
        <v>42</v>
      </c>
      <c r="F749" t="s">
        <v>36</v>
      </c>
      <c r="G749" t="s">
        <v>36</v>
      </c>
      <c r="H749" t="s">
        <v>21</v>
      </c>
      <c r="I749" t="s">
        <v>22</v>
      </c>
      <c r="J749">
        <v>0</v>
      </c>
      <c r="K749" t="s">
        <v>36</v>
      </c>
      <c r="L749">
        <v>0</v>
      </c>
      <c r="M749">
        <v>7</v>
      </c>
      <c r="N749" t="s">
        <v>764</v>
      </c>
      <c r="O749" t="s">
        <v>729</v>
      </c>
      <c r="P749" t="s">
        <v>691</v>
      </c>
      <c r="Q749" t="s">
        <v>46</v>
      </c>
      <c r="R749" s="5" t="s">
        <v>66</v>
      </c>
    </row>
    <row r="750" spans="1:18" x14ac:dyDescent="0.25">
      <c r="A750">
        <v>11344</v>
      </c>
      <c r="B750" t="s">
        <v>714</v>
      </c>
      <c r="C750" t="s">
        <v>70</v>
      </c>
      <c r="D750" s="1">
        <v>43560</v>
      </c>
      <c r="E750" t="s">
        <v>145</v>
      </c>
      <c r="F750" t="s">
        <v>718</v>
      </c>
      <c r="G750" t="s">
        <v>145</v>
      </c>
      <c r="H750" t="s">
        <v>49</v>
      </c>
      <c r="I750" t="s">
        <v>22</v>
      </c>
      <c r="J750">
        <v>0</v>
      </c>
      <c r="K750" t="s">
        <v>718</v>
      </c>
      <c r="L750">
        <v>0</v>
      </c>
      <c r="M750">
        <v>5</v>
      </c>
      <c r="N750" t="s">
        <v>206</v>
      </c>
      <c r="O750" t="s">
        <v>722</v>
      </c>
      <c r="P750" t="s">
        <v>747</v>
      </c>
      <c r="Q750" t="s">
        <v>689</v>
      </c>
      <c r="R750" s="5" t="s">
        <v>39</v>
      </c>
    </row>
    <row r="751" spans="1:18" x14ac:dyDescent="0.25">
      <c r="A751">
        <v>11345</v>
      </c>
      <c r="B751" t="s">
        <v>714</v>
      </c>
      <c r="C751" t="s">
        <v>666</v>
      </c>
      <c r="D751" s="1">
        <v>43560</v>
      </c>
      <c r="E751" t="s">
        <v>19</v>
      </c>
      <c r="F751" t="s">
        <v>20</v>
      </c>
      <c r="G751" t="s">
        <v>20</v>
      </c>
      <c r="H751" t="s">
        <v>21</v>
      </c>
      <c r="I751" t="s">
        <v>22</v>
      </c>
      <c r="J751">
        <v>0</v>
      </c>
      <c r="K751" t="s">
        <v>20</v>
      </c>
      <c r="L751">
        <v>0</v>
      </c>
      <c r="M751">
        <v>4</v>
      </c>
      <c r="N751" t="s">
        <v>765</v>
      </c>
      <c r="O751" t="s">
        <v>725</v>
      </c>
      <c r="P751" t="s">
        <v>662</v>
      </c>
      <c r="Q751" t="s">
        <v>656</v>
      </c>
      <c r="R751" s="5" t="s">
        <v>738</v>
      </c>
    </row>
    <row r="752" spans="1:18" x14ac:dyDescent="0.25">
      <c r="A752">
        <v>11346</v>
      </c>
      <c r="B752" t="s">
        <v>714</v>
      </c>
      <c r="C752" t="s">
        <v>657</v>
      </c>
      <c r="D752" s="1">
        <v>43590</v>
      </c>
      <c r="E752" t="s">
        <v>140</v>
      </c>
      <c r="F752" t="s">
        <v>42</v>
      </c>
      <c r="G752" t="s">
        <v>42</v>
      </c>
      <c r="H752" t="s">
        <v>21</v>
      </c>
      <c r="I752" t="s">
        <v>22</v>
      </c>
      <c r="J752">
        <v>0</v>
      </c>
      <c r="K752" t="s">
        <v>42</v>
      </c>
      <c r="L752">
        <v>0</v>
      </c>
      <c r="M752">
        <v>6</v>
      </c>
      <c r="N752" t="s">
        <v>658</v>
      </c>
      <c r="O752" t="s">
        <v>729</v>
      </c>
      <c r="P752" t="s">
        <v>66</v>
      </c>
      <c r="Q752" t="s">
        <v>46</v>
      </c>
      <c r="R752" s="5" t="s">
        <v>691</v>
      </c>
    </row>
    <row r="753" spans="1:18" x14ac:dyDescent="0.25">
      <c r="A753">
        <v>11347</v>
      </c>
      <c r="B753" t="s">
        <v>714</v>
      </c>
      <c r="C753" t="s">
        <v>54</v>
      </c>
      <c r="D753" s="1">
        <v>43590</v>
      </c>
      <c r="E753" t="s">
        <v>36</v>
      </c>
      <c r="F753" t="s">
        <v>28</v>
      </c>
      <c r="G753" t="s">
        <v>28</v>
      </c>
      <c r="H753" t="s">
        <v>21</v>
      </c>
      <c r="I753" t="s">
        <v>22</v>
      </c>
      <c r="J753">
        <v>0</v>
      </c>
      <c r="K753" t="s">
        <v>28</v>
      </c>
      <c r="L753">
        <v>0</v>
      </c>
      <c r="M753">
        <v>9</v>
      </c>
      <c r="N753" t="s">
        <v>597</v>
      </c>
      <c r="O753" t="s">
        <v>56</v>
      </c>
      <c r="P753" t="s">
        <v>740</v>
      </c>
      <c r="Q753" t="s">
        <v>664</v>
      </c>
      <c r="R753" s="5" t="s">
        <v>33</v>
      </c>
    </row>
    <row r="754" spans="1:18" x14ac:dyDescent="0.25">
      <c r="A754">
        <v>11412</v>
      </c>
      <c r="B754" t="s">
        <v>714</v>
      </c>
      <c r="C754" t="s">
        <v>166</v>
      </c>
      <c r="D754" s="1">
        <v>43651</v>
      </c>
      <c r="E754" t="s">
        <v>140</v>
      </c>
      <c r="F754" t="s">
        <v>28</v>
      </c>
      <c r="G754" t="s">
        <v>140</v>
      </c>
      <c r="H754" t="s">
        <v>49</v>
      </c>
      <c r="I754" t="s">
        <v>22</v>
      </c>
      <c r="J754">
        <v>0</v>
      </c>
      <c r="K754" t="s">
        <v>28</v>
      </c>
      <c r="L754">
        <v>0</v>
      </c>
      <c r="M754">
        <v>6</v>
      </c>
      <c r="N754" t="s">
        <v>696</v>
      </c>
      <c r="O754" t="s">
        <v>716</v>
      </c>
      <c r="P754" t="s">
        <v>662</v>
      </c>
      <c r="Q754" t="s">
        <v>39</v>
      </c>
      <c r="R754" s="5" t="s">
        <v>747</v>
      </c>
    </row>
    <row r="755" spans="1:18" x14ac:dyDescent="0.25">
      <c r="A755">
        <v>11413</v>
      </c>
      <c r="B755" t="s">
        <v>714</v>
      </c>
      <c r="C755" t="s">
        <v>428</v>
      </c>
      <c r="D755" s="1">
        <v>43682</v>
      </c>
      <c r="E755" t="s">
        <v>19</v>
      </c>
      <c r="F755" t="s">
        <v>718</v>
      </c>
      <c r="G755" t="s">
        <v>718</v>
      </c>
      <c r="H755" t="s">
        <v>21</v>
      </c>
      <c r="I755" t="s">
        <v>22</v>
      </c>
      <c r="J755">
        <v>0</v>
      </c>
      <c r="K755" t="s">
        <v>718</v>
      </c>
      <c r="L755">
        <v>0</v>
      </c>
      <c r="M755">
        <v>2</v>
      </c>
      <c r="N755" t="s">
        <v>112</v>
      </c>
      <c r="O755" t="s">
        <v>766</v>
      </c>
      <c r="R755" s="5" t="s">
        <v>39</v>
      </c>
    </row>
    <row r="756" spans="1:18" x14ac:dyDescent="0.25">
      <c r="A756">
        <v>11414</v>
      </c>
      <c r="B756" t="s">
        <v>714</v>
      </c>
      <c r="C756" t="s">
        <v>428</v>
      </c>
      <c r="D756" s="1">
        <v>43743</v>
      </c>
      <c r="E756" t="s">
        <v>718</v>
      </c>
      <c r="F756" t="s">
        <v>140</v>
      </c>
      <c r="G756" t="s">
        <v>140</v>
      </c>
      <c r="H756" t="s">
        <v>21</v>
      </c>
      <c r="I756" t="s">
        <v>22</v>
      </c>
      <c r="J756">
        <v>0</v>
      </c>
      <c r="K756" t="s">
        <v>140</v>
      </c>
      <c r="L756">
        <v>0</v>
      </c>
      <c r="M756">
        <v>6</v>
      </c>
      <c r="N756" t="s">
        <v>436</v>
      </c>
      <c r="O756" t="s">
        <v>766</v>
      </c>
      <c r="P756" t="s">
        <v>760</v>
      </c>
      <c r="Q756" t="s">
        <v>691</v>
      </c>
      <c r="R756" s="5" t="s">
        <v>767</v>
      </c>
    </row>
    <row r="757" spans="1:18" x14ac:dyDescent="0.25">
      <c r="A757">
        <v>11415</v>
      </c>
      <c r="B757" t="s">
        <v>714</v>
      </c>
      <c r="C757" t="s">
        <v>18</v>
      </c>
      <c r="D757" s="1">
        <v>43804</v>
      </c>
      <c r="E757" t="s">
        <v>28</v>
      </c>
      <c r="F757" t="s">
        <v>140</v>
      </c>
      <c r="G757" t="s">
        <v>28</v>
      </c>
      <c r="H757" t="s">
        <v>49</v>
      </c>
      <c r="I757" t="s">
        <v>22</v>
      </c>
      <c r="J757">
        <v>0</v>
      </c>
      <c r="K757" t="s">
        <v>28</v>
      </c>
      <c r="L757">
        <v>1</v>
      </c>
      <c r="M757">
        <v>0</v>
      </c>
      <c r="N757" t="s">
        <v>59</v>
      </c>
      <c r="O757" t="s">
        <v>727</v>
      </c>
      <c r="P757" t="s">
        <v>39</v>
      </c>
      <c r="Q757" t="s">
        <v>747</v>
      </c>
      <c r="R757" s="5" t="s">
        <v>662</v>
      </c>
    </row>
    <row r="758" spans="1:18" x14ac:dyDescent="0.25">
      <c r="A758">
        <v>11416</v>
      </c>
      <c r="B758" t="s">
        <v>1194</v>
      </c>
      <c r="C758" t="s">
        <v>166</v>
      </c>
      <c r="D758" s="1">
        <v>44295</v>
      </c>
      <c r="E758" t="s">
        <v>28</v>
      </c>
      <c r="F758" t="s">
        <v>20</v>
      </c>
      <c r="G758" t="s">
        <v>20</v>
      </c>
      <c r="H758" t="s">
        <v>21</v>
      </c>
      <c r="I758" t="s">
        <v>22</v>
      </c>
      <c r="J758">
        <v>0</v>
      </c>
      <c r="K758" t="s">
        <v>20</v>
      </c>
      <c r="L758">
        <v>2</v>
      </c>
      <c r="M758">
        <v>0</v>
      </c>
      <c r="N758" t="s">
        <v>127</v>
      </c>
      <c r="O758" t="s">
        <v>1183</v>
      </c>
      <c r="P758" t="s">
        <v>66</v>
      </c>
      <c r="Q758" t="s">
        <v>39</v>
      </c>
      <c r="R758" s="5" t="s">
        <v>686</v>
      </c>
    </row>
    <row r="759" spans="1:18" x14ac:dyDescent="0.25">
      <c r="A759">
        <v>11417</v>
      </c>
      <c r="B759" t="s">
        <v>1194</v>
      </c>
      <c r="C759" t="s">
        <v>54</v>
      </c>
      <c r="D759" s="1">
        <v>44296</v>
      </c>
      <c r="E759" t="s">
        <v>140</v>
      </c>
      <c r="F759" t="s">
        <v>718</v>
      </c>
      <c r="G759" t="s">
        <v>718</v>
      </c>
      <c r="H759" t="s">
        <v>21</v>
      </c>
      <c r="I759" t="s">
        <v>22</v>
      </c>
      <c r="J759">
        <v>0</v>
      </c>
      <c r="K759" t="s">
        <v>718</v>
      </c>
      <c r="L759">
        <v>7</v>
      </c>
      <c r="M759">
        <v>0</v>
      </c>
      <c r="N759" t="s">
        <v>116</v>
      </c>
      <c r="O759" t="s">
        <v>1184</v>
      </c>
      <c r="P759" t="s">
        <v>45</v>
      </c>
      <c r="Q759" t="s">
        <v>81</v>
      </c>
      <c r="R759" s="5" t="s">
        <v>33</v>
      </c>
    </row>
    <row r="760" spans="1:18" x14ac:dyDescent="0.25">
      <c r="A760">
        <v>11418</v>
      </c>
      <c r="B760" t="s">
        <v>1194</v>
      </c>
      <c r="C760" t="s">
        <v>166</v>
      </c>
      <c r="D760" s="1">
        <v>44297</v>
      </c>
      <c r="E760" t="s">
        <v>36</v>
      </c>
      <c r="F760" t="s">
        <v>19</v>
      </c>
      <c r="G760" t="s">
        <v>19</v>
      </c>
      <c r="H760" t="s">
        <v>21</v>
      </c>
      <c r="I760" t="s">
        <v>22</v>
      </c>
      <c r="J760">
        <v>0</v>
      </c>
      <c r="K760" t="s">
        <v>36</v>
      </c>
      <c r="L760">
        <v>0</v>
      </c>
      <c r="M760">
        <v>5</v>
      </c>
      <c r="N760" t="s">
        <v>55</v>
      </c>
      <c r="O760" t="s">
        <v>1183</v>
      </c>
      <c r="P760" t="s">
        <v>66</v>
      </c>
      <c r="Q760" t="s">
        <v>39</v>
      </c>
      <c r="R760" s="5" t="s">
        <v>664</v>
      </c>
    </row>
    <row r="761" spans="1:18" x14ac:dyDescent="0.25">
      <c r="A761">
        <v>11419</v>
      </c>
      <c r="B761" t="s">
        <v>1194</v>
      </c>
      <c r="C761" t="s">
        <v>54</v>
      </c>
      <c r="D761" s="1">
        <v>44298</v>
      </c>
      <c r="E761" t="s">
        <v>1185</v>
      </c>
      <c r="F761" t="s">
        <v>145</v>
      </c>
      <c r="G761" t="s">
        <v>145</v>
      </c>
      <c r="H761" t="s">
        <v>21</v>
      </c>
      <c r="I761" t="s">
        <v>22</v>
      </c>
      <c r="J761">
        <v>0</v>
      </c>
      <c r="K761" t="s">
        <v>1185</v>
      </c>
      <c r="L761">
        <v>4</v>
      </c>
      <c r="M761">
        <v>0</v>
      </c>
      <c r="N761" t="s">
        <v>58</v>
      </c>
      <c r="O761" t="s">
        <v>1184</v>
      </c>
      <c r="P761" t="s">
        <v>45</v>
      </c>
      <c r="Q761" t="s">
        <v>33</v>
      </c>
      <c r="R761" s="5" t="s">
        <v>46</v>
      </c>
    </row>
    <row r="762" spans="1:18" x14ac:dyDescent="0.25">
      <c r="A762">
        <v>11420</v>
      </c>
      <c r="B762" t="s">
        <v>1194</v>
      </c>
      <c r="C762" t="s">
        <v>166</v>
      </c>
      <c r="D762" s="1">
        <v>44299</v>
      </c>
      <c r="E762" t="s">
        <v>28</v>
      </c>
      <c r="F762" t="s">
        <v>36</v>
      </c>
      <c r="G762" t="s">
        <v>36</v>
      </c>
      <c r="H762" t="s">
        <v>21</v>
      </c>
      <c r="I762" t="s">
        <v>22</v>
      </c>
      <c r="J762">
        <v>0</v>
      </c>
      <c r="K762" t="s">
        <v>28</v>
      </c>
      <c r="L762">
        <v>10</v>
      </c>
      <c r="M762">
        <v>0</v>
      </c>
      <c r="N762" t="s">
        <v>1036</v>
      </c>
      <c r="O762" t="s">
        <v>1183</v>
      </c>
      <c r="P762" t="s">
        <v>46</v>
      </c>
      <c r="Q762" t="s">
        <v>84</v>
      </c>
      <c r="R762" s="5" t="s">
        <v>694</v>
      </c>
    </row>
    <row r="763" spans="1:18" x14ac:dyDescent="0.25">
      <c r="A763">
        <v>11421</v>
      </c>
      <c r="B763" t="s">
        <v>1194</v>
      </c>
      <c r="C763" t="s">
        <v>166</v>
      </c>
      <c r="D763" s="1">
        <v>44300</v>
      </c>
      <c r="E763" t="s">
        <v>20</v>
      </c>
      <c r="F763" t="s">
        <v>19</v>
      </c>
      <c r="G763" t="s">
        <v>19</v>
      </c>
      <c r="H763" t="s">
        <v>21</v>
      </c>
      <c r="I763" t="s">
        <v>22</v>
      </c>
      <c r="J763">
        <v>0</v>
      </c>
      <c r="K763" t="s">
        <v>20</v>
      </c>
      <c r="L763">
        <v>6</v>
      </c>
      <c r="M763">
        <v>0</v>
      </c>
      <c r="N763" t="s">
        <v>43</v>
      </c>
      <c r="O763" t="s">
        <v>1183</v>
      </c>
      <c r="P763" t="s">
        <v>39</v>
      </c>
      <c r="Q763" t="s">
        <v>1186</v>
      </c>
      <c r="R763" s="5" t="s">
        <v>664</v>
      </c>
    </row>
    <row r="764" spans="1:18" x14ac:dyDescent="0.25">
      <c r="A764">
        <v>11422</v>
      </c>
      <c r="B764" t="s">
        <v>1194</v>
      </c>
      <c r="C764" t="s">
        <v>54</v>
      </c>
      <c r="D764" s="1">
        <v>44301</v>
      </c>
      <c r="E764" t="s">
        <v>718</v>
      </c>
      <c r="F764" t="s">
        <v>145</v>
      </c>
      <c r="G764" t="s">
        <v>145</v>
      </c>
      <c r="H764" t="s">
        <v>21</v>
      </c>
      <c r="I764" t="s">
        <v>22</v>
      </c>
      <c r="J764">
        <v>0</v>
      </c>
      <c r="K764" t="s">
        <v>145</v>
      </c>
      <c r="L764">
        <v>0</v>
      </c>
      <c r="M764">
        <v>3</v>
      </c>
      <c r="N764" t="s">
        <v>113</v>
      </c>
      <c r="O764" t="s">
        <v>1184</v>
      </c>
      <c r="P764" t="s">
        <v>33</v>
      </c>
      <c r="Q764" t="s">
        <v>81</v>
      </c>
      <c r="R764" s="5" t="s">
        <v>691</v>
      </c>
    </row>
    <row r="765" spans="1:18" x14ac:dyDescent="0.25">
      <c r="A765">
        <v>11423</v>
      </c>
      <c r="B765" t="s">
        <v>1194</v>
      </c>
      <c r="C765" t="s">
        <v>54</v>
      </c>
      <c r="D765" s="1">
        <v>44302</v>
      </c>
      <c r="E765" t="s">
        <v>1185</v>
      </c>
      <c r="F765" t="s">
        <v>140</v>
      </c>
      <c r="G765" t="s">
        <v>140</v>
      </c>
      <c r="H765" t="s">
        <v>21</v>
      </c>
      <c r="I765" t="s">
        <v>22</v>
      </c>
      <c r="J765">
        <v>0</v>
      </c>
      <c r="K765" t="s">
        <v>140</v>
      </c>
      <c r="L765">
        <v>6</v>
      </c>
      <c r="M765">
        <v>0</v>
      </c>
      <c r="N765" t="s">
        <v>737</v>
      </c>
      <c r="O765" t="s">
        <v>1184</v>
      </c>
      <c r="P765" t="s">
        <v>45</v>
      </c>
      <c r="Q765" t="s">
        <v>25</v>
      </c>
      <c r="R765" s="5" t="s">
        <v>39</v>
      </c>
    </row>
    <row r="766" spans="1:18" x14ac:dyDescent="0.25">
      <c r="A766">
        <v>11424</v>
      </c>
      <c r="B766" t="s">
        <v>1194</v>
      </c>
      <c r="C766" t="s">
        <v>166</v>
      </c>
      <c r="D766" s="1">
        <v>44303</v>
      </c>
      <c r="E766" t="s">
        <v>28</v>
      </c>
      <c r="F766" t="s">
        <v>19</v>
      </c>
      <c r="G766" t="s">
        <v>19</v>
      </c>
      <c r="H766" t="s">
        <v>49</v>
      </c>
      <c r="I766" t="s">
        <v>22</v>
      </c>
      <c r="J766">
        <v>0</v>
      </c>
      <c r="K766" t="s">
        <v>28</v>
      </c>
      <c r="L766">
        <v>13</v>
      </c>
      <c r="M766">
        <v>0</v>
      </c>
      <c r="N766" t="s">
        <v>65</v>
      </c>
      <c r="O766" t="s">
        <v>1183</v>
      </c>
      <c r="P766" t="s">
        <v>84</v>
      </c>
      <c r="Q766" t="s">
        <v>572</v>
      </c>
      <c r="R766" s="5" t="s">
        <v>738</v>
      </c>
    </row>
    <row r="767" spans="1:18" x14ac:dyDescent="0.25">
      <c r="A767">
        <v>11425</v>
      </c>
      <c r="B767" t="s">
        <v>1194</v>
      </c>
      <c r="C767" t="s">
        <v>166</v>
      </c>
      <c r="D767" s="1">
        <v>44304</v>
      </c>
      <c r="E767" t="s">
        <v>20</v>
      </c>
      <c r="F767" t="s">
        <v>36</v>
      </c>
      <c r="G767" t="s">
        <v>36</v>
      </c>
      <c r="H767" t="s">
        <v>49</v>
      </c>
      <c r="I767" t="s">
        <v>22</v>
      </c>
      <c r="J767">
        <v>0</v>
      </c>
      <c r="K767" t="s">
        <v>20</v>
      </c>
      <c r="L767">
        <v>38</v>
      </c>
      <c r="M767">
        <v>0</v>
      </c>
      <c r="N767" t="s">
        <v>249</v>
      </c>
      <c r="O767" t="s">
        <v>1183</v>
      </c>
      <c r="P767" t="s">
        <v>46</v>
      </c>
      <c r="Q767" t="s">
        <v>39</v>
      </c>
      <c r="R767" s="5" t="s">
        <v>664</v>
      </c>
    </row>
    <row r="768" spans="1:18" x14ac:dyDescent="0.25">
      <c r="A768">
        <v>11426</v>
      </c>
      <c r="B768" t="s">
        <v>1194</v>
      </c>
      <c r="C768" t="s">
        <v>54</v>
      </c>
      <c r="D768" s="1">
        <v>44304</v>
      </c>
      <c r="E768" t="s">
        <v>1185</v>
      </c>
      <c r="F768" t="s">
        <v>718</v>
      </c>
      <c r="G768" t="s">
        <v>718</v>
      </c>
      <c r="H768" t="s">
        <v>21</v>
      </c>
      <c r="I768" t="s">
        <v>22</v>
      </c>
      <c r="J768">
        <v>0</v>
      </c>
      <c r="K768" t="s">
        <v>718</v>
      </c>
      <c r="L768">
        <v>0</v>
      </c>
      <c r="M768">
        <v>6</v>
      </c>
      <c r="N768" t="s">
        <v>116</v>
      </c>
      <c r="O768" t="s">
        <v>1184</v>
      </c>
      <c r="P768" t="s">
        <v>45</v>
      </c>
      <c r="Q768" t="s">
        <v>367</v>
      </c>
      <c r="R768" s="5" t="s">
        <v>654</v>
      </c>
    </row>
    <row r="769" spans="1:18" x14ac:dyDescent="0.25">
      <c r="A769">
        <v>11427</v>
      </c>
      <c r="B769" t="s">
        <v>1194</v>
      </c>
      <c r="C769" t="s">
        <v>54</v>
      </c>
      <c r="D769" s="1">
        <v>44305</v>
      </c>
      <c r="E769" t="s">
        <v>140</v>
      </c>
      <c r="F769" t="s">
        <v>145</v>
      </c>
      <c r="G769" t="s">
        <v>145</v>
      </c>
      <c r="H769" t="s">
        <v>21</v>
      </c>
      <c r="I769" t="s">
        <v>22</v>
      </c>
      <c r="J769">
        <v>0</v>
      </c>
      <c r="K769" t="s">
        <v>140</v>
      </c>
      <c r="L769">
        <v>45</v>
      </c>
      <c r="M769">
        <v>0</v>
      </c>
      <c r="N769" t="s">
        <v>1187</v>
      </c>
      <c r="O769" t="s">
        <v>1184</v>
      </c>
      <c r="P769" t="s">
        <v>367</v>
      </c>
      <c r="Q769" t="s">
        <v>81</v>
      </c>
      <c r="R769" s="5" t="s">
        <v>659</v>
      </c>
    </row>
    <row r="770" spans="1:18" x14ac:dyDescent="0.25">
      <c r="A770">
        <v>11428</v>
      </c>
      <c r="B770" t="s">
        <v>1194</v>
      </c>
      <c r="C770" t="s">
        <v>166</v>
      </c>
      <c r="D770" s="1">
        <v>44306</v>
      </c>
      <c r="E770" t="s">
        <v>28</v>
      </c>
      <c r="F770" t="s">
        <v>718</v>
      </c>
      <c r="G770" t="s">
        <v>718</v>
      </c>
      <c r="H770" t="s">
        <v>49</v>
      </c>
      <c r="I770" t="s">
        <v>22</v>
      </c>
      <c r="J770">
        <v>0</v>
      </c>
      <c r="K770" t="s">
        <v>718</v>
      </c>
      <c r="L770">
        <v>6</v>
      </c>
      <c r="M770">
        <v>0</v>
      </c>
      <c r="N770" t="s">
        <v>206</v>
      </c>
      <c r="O770" t="s">
        <v>1183</v>
      </c>
      <c r="P770" t="s">
        <v>46</v>
      </c>
      <c r="Q770" t="s">
        <v>84</v>
      </c>
      <c r="R770" s="5" t="s">
        <v>694</v>
      </c>
    </row>
    <row r="771" spans="1:18" x14ac:dyDescent="0.25">
      <c r="A771">
        <v>11429</v>
      </c>
      <c r="B771" t="s">
        <v>1194</v>
      </c>
      <c r="C771" t="s">
        <v>166</v>
      </c>
      <c r="D771" s="1">
        <v>44307</v>
      </c>
      <c r="E771" t="s">
        <v>1185</v>
      </c>
      <c r="F771" t="s">
        <v>19</v>
      </c>
      <c r="G771" t="s">
        <v>19</v>
      </c>
      <c r="H771" t="s">
        <v>49</v>
      </c>
      <c r="I771" t="s">
        <v>22</v>
      </c>
      <c r="J771">
        <v>0</v>
      </c>
      <c r="K771" t="s">
        <v>19</v>
      </c>
      <c r="L771">
        <v>9</v>
      </c>
      <c r="M771">
        <v>0</v>
      </c>
      <c r="N771" t="s">
        <v>1188</v>
      </c>
      <c r="O771" t="s">
        <v>1183</v>
      </c>
      <c r="P771" t="s">
        <v>572</v>
      </c>
      <c r="Q771" t="s">
        <v>39</v>
      </c>
      <c r="R771" s="5" t="s">
        <v>662</v>
      </c>
    </row>
    <row r="772" spans="1:18" x14ac:dyDescent="0.25">
      <c r="A772">
        <v>11430</v>
      </c>
      <c r="B772" t="s">
        <v>1194</v>
      </c>
      <c r="C772" t="s">
        <v>54</v>
      </c>
      <c r="D772" s="1">
        <v>44307</v>
      </c>
      <c r="E772" t="s">
        <v>140</v>
      </c>
      <c r="F772" t="s">
        <v>36</v>
      </c>
      <c r="G772" t="s">
        <v>36</v>
      </c>
      <c r="H772" t="s">
        <v>21</v>
      </c>
      <c r="I772" t="s">
        <v>22</v>
      </c>
      <c r="J772">
        <v>0</v>
      </c>
      <c r="K772" t="s">
        <v>140</v>
      </c>
      <c r="L772">
        <v>18</v>
      </c>
      <c r="M772">
        <v>0</v>
      </c>
      <c r="N772" t="s">
        <v>436</v>
      </c>
      <c r="O772" t="s">
        <v>1184</v>
      </c>
      <c r="P772" t="s">
        <v>25</v>
      </c>
      <c r="Q772" t="s">
        <v>367</v>
      </c>
      <c r="R772" s="5" t="s">
        <v>686</v>
      </c>
    </row>
    <row r="773" spans="1:18" x14ac:dyDescent="0.25">
      <c r="A773">
        <v>11431</v>
      </c>
      <c r="B773" t="s">
        <v>1194</v>
      </c>
      <c r="C773" t="s">
        <v>54</v>
      </c>
      <c r="D773" s="1">
        <v>44308</v>
      </c>
      <c r="E773" t="s">
        <v>145</v>
      </c>
      <c r="F773" t="s">
        <v>20</v>
      </c>
      <c r="G773" t="s">
        <v>20</v>
      </c>
      <c r="H773" t="s">
        <v>21</v>
      </c>
      <c r="I773" t="s">
        <v>22</v>
      </c>
      <c r="J773">
        <v>0</v>
      </c>
      <c r="K773" t="s">
        <v>20</v>
      </c>
      <c r="L773">
        <v>10</v>
      </c>
      <c r="M773">
        <v>0</v>
      </c>
      <c r="N773" t="s">
        <v>1189</v>
      </c>
      <c r="O773" t="s">
        <v>1184</v>
      </c>
      <c r="P773" t="s">
        <v>1190</v>
      </c>
      <c r="Q773" t="s">
        <v>33</v>
      </c>
      <c r="R773" s="5" t="s">
        <v>654</v>
      </c>
    </row>
    <row r="774" spans="1:18" x14ac:dyDescent="0.25">
      <c r="A774">
        <v>11432</v>
      </c>
      <c r="B774" t="s">
        <v>1194</v>
      </c>
      <c r="C774" t="s">
        <v>166</v>
      </c>
      <c r="D774" s="1">
        <v>44309</v>
      </c>
      <c r="E774" t="s">
        <v>28</v>
      </c>
      <c r="F774" t="s">
        <v>1185</v>
      </c>
      <c r="G774" t="s">
        <v>1185</v>
      </c>
      <c r="H774" t="s">
        <v>21</v>
      </c>
      <c r="I774" t="s">
        <v>22</v>
      </c>
      <c r="J774">
        <v>0</v>
      </c>
      <c r="K774" t="s">
        <v>1185</v>
      </c>
      <c r="L774">
        <v>0</v>
      </c>
      <c r="M774">
        <v>3</v>
      </c>
      <c r="N774" t="s">
        <v>658</v>
      </c>
      <c r="O774" t="s">
        <v>1183</v>
      </c>
      <c r="P774" t="s">
        <v>46</v>
      </c>
      <c r="Q774" t="s">
        <v>39</v>
      </c>
      <c r="R774" s="5" t="s">
        <v>81</v>
      </c>
    </row>
    <row r="775" spans="1:18" x14ac:dyDescent="0.25">
      <c r="A775">
        <v>11433</v>
      </c>
      <c r="B775" t="s">
        <v>1194</v>
      </c>
      <c r="C775" t="s">
        <v>54</v>
      </c>
      <c r="D775" s="1">
        <v>44310</v>
      </c>
      <c r="E775" t="s">
        <v>36</v>
      </c>
      <c r="F775" t="s">
        <v>145</v>
      </c>
      <c r="G775" t="s">
        <v>145</v>
      </c>
      <c r="H775" t="s">
        <v>21</v>
      </c>
      <c r="I775" t="s">
        <v>22</v>
      </c>
      <c r="J775">
        <v>0</v>
      </c>
      <c r="K775" t="s">
        <v>145</v>
      </c>
      <c r="L775">
        <v>6</v>
      </c>
      <c r="M775">
        <v>0</v>
      </c>
      <c r="N775" t="s">
        <v>631</v>
      </c>
      <c r="O775" t="s">
        <v>1184</v>
      </c>
      <c r="P775" t="s">
        <v>1191</v>
      </c>
      <c r="Q775" t="s">
        <v>33</v>
      </c>
      <c r="R775" s="5" t="s">
        <v>25</v>
      </c>
    </row>
    <row r="776" spans="1:18" x14ac:dyDescent="0.25">
      <c r="A776">
        <v>11434</v>
      </c>
      <c r="B776" t="s">
        <v>1194</v>
      </c>
      <c r="C776" t="s">
        <v>54</v>
      </c>
      <c r="D776" s="1">
        <v>44311</v>
      </c>
      <c r="E776" t="s">
        <v>140</v>
      </c>
      <c r="F776" t="s">
        <v>20</v>
      </c>
      <c r="G776" t="s">
        <v>20</v>
      </c>
      <c r="H776" t="s">
        <v>49</v>
      </c>
      <c r="I776" t="s">
        <v>22</v>
      </c>
      <c r="J776">
        <v>0</v>
      </c>
      <c r="K776" t="s">
        <v>140</v>
      </c>
      <c r="L776">
        <v>69</v>
      </c>
      <c r="M776">
        <v>0</v>
      </c>
      <c r="N776" t="s">
        <v>429</v>
      </c>
      <c r="O776" t="s">
        <v>1184</v>
      </c>
      <c r="P776" t="s">
        <v>45</v>
      </c>
      <c r="Q776" t="s">
        <v>81</v>
      </c>
      <c r="R776" s="5" t="s">
        <v>572</v>
      </c>
    </row>
    <row r="777" spans="1:18" x14ac:dyDescent="0.25">
      <c r="A777">
        <v>11435</v>
      </c>
      <c r="B777" t="s">
        <v>1194</v>
      </c>
      <c r="C777" t="s">
        <v>166</v>
      </c>
      <c r="D777" s="1">
        <v>44311</v>
      </c>
      <c r="E777" t="s">
        <v>718</v>
      </c>
      <c r="F777" t="s">
        <v>19</v>
      </c>
      <c r="G777" t="s">
        <v>19</v>
      </c>
      <c r="H777" t="s">
        <v>49</v>
      </c>
      <c r="I777" t="s">
        <v>22</v>
      </c>
      <c r="J777">
        <v>0</v>
      </c>
      <c r="K777" t="s">
        <v>718</v>
      </c>
      <c r="L777">
        <v>0</v>
      </c>
      <c r="M777">
        <v>4</v>
      </c>
      <c r="N777" t="s">
        <v>1192</v>
      </c>
      <c r="O777" t="s">
        <v>1183</v>
      </c>
      <c r="P777" t="s">
        <v>84</v>
      </c>
      <c r="Q777" t="s">
        <v>66</v>
      </c>
      <c r="R777" s="5" t="s">
        <v>39</v>
      </c>
    </row>
    <row r="778" spans="1:18" x14ac:dyDescent="0.25">
      <c r="A778">
        <v>11436</v>
      </c>
      <c r="B778" t="s">
        <v>1194</v>
      </c>
      <c r="C778" t="s">
        <v>310</v>
      </c>
      <c r="D778" s="1">
        <v>44312</v>
      </c>
      <c r="E778" t="s">
        <v>1185</v>
      </c>
      <c r="F778" t="s">
        <v>36</v>
      </c>
      <c r="G778" t="s">
        <v>36</v>
      </c>
      <c r="H778" t="s">
        <v>21</v>
      </c>
      <c r="I778" t="s">
        <v>22</v>
      </c>
      <c r="J778">
        <v>0</v>
      </c>
      <c r="K778" t="s">
        <v>36</v>
      </c>
      <c r="L778">
        <v>5</v>
      </c>
      <c r="M778">
        <v>0</v>
      </c>
      <c r="N778" t="s">
        <v>596</v>
      </c>
      <c r="O778" t="s">
        <v>1193</v>
      </c>
      <c r="P778" t="s">
        <v>367</v>
      </c>
      <c r="Q778" t="s">
        <v>73</v>
      </c>
      <c r="R778" s="5" t="s">
        <v>367</v>
      </c>
    </row>
    <row r="780" spans="1:18" x14ac:dyDescent="0.25">
      <c r="C780" t="s">
        <v>1148</v>
      </c>
      <c r="D780" t="s">
        <v>1149</v>
      </c>
      <c r="E780" t="s">
        <v>1150</v>
      </c>
      <c r="F780" t="s">
        <v>1151</v>
      </c>
      <c r="G780" t="s">
        <v>1152</v>
      </c>
      <c r="K780" t="s">
        <v>768</v>
      </c>
      <c r="L780" t="s">
        <v>768</v>
      </c>
      <c r="M780" t="s">
        <v>768</v>
      </c>
      <c r="N780" t="s">
        <v>768</v>
      </c>
      <c r="O780" t="s">
        <v>768</v>
      </c>
      <c r="P780" t="s">
        <v>769</v>
      </c>
      <c r="Q780" t="s">
        <v>770</v>
      </c>
    </row>
    <row r="781" spans="1:18" x14ac:dyDescent="0.25">
      <c r="B781" t="s">
        <v>1147</v>
      </c>
      <c r="C781">
        <v>5426</v>
      </c>
      <c r="D781">
        <v>152</v>
      </c>
      <c r="E781">
        <v>4111</v>
      </c>
      <c r="F781">
        <v>35.697368421052602</v>
      </c>
      <c r="G781">
        <v>131.98735100948599</v>
      </c>
      <c r="K781" t="s">
        <v>29</v>
      </c>
      <c r="L781">
        <v>5</v>
      </c>
      <c r="M781">
        <v>5</v>
      </c>
      <c r="N781">
        <v>8</v>
      </c>
      <c r="O781">
        <v>8</v>
      </c>
      <c r="P781">
        <v>62.5</v>
      </c>
      <c r="Q781">
        <v>62.5</v>
      </c>
    </row>
    <row r="782" spans="1:18" x14ac:dyDescent="0.25">
      <c r="B782" t="s">
        <v>395</v>
      </c>
      <c r="C782">
        <v>5386</v>
      </c>
      <c r="D782">
        <v>160</v>
      </c>
      <c r="E782">
        <v>3916</v>
      </c>
      <c r="F782">
        <v>33.662500000000001</v>
      </c>
      <c r="G782">
        <v>137.538304392236</v>
      </c>
      <c r="K782" t="s">
        <v>28</v>
      </c>
      <c r="L782">
        <v>58</v>
      </c>
      <c r="M782">
        <v>51</v>
      </c>
      <c r="N782">
        <v>101</v>
      </c>
      <c r="O782">
        <v>86</v>
      </c>
      <c r="P782">
        <v>57.425742574257399</v>
      </c>
      <c r="Q782">
        <v>59.302325581395301</v>
      </c>
    </row>
    <row r="783" spans="1:18" x14ac:dyDescent="0.25">
      <c r="B783" t="s">
        <v>89</v>
      </c>
      <c r="C783">
        <v>4902</v>
      </c>
      <c r="D783">
        <v>161</v>
      </c>
      <c r="E783">
        <v>3742</v>
      </c>
      <c r="F783">
        <v>30.447204968944099</v>
      </c>
      <c r="G783">
        <v>130.99946552645599</v>
      </c>
      <c r="K783" t="s">
        <v>140</v>
      </c>
      <c r="L783">
        <v>51</v>
      </c>
      <c r="M783">
        <v>49</v>
      </c>
      <c r="N783">
        <v>89</v>
      </c>
      <c r="O783">
        <v>75</v>
      </c>
      <c r="P783">
        <v>57.303370786516801</v>
      </c>
      <c r="Q783">
        <v>65.3333333333333</v>
      </c>
    </row>
    <row r="784" spans="1:18" x14ac:dyDescent="0.25">
      <c r="B784" t="s">
        <v>109</v>
      </c>
      <c r="C784">
        <v>4717</v>
      </c>
      <c r="D784">
        <v>114</v>
      </c>
      <c r="E784">
        <v>3292</v>
      </c>
      <c r="F784">
        <v>41.377192982456101</v>
      </c>
      <c r="G784">
        <v>143.28675577156699</v>
      </c>
      <c r="K784" t="s">
        <v>718</v>
      </c>
      <c r="L784">
        <v>3</v>
      </c>
      <c r="M784">
        <v>7</v>
      </c>
      <c r="N784">
        <v>6</v>
      </c>
      <c r="O784">
        <v>10</v>
      </c>
      <c r="P784">
        <v>50</v>
      </c>
      <c r="Q784">
        <v>70</v>
      </c>
    </row>
    <row r="785" spans="2:17" x14ac:dyDescent="0.25">
      <c r="B785" t="s">
        <v>108</v>
      </c>
      <c r="C785">
        <v>4601</v>
      </c>
      <c r="D785">
        <v>137</v>
      </c>
      <c r="E785">
        <v>3665</v>
      </c>
      <c r="F785">
        <v>33.583941605839399</v>
      </c>
      <c r="G785">
        <v>125.538881309686</v>
      </c>
      <c r="K785" t="s">
        <v>19</v>
      </c>
      <c r="L785">
        <v>30</v>
      </c>
      <c r="M785">
        <v>28</v>
      </c>
      <c r="N785">
        <v>63</v>
      </c>
      <c r="O785">
        <v>45</v>
      </c>
      <c r="P785">
        <v>47.619047619047599</v>
      </c>
      <c r="Q785">
        <v>62.2222222222222</v>
      </c>
    </row>
    <row r="786" spans="2:17" x14ac:dyDescent="0.25">
      <c r="B786" t="s">
        <v>116</v>
      </c>
      <c r="C786">
        <v>4525</v>
      </c>
      <c r="D786">
        <v>110</v>
      </c>
      <c r="E786">
        <v>2972</v>
      </c>
      <c r="F786">
        <v>41.136363636363598</v>
      </c>
      <c r="G786">
        <v>152.25437415881501</v>
      </c>
      <c r="K786" t="s">
        <v>145</v>
      </c>
      <c r="L786">
        <v>29</v>
      </c>
      <c r="M786">
        <v>46</v>
      </c>
      <c r="N786">
        <v>67</v>
      </c>
      <c r="O786">
        <v>80</v>
      </c>
      <c r="P786">
        <v>43.283582089552198</v>
      </c>
      <c r="Q786">
        <v>57.499999999999901</v>
      </c>
    </row>
    <row r="787" spans="2:17" x14ac:dyDescent="0.25">
      <c r="B787" t="s">
        <v>80</v>
      </c>
      <c r="C787">
        <v>4450</v>
      </c>
      <c r="D787">
        <v>118</v>
      </c>
      <c r="E787">
        <v>3206</v>
      </c>
      <c r="F787">
        <v>37.711864406779597</v>
      </c>
      <c r="G787">
        <v>138.80224578914499</v>
      </c>
      <c r="K787" t="s">
        <v>153</v>
      </c>
      <c r="L787">
        <v>18</v>
      </c>
      <c r="M787">
        <v>11</v>
      </c>
      <c r="N787">
        <v>43</v>
      </c>
      <c r="O787">
        <v>32</v>
      </c>
      <c r="P787">
        <v>41.860465116279002</v>
      </c>
      <c r="Q787">
        <v>34.375</v>
      </c>
    </row>
    <row r="788" spans="2:17" x14ac:dyDescent="0.25">
      <c r="B788" t="s">
        <v>92</v>
      </c>
      <c r="C788">
        <v>4420</v>
      </c>
      <c r="D788">
        <v>156</v>
      </c>
      <c r="E788">
        <v>3381</v>
      </c>
      <c r="F788">
        <v>28.3333333333333</v>
      </c>
      <c r="G788">
        <v>130.73055309080101</v>
      </c>
      <c r="K788" t="s">
        <v>42</v>
      </c>
      <c r="L788">
        <v>38</v>
      </c>
      <c r="M788">
        <v>44</v>
      </c>
      <c r="N788">
        <v>91</v>
      </c>
      <c r="O788">
        <v>85</v>
      </c>
      <c r="P788">
        <v>41.758241758241702</v>
      </c>
      <c r="Q788">
        <v>51.764705882352899</v>
      </c>
    </row>
    <row r="789" spans="2:17" x14ac:dyDescent="0.25">
      <c r="B789" t="s">
        <v>69</v>
      </c>
      <c r="C789">
        <v>4414</v>
      </c>
      <c r="D789">
        <v>104</v>
      </c>
      <c r="E789">
        <v>2902</v>
      </c>
      <c r="F789">
        <v>42.442307692307601</v>
      </c>
      <c r="G789">
        <v>152.10199862164001</v>
      </c>
      <c r="K789" t="s">
        <v>20</v>
      </c>
      <c r="L789">
        <v>35</v>
      </c>
      <c r="M789">
        <v>49</v>
      </c>
      <c r="N789">
        <v>85</v>
      </c>
      <c r="O789">
        <v>95</v>
      </c>
      <c r="P789">
        <v>41.176470588235198</v>
      </c>
      <c r="Q789">
        <v>51.578947368420998</v>
      </c>
    </row>
    <row r="790" spans="2:17" x14ac:dyDescent="0.25">
      <c r="B790" t="s">
        <v>249</v>
      </c>
      <c r="C790">
        <v>4219</v>
      </c>
      <c r="D790">
        <v>134</v>
      </c>
      <c r="E790">
        <v>3400</v>
      </c>
      <c r="F790">
        <v>31.4850746268656</v>
      </c>
      <c r="G790">
        <v>124.088235294117</v>
      </c>
      <c r="K790" t="s">
        <v>36</v>
      </c>
      <c r="L790">
        <v>34</v>
      </c>
      <c r="M790">
        <v>58</v>
      </c>
      <c r="N790">
        <v>83</v>
      </c>
      <c r="O790">
        <v>95</v>
      </c>
      <c r="P790">
        <v>40.963855421686702</v>
      </c>
      <c r="Q790">
        <v>61.052631578947299</v>
      </c>
    </row>
    <row r="791" spans="2:17" x14ac:dyDescent="0.25">
      <c r="B791" t="s">
        <v>99</v>
      </c>
      <c r="C791">
        <v>3834</v>
      </c>
      <c r="D791">
        <v>117</v>
      </c>
      <c r="E791">
        <v>3133</v>
      </c>
      <c r="F791">
        <v>32.769230769230703</v>
      </c>
      <c r="G791">
        <v>122.374720714969</v>
      </c>
      <c r="K791" t="s">
        <v>48</v>
      </c>
      <c r="L791">
        <v>25</v>
      </c>
      <c r="M791">
        <v>42</v>
      </c>
      <c r="N791">
        <v>72</v>
      </c>
      <c r="O791">
        <v>89</v>
      </c>
      <c r="P791">
        <v>34.7222222222222</v>
      </c>
      <c r="Q791">
        <v>47.191011235955003</v>
      </c>
    </row>
    <row r="792" spans="2:17" x14ac:dyDescent="0.25">
      <c r="B792" t="s">
        <v>427</v>
      </c>
      <c r="C792">
        <v>3669</v>
      </c>
      <c r="D792">
        <v>138</v>
      </c>
      <c r="E792">
        <v>2813</v>
      </c>
      <c r="F792">
        <v>26.586956521739101</v>
      </c>
      <c r="G792">
        <v>130.43014575186601</v>
      </c>
      <c r="K792" t="s">
        <v>372</v>
      </c>
      <c r="L792">
        <v>6</v>
      </c>
      <c r="M792">
        <v>6</v>
      </c>
      <c r="N792">
        <v>20</v>
      </c>
      <c r="O792">
        <v>26</v>
      </c>
      <c r="P792">
        <v>30</v>
      </c>
      <c r="Q792">
        <v>23.076923076922998</v>
      </c>
    </row>
    <row r="793" spans="2:17" x14ac:dyDescent="0.25">
      <c r="B793" t="s">
        <v>221</v>
      </c>
      <c r="C793">
        <v>3590</v>
      </c>
      <c r="D793">
        <v>115</v>
      </c>
      <c r="E793">
        <v>2566</v>
      </c>
      <c r="F793">
        <v>31.2173913043478</v>
      </c>
      <c r="G793">
        <v>139.90646921278201</v>
      </c>
      <c r="K793" t="s">
        <v>370</v>
      </c>
      <c r="L793">
        <v>2</v>
      </c>
      <c r="M793">
        <v>4</v>
      </c>
      <c r="N793">
        <v>7</v>
      </c>
      <c r="O793">
        <v>7</v>
      </c>
      <c r="P793">
        <v>28.571428571428498</v>
      </c>
      <c r="Q793">
        <v>57.142857142857103</v>
      </c>
    </row>
    <row r="794" spans="2:17" x14ac:dyDescent="0.25">
      <c r="B794" t="s">
        <v>159</v>
      </c>
      <c r="C794">
        <v>3313</v>
      </c>
      <c r="D794">
        <v>114</v>
      </c>
      <c r="E794">
        <v>2616</v>
      </c>
      <c r="F794">
        <v>29.0614035087719</v>
      </c>
      <c r="G794">
        <v>126.64373088684999</v>
      </c>
      <c r="K794" t="s">
        <v>35</v>
      </c>
      <c r="L794">
        <v>1</v>
      </c>
      <c r="M794">
        <v>12</v>
      </c>
      <c r="N794">
        <v>14</v>
      </c>
      <c r="O794">
        <v>16</v>
      </c>
      <c r="P794">
        <v>7.1428571428571397</v>
      </c>
      <c r="Q794">
        <v>75</v>
      </c>
    </row>
    <row r="795" spans="2:17" x14ac:dyDescent="0.25">
      <c r="B795" t="s">
        <v>125</v>
      </c>
      <c r="C795">
        <v>3222</v>
      </c>
      <c r="D795">
        <v>110</v>
      </c>
      <c r="E795">
        <v>2240</v>
      </c>
      <c r="F795">
        <v>29.290909090909</v>
      </c>
      <c r="G795">
        <v>143.83928571428501</v>
      </c>
    </row>
    <row r="796" spans="2:17" x14ac:dyDescent="0.25">
      <c r="B796" t="s">
        <v>171</v>
      </c>
      <c r="C796">
        <v>2886</v>
      </c>
      <c r="D796">
        <v>106</v>
      </c>
      <c r="E796">
        <v>2185</v>
      </c>
      <c r="F796">
        <v>27.2264150943396</v>
      </c>
      <c r="G796">
        <v>132.08237986270001</v>
      </c>
    </row>
    <row r="797" spans="2:17" x14ac:dyDescent="0.25">
      <c r="B797" t="s">
        <v>136</v>
      </c>
      <c r="C797">
        <v>2864</v>
      </c>
      <c r="D797">
        <v>127</v>
      </c>
      <c r="E797">
        <v>2352</v>
      </c>
      <c r="F797">
        <v>22.5511811023622</v>
      </c>
      <c r="G797">
        <v>121.76870748299299</v>
      </c>
    </row>
    <row r="798" spans="2:17" x14ac:dyDescent="0.25">
      <c r="B798" t="s">
        <v>514</v>
      </c>
      <c r="C798">
        <v>2855</v>
      </c>
      <c r="D798">
        <v>95</v>
      </c>
      <c r="E798">
        <v>2352</v>
      </c>
      <c r="F798">
        <v>30.052631578947299</v>
      </c>
      <c r="G798">
        <v>121.38605442176799</v>
      </c>
    </row>
    <row r="799" spans="2:17" x14ac:dyDescent="0.25">
      <c r="B799" t="s">
        <v>299</v>
      </c>
      <c r="C799">
        <v>2772</v>
      </c>
      <c r="D799">
        <v>102</v>
      </c>
      <c r="E799">
        <v>1879</v>
      </c>
      <c r="F799">
        <v>27.176470588235201</v>
      </c>
      <c r="G799">
        <v>147.52527940393799</v>
      </c>
    </row>
    <row r="800" spans="2:17" x14ac:dyDescent="0.25">
      <c r="B800" t="s">
        <v>65</v>
      </c>
      <c r="C800">
        <v>2755</v>
      </c>
      <c r="D800">
        <v>109</v>
      </c>
      <c r="E800">
        <v>2121</v>
      </c>
      <c r="F800">
        <v>25.2752293577981</v>
      </c>
      <c r="G800">
        <v>129.89156058462899</v>
      </c>
    </row>
    <row r="801" spans="2:7" x14ac:dyDescent="0.25">
      <c r="B801" t="s">
        <v>23</v>
      </c>
      <c r="C801">
        <v>2728</v>
      </c>
      <c r="D801">
        <v>98</v>
      </c>
      <c r="E801">
        <v>1746</v>
      </c>
      <c r="F801">
        <v>27.836734693877499</v>
      </c>
      <c r="G801">
        <v>156.24284077892301</v>
      </c>
    </row>
    <row r="802" spans="2:7" x14ac:dyDescent="0.25">
      <c r="B802" t="s">
        <v>163</v>
      </c>
      <c r="C802">
        <v>2589</v>
      </c>
      <c r="D802">
        <v>93</v>
      </c>
      <c r="E802">
        <v>2104</v>
      </c>
      <c r="F802">
        <v>27.838709677419299</v>
      </c>
      <c r="G802">
        <v>123.051330798479</v>
      </c>
    </row>
    <row r="803" spans="2:7" x14ac:dyDescent="0.25">
      <c r="B803" t="s">
        <v>338</v>
      </c>
      <c r="C803">
        <v>2489</v>
      </c>
      <c r="D803">
        <v>65</v>
      </c>
      <c r="E803">
        <v>1866</v>
      </c>
      <c r="F803">
        <v>38.292307692307602</v>
      </c>
      <c r="G803">
        <v>133.386923901393</v>
      </c>
    </row>
    <row r="804" spans="2:7" x14ac:dyDescent="0.25">
      <c r="B804" t="s">
        <v>188</v>
      </c>
      <c r="C804">
        <v>2427</v>
      </c>
      <c r="D804">
        <v>89</v>
      </c>
      <c r="E804">
        <v>2219</v>
      </c>
      <c r="F804">
        <v>27.269662921348299</v>
      </c>
      <c r="G804">
        <v>109.373591707976</v>
      </c>
    </row>
    <row r="805" spans="2:7" x14ac:dyDescent="0.25">
      <c r="B805" t="s">
        <v>275</v>
      </c>
      <c r="C805">
        <v>2385</v>
      </c>
      <c r="D805">
        <v>81</v>
      </c>
      <c r="E805">
        <v>1758</v>
      </c>
      <c r="F805">
        <v>29.4444444444444</v>
      </c>
      <c r="G805">
        <v>135.665529010238</v>
      </c>
    </row>
    <row r="806" spans="2:7" x14ac:dyDescent="0.25">
      <c r="B806" t="s">
        <v>115</v>
      </c>
      <c r="C806">
        <v>2334</v>
      </c>
      <c r="D806">
        <v>71</v>
      </c>
      <c r="E806">
        <v>1943</v>
      </c>
      <c r="F806">
        <v>32.873239436619698</v>
      </c>
      <c r="G806">
        <v>120.12352032938701</v>
      </c>
    </row>
    <row r="807" spans="2:7" x14ac:dyDescent="0.25">
      <c r="B807" t="s">
        <v>232</v>
      </c>
      <c r="C807">
        <v>2215</v>
      </c>
      <c r="D807">
        <v>79</v>
      </c>
      <c r="E807">
        <v>1693</v>
      </c>
      <c r="F807">
        <v>28.037974683544299</v>
      </c>
      <c r="G807">
        <v>130.83284111045401</v>
      </c>
    </row>
    <row r="808" spans="2:7" x14ac:dyDescent="0.25">
      <c r="B808" t="s">
        <v>58</v>
      </c>
      <c r="C808">
        <v>2174</v>
      </c>
      <c r="D808">
        <v>77</v>
      </c>
      <c r="E808">
        <v>1877</v>
      </c>
      <c r="F808">
        <v>28.2337662337662</v>
      </c>
      <c r="G808">
        <v>115.823122003196</v>
      </c>
    </row>
    <row r="809" spans="2:7" x14ac:dyDescent="0.25">
      <c r="B809" t="s">
        <v>234</v>
      </c>
      <c r="C809">
        <v>2069</v>
      </c>
      <c r="D809">
        <v>76</v>
      </c>
      <c r="E809">
        <v>1492</v>
      </c>
      <c r="F809">
        <v>27.223684210526301</v>
      </c>
      <c r="G809">
        <v>138.67292225201001</v>
      </c>
    </row>
    <row r="810" spans="2:7" x14ac:dyDescent="0.25">
      <c r="B810" t="s">
        <v>178</v>
      </c>
      <c r="C810">
        <v>2038</v>
      </c>
      <c r="D810">
        <v>59</v>
      </c>
      <c r="E810">
        <v>1570</v>
      </c>
      <c r="F810">
        <v>34.542372881355902</v>
      </c>
      <c r="G810">
        <v>129.80891719745199</v>
      </c>
    </row>
    <row r="811" spans="2:7" x14ac:dyDescent="0.25">
      <c r="B811" t="s">
        <v>30</v>
      </c>
      <c r="C811">
        <v>2031</v>
      </c>
      <c r="D811">
        <v>49</v>
      </c>
      <c r="E811">
        <v>1633</v>
      </c>
      <c r="F811">
        <v>41.448979591836697</v>
      </c>
      <c r="G811">
        <v>124.372320881812</v>
      </c>
    </row>
    <row r="812" spans="2:7" x14ac:dyDescent="0.25">
      <c r="B812" t="s">
        <v>269</v>
      </c>
      <c r="C812">
        <v>1988</v>
      </c>
      <c r="D812">
        <v>49</v>
      </c>
      <c r="E812">
        <v>1428</v>
      </c>
      <c r="F812">
        <v>40.571428571428498</v>
      </c>
      <c r="G812">
        <v>139.21568627450901</v>
      </c>
    </row>
    <row r="813" spans="2:7" x14ac:dyDescent="0.25">
      <c r="B813" t="s">
        <v>658</v>
      </c>
      <c r="C813">
        <v>1977</v>
      </c>
      <c r="D813">
        <v>52</v>
      </c>
      <c r="E813">
        <v>1608</v>
      </c>
      <c r="F813">
        <v>38.019230769230703</v>
      </c>
      <c r="G813">
        <v>122.947761194029</v>
      </c>
    </row>
    <row r="814" spans="2:7" x14ac:dyDescent="0.25">
      <c r="B814" t="s">
        <v>141</v>
      </c>
      <c r="C814">
        <v>1931</v>
      </c>
      <c r="D814">
        <v>83</v>
      </c>
      <c r="E814">
        <v>1567</v>
      </c>
      <c r="F814">
        <v>23.265060240963798</v>
      </c>
      <c r="G814">
        <v>123.229100191448</v>
      </c>
    </row>
    <row r="815" spans="2:7" x14ac:dyDescent="0.25">
      <c r="B815" t="s">
        <v>429</v>
      </c>
      <c r="C815">
        <v>1861</v>
      </c>
      <c r="D815">
        <v>56</v>
      </c>
      <c r="E815">
        <v>1459</v>
      </c>
      <c r="F815">
        <v>33.232142857142797</v>
      </c>
      <c r="G815">
        <v>127.553118574366</v>
      </c>
    </row>
    <row r="816" spans="2:7" x14ac:dyDescent="0.25">
      <c r="B816" t="s">
        <v>436</v>
      </c>
      <c r="C816">
        <v>1858</v>
      </c>
      <c r="D816">
        <v>54</v>
      </c>
      <c r="E816">
        <v>1327</v>
      </c>
      <c r="F816">
        <v>34.407407407407398</v>
      </c>
      <c r="G816">
        <v>140.015071590052</v>
      </c>
    </row>
    <row r="817" spans="2:7" x14ac:dyDescent="0.25">
      <c r="B817" t="s">
        <v>497</v>
      </c>
      <c r="C817">
        <v>1808</v>
      </c>
      <c r="D817">
        <v>64</v>
      </c>
      <c r="E817">
        <v>1460</v>
      </c>
      <c r="F817">
        <v>28.25</v>
      </c>
      <c r="G817">
        <v>123.835616438356</v>
      </c>
    </row>
    <row r="818" spans="2:7" x14ac:dyDescent="0.25">
      <c r="B818" t="s">
        <v>209</v>
      </c>
      <c r="C818">
        <v>1767</v>
      </c>
      <c r="D818">
        <v>74</v>
      </c>
      <c r="E818">
        <v>1340</v>
      </c>
      <c r="F818">
        <v>23.878378378378301</v>
      </c>
      <c r="G818">
        <v>131.86567164179101</v>
      </c>
    </row>
    <row r="819" spans="2:7" x14ac:dyDescent="0.25">
      <c r="B819" t="s">
        <v>121</v>
      </c>
      <c r="C819">
        <v>1767</v>
      </c>
      <c r="D819">
        <v>49</v>
      </c>
      <c r="E819">
        <v>1071</v>
      </c>
      <c r="F819">
        <v>36.061224489795897</v>
      </c>
      <c r="G819">
        <v>164.98599439775899</v>
      </c>
    </row>
    <row r="820" spans="2:7" x14ac:dyDescent="0.25">
      <c r="B820" t="s">
        <v>112</v>
      </c>
      <c r="C820">
        <v>1741</v>
      </c>
      <c r="D820">
        <v>66</v>
      </c>
      <c r="E820">
        <v>1332</v>
      </c>
      <c r="F820">
        <v>26.378787878787801</v>
      </c>
      <c r="G820">
        <v>130.70570570570499</v>
      </c>
    </row>
    <row r="821" spans="2:7" x14ac:dyDescent="0.25">
      <c r="B821" t="s">
        <v>483</v>
      </c>
      <c r="C821">
        <v>1696</v>
      </c>
      <c r="D821">
        <v>60</v>
      </c>
      <c r="E821">
        <v>1446</v>
      </c>
      <c r="F821">
        <v>28.266666666666602</v>
      </c>
      <c r="G821">
        <v>117.28907330567</v>
      </c>
    </row>
    <row r="822" spans="2:7" x14ac:dyDescent="0.25">
      <c r="B822" t="s">
        <v>308</v>
      </c>
      <c r="C822">
        <v>1695</v>
      </c>
      <c r="D822">
        <v>57</v>
      </c>
      <c r="E822">
        <v>1321</v>
      </c>
      <c r="F822">
        <v>29.736842105263101</v>
      </c>
      <c r="G822">
        <v>128.31188493565401</v>
      </c>
    </row>
    <row r="823" spans="2:7" x14ac:dyDescent="0.25">
      <c r="B823" t="s">
        <v>119</v>
      </c>
      <c r="C823">
        <v>1687</v>
      </c>
      <c r="D823">
        <v>69</v>
      </c>
      <c r="E823">
        <v>1387</v>
      </c>
      <c r="F823">
        <v>24.449275362318801</v>
      </c>
      <c r="G823">
        <v>121.629416005767</v>
      </c>
    </row>
    <row r="824" spans="2:7" x14ac:dyDescent="0.25">
      <c r="B824" t="s">
        <v>173</v>
      </c>
      <c r="C824">
        <v>1555</v>
      </c>
      <c r="D824">
        <v>74</v>
      </c>
      <c r="E824">
        <v>1308</v>
      </c>
      <c r="F824">
        <v>21.013513513513502</v>
      </c>
      <c r="G824">
        <v>118.883792048929</v>
      </c>
    </row>
    <row r="825" spans="2:7" x14ac:dyDescent="0.25">
      <c r="B825" t="s">
        <v>333</v>
      </c>
      <c r="C825">
        <v>1535</v>
      </c>
      <c r="D825">
        <v>71</v>
      </c>
      <c r="E825">
        <v>1227</v>
      </c>
      <c r="F825">
        <v>21.619718309859099</v>
      </c>
      <c r="G825">
        <v>125.101874490627</v>
      </c>
    </row>
    <row r="826" spans="2:7" x14ac:dyDescent="0.25">
      <c r="B826" t="s">
        <v>459</v>
      </c>
      <c r="C826">
        <v>1494</v>
      </c>
      <c r="D826">
        <v>63</v>
      </c>
      <c r="E826">
        <v>1155</v>
      </c>
      <c r="F826">
        <v>23.714285714285701</v>
      </c>
      <c r="G826">
        <v>129.35064935064901</v>
      </c>
    </row>
    <row r="827" spans="2:7" x14ac:dyDescent="0.25">
      <c r="B827" t="s">
        <v>212</v>
      </c>
      <c r="C827">
        <v>1478</v>
      </c>
      <c r="D827">
        <v>46</v>
      </c>
      <c r="E827">
        <v>1109</v>
      </c>
      <c r="F827">
        <v>32.130434782608603</v>
      </c>
      <c r="G827">
        <v>133.273219116321</v>
      </c>
    </row>
    <row r="828" spans="2:7" x14ac:dyDescent="0.25">
      <c r="B828" t="s">
        <v>616</v>
      </c>
      <c r="C828">
        <v>1465</v>
      </c>
      <c r="D828">
        <v>61</v>
      </c>
      <c r="E828">
        <v>1137</v>
      </c>
      <c r="F828">
        <v>24.016393442622899</v>
      </c>
      <c r="G828">
        <v>128.84784520668401</v>
      </c>
    </row>
    <row r="829" spans="2:7" x14ac:dyDescent="0.25">
      <c r="B829" t="s">
        <v>122</v>
      </c>
      <c r="C829">
        <v>1441</v>
      </c>
      <c r="D829">
        <v>48</v>
      </c>
      <c r="E829">
        <v>1210</v>
      </c>
      <c r="F829">
        <v>30.0208333333333</v>
      </c>
      <c r="G829">
        <v>119.09090909090899</v>
      </c>
    </row>
    <row r="830" spans="2:7" x14ac:dyDescent="0.25">
      <c r="B830" t="s">
        <v>280</v>
      </c>
      <c r="C830">
        <v>1415</v>
      </c>
      <c r="D830">
        <v>41</v>
      </c>
      <c r="E830">
        <v>752</v>
      </c>
      <c r="F830">
        <v>34.512195121951201</v>
      </c>
      <c r="G830">
        <v>188.16489361702099</v>
      </c>
    </row>
    <row r="831" spans="2:7" x14ac:dyDescent="0.25">
      <c r="B831" t="s">
        <v>576</v>
      </c>
      <c r="C831">
        <v>1401</v>
      </c>
      <c r="D831">
        <v>62</v>
      </c>
      <c r="E831">
        <v>864</v>
      </c>
      <c r="F831">
        <v>22.596774193548299</v>
      </c>
      <c r="G831">
        <v>162.152777777777</v>
      </c>
    </row>
    <row r="832" spans="2:7" x14ac:dyDescent="0.25">
      <c r="B832" t="s">
        <v>43</v>
      </c>
      <c r="C832">
        <v>1400</v>
      </c>
      <c r="D832">
        <v>46</v>
      </c>
      <c r="E832">
        <v>1117</v>
      </c>
      <c r="F832">
        <v>30.434782608695599</v>
      </c>
      <c r="G832">
        <v>125.335720680393</v>
      </c>
    </row>
    <row r="833" spans="2:7" x14ac:dyDescent="0.25">
      <c r="B833" t="s">
        <v>294</v>
      </c>
      <c r="C833">
        <v>1396</v>
      </c>
      <c r="D833">
        <v>37</v>
      </c>
      <c r="E833">
        <v>919</v>
      </c>
      <c r="F833">
        <v>37.729729729729698</v>
      </c>
      <c r="G833">
        <v>151.904243743199</v>
      </c>
    </row>
    <row r="834" spans="2:7" x14ac:dyDescent="0.25">
      <c r="B834" t="s">
        <v>86</v>
      </c>
      <c r="C834">
        <v>1349</v>
      </c>
      <c r="D834">
        <v>54</v>
      </c>
      <c r="E834">
        <v>1261</v>
      </c>
      <c r="F834">
        <v>24.981481481481399</v>
      </c>
      <c r="G834">
        <v>106.978588421887</v>
      </c>
    </row>
    <row r="835" spans="2:7" x14ac:dyDescent="0.25">
      <c r="B835" t="s">
        <v>197</v>
      </c>
      <c r="C835">
        <v>1322</v>
      </c>
      <c r="D835">
        <v>48</v>
      </c>
      <c r="E835">
        <v>1069</v>
      </c>
      <c r="F835">
        <v>27.5416666666666</v>
      </c>
      <c r="G835">
        <v>123.66697848456501</v>
      </c>
    </row>
    <row r="836" spans="2:7" x14ac:dyDescent="0.25">
      <c r="B836" t="s">
        <v>154</v>
      </c>
      <c r="C836">
        <v>1309</v>
      </c>
      <c r="D836">
        <v>34</v>
      </c>
      <c r="E836">
        <v>964</v>
      </c>
      <c r="F836">
        <v>38.5</v>
      </c>
      <c r="G836">
        <v>135.78838174273801</v>
      </c>
    </row>
    <row r="837" spans="2:7" x14ac:dyDescent="0.25">
      <c r="B837" t="s">
        <v>83</v>
      </c>
      <c r="C837">
        <v>1288</v>
      </c>
      <c r="D837">
        <v>37</v>
      </c>
      <c r="E837">
        <v>909</v>
      </c>
      <c r="F837">
        <v>34.8108108108108</v>
      </c>
      <c r="G837">
        <v>141.69416941694101</v>
      </c>
    </row>
    <row r="838" spans="2:7" x14ac:dyDescent="0.25">
      <c r="B838" t="s">
        <v>37</v>
      </c>
      <c r="C838">
        <v>1276</v>
      </c>
      <c r="D838">
        <v>42</v>
      </c>
      <c r="E838">
        <v>1064</v>
      </c>
      <c r="F838">
        <v>30.380952380952301</v>
      </c>
      <c r="G838">
        <v>119.924812030075</v>
      </c>
    </row>
    <row r="839" spans="2:7" x14ac:dyDescent="0.25">
      <c r="B839" t="s">
        <v>1101</v>
      </c>
      <c r="C839">
        <v>1269</v>
      </c>
      <c r="D839">
        <v>67</v>
      </c>
      <c r="E839">
        <v>988</v>
      </c>
      <c r="F839">
        <v>18.9402985074626</v>
      </c>
      <c r="G839">
        <v>128.441295546558</v>
      </c>
    </row>
    <row r="840" spans="2:7" x14ac:dyDescent="0.25">
      <c r="B840" t="s">
        <v>578</v>
      </c>
      <c r="C840">
        <v>1153</v>
      </c>
      <c r="D840">
        <v>41</v>
      </c>
      <c r="E840">
        <v>1006</v>
      </c>
      <c r="F840">
        <v>28.121951219512098</v>
      </c>
      <c r="G840">
        <v>114.612326043737</v>
      </c>
    </row>
    <row r="841" spans="2:7" x14ac:dyDescent="0.25">
      <c r="B841" t="s">
        <v>257</v>
      </c>
      <c r="C841">
        <v>1150</v>
      </c>
      <c r="D841">
        <v>52</v>
      </c>
      <c r="E841">
        <v>948</v>
      </c>
      <c r="F841">
        <v>22.115384615384599</v>
      </c>
      <c r="G841">
        <v>121.308016877637</v>
      </c>
    </row>
    <row r="842" spans="2:7" x14ac:dyDescent="0.25">
      <c r="B842" t="s">
        <v>192</v>
      </c>
      <c r="C842">
        <v>1107</v>
      </c>
      <c r="D842">
        <v>27</v>
      </c>
      <c r="E842">
        <v>802</v>
      </c>
      <c r="F842">
        <v>41</v>
      </c>
      <c r="G842">
        <v>138.02992518703201</v>
      </c>
    </row>
    <row r="843" spans="2:7" x14ac:dyDescent="0.25">
      <c r="B843" t="s">
        <v>168</v>
      </c>
      <c r="C843">
        <v>1093</v>
      </c>
      <c r="D843">
        <v>40</v>
      </c>
      <c r="E843">
        <v>808</v>
      </c>
      <c r="F843">
        <v>27.324999999999999</v>
      </c>
      <c r="G843">
        <v>135.27227722772199</v>
      </c>
    </row>
    <row r="844" spans="2:7" x14ac:dyDescent="0.25">
      <c r="B844" t="s">
        <v>55</v>
      </c>
      <c r="C844">
        <v>1087</v>
      </c>
      <c r="D844">
        <v>46</v>
      </c>
      <c r="E844">
        <v>851</v>
      </c>
      <c r="F844">
        <v>23.630434782608599</v>
      </c>
      <c r="G844">
        <v>127.73207990599199</v>
      </c>
    </row>
    <row r="845" spans="2:7" x14ac:dyDescent="0.25">
      <c r="B845" t="s">
        <v>50</v>
      </c>
      <c r="C845">
        <v>1082</v>
      </c>
      <c r="D845">
        <v>38</v>
      </c>
      <c r="E845">
        <v>689</v>
      </c>
      <c r="F845">
        <v>28.473684210526301</v>
      </c>
      <c r="G845">
        <v>157.03918722786599</v>
      </c>
    </row>
    <row r="846" spans="2:7" x14ac:dyDescent="0.25">
      <c r="B846" t="s">
        <v>597</v>
      </c>
      <c r="C846">
        <v>1079</v>
      </c>
      <c r="D846">
        <v>27</v>
      </c>
      <c r="E846">
        <v>851</v>
      </c>
      <c r="F846">
        <v>39.962962962962898</v>
      </c>
      <c r="G846">
        <v>126.792009400705</v>
      </c>
    </row>
    <row r="847" spans="2:7" x14ac:dyDescent="0.25">
      <c r="B847" t="s">
        <v>114</v>
      </c>
      <c r="C847">
        <v>1017</v>
      </c>
      <c r="D847">
        <v>41</v>
      </c>
      <c r="E847">
        <v>818</v>
      </c>
      <c r="F847">
        <v>24.804878048780399</v>
      </c>
      <c r="G847">
        <v>124.327628361858</v>
      </c>
    </row>
    <row r="848" spans="2:7" x14ac:dyDescent="0.25">
      <c r="B848" t="s">
        <v>281</v>
      </c>
      <c r="C848">
        <v>1013</v>
      </c>
      <c r="D848">
        <v>42</v>
      </c>
      <c r="E848">
        <v>767</v>
      </c>
      <c r="F848">
        <v>24.119047619047599</v>
      </c>
      <c r="G848">
        <v>132.073011734028</v>
      </c>
    </row>
    <row r="849" spans="2:7" x14ac:dyDescent="0.25">
      <c r="B849" t="s">
        <v>481</v>
      </c>
      <c r="C849">
        <v>1001</v>
      </c>
      <c r="D849">
        <v>28</v>
      </c>
      <c r="E849">
        <v>740</v>
      </c>
      <c r="F849">
        <v>35.75</v>
      </c>
      <c r="G849">
        <v>135.27027027027</v>
      </c>
    </row>
    <row r="850" spans="2:7" x14ac:dyDescent="0.25">
      <c r="B850" t="s">
        <v>339</v>
      </c>
      <c r="C850">
        <v>995</v>
      </c>
      <c r="D850">
        <v>35</v>
      </c>
      <c r="E850">
        <v>746</v>
      </c>
      <c r="F850">
        <v>28.428571428571399</v>
      </c>
      <c r="G850">
        <v>133.37801608578999</v>
      </c>
    </row>
    <row r="851" spans="2:7" x14ac:dyDescent="0.25">
      <c r="B851" t="s">
        <v>696</v>
      </c>
      <c r="C851">
        <v>985</v>
      </c>
      <c r="D851">
        <v>42</v>
      </c>
      <c r="E851">
        <v>834</v>
      </c>
      <c r="F851">
        <v>23.452380952380899</v>
      </c>
      <c r="G851">
        <v>118.105515587529</v>
      </c>
    </row>
    <row r="852" spans="2:7" x14ac:dyDescent="0.25">
      <c r="B852" t="s">
        <v>1142</v>
      </c>
      <c r="C852">
        <v>975</v>
      </c>
      <c r="D852">
        <v>40</v>
      </c>
      <c r="E852">
        <v>682</v>
      </c>
      <c r="F852">
        <v>24.375</v>
      </c>
      <c r="G852">
        <v>142.96187683284401</v>
      </c>
    </row>
    <row r="853" spans="2:7" x14ac:dyDescent="0.25">
      <c r="B853" t="s">
        <v>222</v>
      </c>
      <c r="C853">
        <v>974</v>
      </c>
      <c r="D853">
        <v>26</v>
      </c>
      <c r="E853">
        <v>748</v>
      </c>
      <c r="F853">
        <v>37.461538461538403</v>
      </c>
      <c r="G853">
        <v>130.213903743315</v>
      </c>
    </row>
    <row r="854" spans="2:7" x14ac:dyDescent="0.25">
      <c r="B854" t="s">
        <v>319</v>
      </c>
      <c r="C854">
        <v>971</v>
      </c>
      <c r="D854">
        <v>35</v>
      </c>
      <c r="E854">
        <v>760</v>
      </c>
      <c r="F854">
        <v>27.742857142857101</v>
      </c>
      <c r="G854">
        <v>127.763157894736</v>
      </c>
    </row>
    <row r="855" spans="2:7" x14ac:dyDescent="0.25">
      <c r="B855" t="s">
        <v>456</v>
      </c>
      <c r="C855">
        <v>969</v>
      </c>
      <c r="D855">
        <v>35</v>
      </c>
      <c r="E855">
        <v>756</v>
      </c>
      <c r="F855">
        <v>27.685714285714202</v>
      </c>
      <c r="G855">
        <v>128.17460317460299</v>
      </c>
    </row>
    <row r="856" spans="2:7" x14ac:dyDescent="0.25">
      <c r="B856" t="s">
        <v>598</v>
      </c>
      <c r="C856">
        <v>897</v>
      </c>
      <c r="D856">
        <v>32</v>
      </c>
      <c r="E856">
        <v>609</v>
      </c>
      <c r="F856">
        <v>28.03125</v>
      </c>
      <c r="G856">
        <v>147.290640394088</v>
      </c>
    </row>
    <row r="857" spans="2:7" x14ac:dyDescent="0.25">
      <c r="B857" t="s">
        <v>105</v>
      </c>
      <c r="C857">
        <v>886</v>
      </c>
      <c r="D857">
        <v>32</v>
      </c>
      <c r="E857">
        <v>802</v>
      </c>
      <c r="F857">
        <v>27.6875</v>
      </c>
      <c r="G857">
        <v>110.47381546134601</v>
      </c>
    </row>
    <row r="858" spans="2:7" x14ac:dyDescent="0.25">
      <c r="B858" t="s">
        <v>260</v>
      </c>
      <c r="C858">
        <v>880</v>
      </c>
      <c r="D858">
        <v>44</v>
      </c>
      <c r="E858">
        <v>683</v>
      </c>
      <c r="F858">
        <v>20</v>
      </c>
      <c r="G858">
        <v>128.843338213762</v>
      </c>
    </row>
    <row r="859" spans="2:7" x14ac:dyDescent="0.25">
      <c r="B859" t="s">
        <v>1102</v>
      </c>
      <c r="C859">
        <v>854</v>
      </c>
      <c r="D859">
        <v>38</v>
      </c>
      <c r="E859">
        <v>702</v>
      </c>
      <c r="F859">
        <v>22.473684210526301</v>
      </c>
      <c r="G859">
        <v>121.652421652421</v>
      </c>
    </row>
    <row r="860" spans="2:7" x14ac:dyDescent="0.25">
      <c r="B860" t="s">
        <v>596</v>
      </c>
      <c r="C860">
        <v>831</v>
      </c>
      <c r="D860">
        <v>56</v>
      </c>
      <c r="E860">
        <v>597</v>
      </c>
      <c r="F860">
        <v>14.839285714285699</v>
      </c>
      <c r="G860">
        <v>139.19597989949699</v>
      </c>
    </row>
    <row r="861" spans="2:7" x14ac:dyDescent="0.25">
      <c r="B861" t="s">
        <v>282</v>
      </c>
      <c r="C861">
        <v>800</v>
      </c>
      <c r="D861">
        <v>43</v>
      </c>
      <c r="E861">
        <v>628</v>
      </c>
      <c r="F861">
        <v>18.604651162790699</v>
      </c>
      <c r="G861">
        <v>127.388535031847</v>
      </c>
    </row>
    <row r="862" spans="2:7" x14ac:dyDescent="0.25">
      <c r="B862" t="s">
        <v>57</v>
      </c>
      <c r="C862">
        <v>798</v>
      </c>
      <c r="D862">
        <v>37</v>
      </c>
      <c r="E862">
        <v>697</v>
      </c>
      <c r="F862">
        <v>21.567567567567501</v>
      </c>
      <c r="G862">
        <v>114.490674318507</v>
      </c>
    </row>
    <row r="863" spans="2:7" x14ac:dyDescent="0.25">
      <c r="B863" t="s">
        <v>479</v>
      </c>
      <c r="C863">
        <v>785</v>
      </c>
      <c r="D863">
        <v>40</v>
      </c>
      <c r="E863">
        <v>458</v>
      </c>
      <c r="F863">
        <v>19.625</v>
      </c>
      <c r="G863">
        <v>171.39737991266301</v>
      </c>
    </row>
    <row r="864" spans="2:7" x14ac:dyDescent="0.25">
      <c r="B864" t="s">
        <v>62</v>
      </c>
      <c r="C864">
        <v>768</v>
      </c>
      <c r="D864">
        <v>29</v>
      </c>
      <c r="E864">
        <v>531</v>
      </c>
      <c r="F864">
        <v>26.482758620689602</v>
      </c>
      <c r="G864">
        <v>144.63276836158099</v>
      </c>
    </row>
    <row r="865" spans="2:7" x14ac:dyDescent="0.25">
      <c r="B865" t="s">
        <v>185</v>
      </c>
      <c r="C865">
        <v>761</v>
      </c>
      <c r="D865">
        <v>27</v>
      </c>
      <c r="E865">
        <v>553</v>
      </c>
      <c r="F865">
        <v>28.185185185185102</v>
      </c>
      <c r="G865">
        <v>137.61301989149999</v>
      </c>
    </row>
    <row r="866" spans="2:7" x14ac:dyDescent="0.25">
      <c r="B866" t="s">
        <v>111</v>
      </c>
      <c r="C866">
        <v>750</v>
      </c>
      <c r="D866">
        <v>34</v>
      </c>
      <c r="E866">
        <v>588</v>
      </c>
      <c r="F866">
        <v>22.058823529411701</v>
      </c>
      <c r="G866">
        <v>127.551020408163</v>
      </c>
    </row>
    <row r="867" spans="2:7" x14ac:dyDescent="0.25">
      <c r="B867" t="s">
        <v>439</v>
      </c>
      <c r="C867">
        <v>739</v>
      </c>
      <c r="D867">
        <v>30</v>
      </c>
      <c r="E867">
        <v>666</v>
      </c>
      <c r="F867">
        <v>24.633333333333301</v>
      </c>
      <c r="G867">
        <v>110.96096096095999</v>
      </c>
    </row>
    <row r="868" spans="2:7" x14ac:dyDescent="0.25">
      <c r="B868" t="s">
        <v>210</v>
      </c>
      <c r="C868">
        <v>724</v>
      </c>
      <c r="D868">
        <v>31</v>
      </c>
      <c r="E868">
        <v>573</v>
      </c>
      <c r="F868">
        <v>23.354838709677399</v>
      </c>
      <c r="G868">
        <v>126.352530541012</v>
      </c>
    </row>
    <row r="869" spans="2:7" x14ac:dyDescent="0.25">
      <c r="B869" t="s">
        <v>304</v>
      </c>
      <c r="C869">
        <v>701</v>
      </c>
      <c r="D869">
        <v>31</v>
      </c>
      <c r="E869">
        <v>531</v>
      </c>
      <c r="F869">
        <v>22.612903225806399</v>
      </c>
      <c r="G869">
        <v>132.01506591337099</v>
      </c>
    </row>
    <row r="870" spans="2:7" x14ac:dyDescent="0.25">
      <c r="B870" t="s">
        <v>698</v>
      </c>
      <c r="C870">
        <v>676</v>
      </c>
      <c r="D870">
        <v>30</v>
      </c>
      <c r="E870">
        <v>573</v>
      </c>
      <c r="F870">
        <v>22.533333333333299</v>
      </c>
      <c r="G870">
        <v>117.975567190226</v>
      </c>
    </row>
    <row r="871" spans="2:7" x14ac:dyDescent="0.25">
      <c r="B871" t="s">
        <v>344</v>
      </c>
      <c r="C871">
        <v>672</v>
      </c>
      <c r="D871">
        <v>39</v>
      </c>
      <c r="E871">
        <v>574</v>
      </c>
      <c r="F871">
        <v>17.230769230769202</v>
      </c>
      <c r="G871">
        <v>117.07317073170699</v>
      </c>
    </row>
    <row r="872" spans="2:7" x14ac:dyDescent="0.25">
      <c r="B872" t="s">
        <v>826</v>
      </c>
      <c r="C872">
        <v>663</v>
      </c>
      <c r="D872">
        <v>29</v>
      </c>
      <c r="E872">
        <v>543</v>
      </c>
      <c r="F872">
        <v>22.862068965517199</v>
      </c>
      <c r="G872">
        <v>122.099447513812</v>
      </c>
    </row>
    <row r="873" spans="2:7" x14ac:dyDescent="0.25">
      <c r="B873" t="s">
        <v>571</v>
      </c>
      <c r="C873">
        <v>641</v>
      </c>
      <c r="D873">
        <v>30</v>
      </c>
      <c r="E873">
        <v>481</v>
      </c>
      <c r="F873">
        <v>21.3666666666666</v>
      </c>
      <c r="G873">
        <v>133.264033264033</v>
      </c>
    </row>
    <row r="874" spans="2:7" x14ac:dyDescent="0.25">
      <c r="B874" t="s">
        <v>75</v>
      </c>
      <c r="C874">
        <v>608</v>
      </c>
      <c r="D874">
        <v>29</v>
      </c>
      <c r="E874">
        <v>465</v>
      </c>
      <c r="F874">
        <v>20.965517241379299</v>
      </c>
      <c r="G874">
        <v>130.75268817204301</v>
      </c>
    </row>
    <row r="875" spans="2:7" x14ac:dyDescent="0.25">
      <c r="B875" t="s">
        <v>626</v>
      </c>
      <c r="C875">
        <v>604</v>
      </c>
      <c r="D875">
        <v>29</v>
      </c>
      <c r="E875">
        <v>456</v>
      </c>
      <c r="F875">
        <v>20.827586206896498</v>
      </c>
      <c r="G875">
        <v>132.45614035087701</v>
      </c>
    </row>
    <row r="876" spans="2:7" x14ac:dyDescent="0.25">
      <c r="B876" t="s">
        <v>442</v>
      </c>
      <c r="C876">
        <v>604</v>
      </c>
      <c r="D876">
        <v>24</v>
      </c>
      <c r="E876">
        <v>423</v>
      </c>
      <c r="F876">
        <v>25.1666666666666</v>
      </c>
      <c r="G876">
        <v>142.78959810874699</v>
      </c>
    </row>
    <row r="877" spans="2:7" x14ac:dyDescent="0.25">
      <c r="B877" t="s">
        <v>730</v>
      </c>
      <c r="C877">
        <v>584</v>
      </c>
      <c r="D877">
        <v>50</v>
      </c>
      <c r="E877">
        <v>519</v>
      </c>
      <c r="F877">
        <v>11.68</v>
      </c>
      <c r="G877">
        <v>112.52408477842</v>
      </c>
    </row>
    <row r="878" spans="2:7" x14ac:dyDescent="0.25">
      <c r="B878" t="s">
        <v>346</v>
      </c>
      <c r="C878">
        <v>577</v>
      </c>
      <c r="D878">
        <v>13</v>
      </c>
      <c r="E878">
        <v>407</v>
      </c>
      <c r="F878">
        <v>44.384615384615302</v>
      </c>
      <c r="G878">
        <v>141.769041769041</v>
      </c>
    </row>
    <row r="879" spans="2:7" x14ac:dyDescent="0.25">
      <c r="B879" t="s">
        <v>94</v>
      </c>
      <c r="C879">
        <v>563</v>
      </c>
      <c r="D879">
        <v>17</v>
      </c>
      <c r="E879">
        <v>416</v>
      </c>
      <c r="F879">
        <v>33.117647058823501</v>
      </c>
      <c r="G879">
        <v>135.336538461538</v>
      </c>
    </row>
    <row r="880" spans="2:7" x14ac:dyDescent="0.25">
      <c r="B880" t="s">
        <v>1128</v>
      </c>
      <c r="C880">
        <v>538</v>
      </c>
      <c r="D880">
        <v>22</v>
      </c>
      <c r="E880">
        <v>423</v>
      </c>
      <c r="F880">
        <v>24.4545454545454</v>
      </c>
      <c r="G880">
        <v>127.186761229314</v>
      </c>
    </row>
    <row r="881" spans="2:7" x14ac:dyDescent="0.25">
      <c r="B881" t="s">
        <v>71</v>
      </c>
      <c r="C881">
        <v>531</v>
      </c>
      <c r="D881">
        <v>19</v>
      </c>
      <c r="E881">
        <v>452</v>
      </c>
      <c r="F881">
        <v>27.947368421052602</v>
      </c>
      <c r="G881">
        <v>117.477876106194</v>
      </c>
    </row>
    <row r="882" spans="2:7" x14ac:dyDescent="0.25">
      <c r="B882" t="s">
        <v>251</v>
      </c>
      <c r="C882">
        <v>527</v>
      </c>
      <c r="D882">
        <v>28</v>
      </c>
      <c r="E882">
        <v>387</v>
      </c>
      <c r="F882">
        <v>18.821428571428498</v>
      </c>
      <c r="G882">
        <v>136.17571059431501</v>
      </c>
    </row>
    <row r="883" spans="2:7" x14ac:dyDescent="0.25">
      <c r="B883" t="s">
        <v>488</v>
      </c>
      <c r="C883">
        <v>526</v>
      </c>
      <c r="D883">
        <v>33</v>
      </c>
      <c r="E883">
        <v>413</v>
      </c>
      <c r="F883">
        <v>15.9393939393939</v>
      </c>
      <c r="G883">
        <v>127.360774818401</v>
      </c>
    </row>
    <row r="884" spans="2:7" x14ac:dyDescent="0.25">
      <c r="B884" t="s">
        <v>570</v>
      </c>
      <c r="C884">
        <v>519</v>
      </c>
      <c r="D884">
        <v>20</v>
      </c>
      <c r="E884">
        <v>327</v>
      </c>
      <c r="F884">
        <v>25.95</v>
      </c>
      <c r="G884">
        <v>158.71559633027499</v>
      </c>
    </row>
    <row r="885" spans="2:7" x14ac:dyDescent="0.25">
      <c r="B885" t="s">
        <v>631</v>
      </c>
      <c r="C885">
        <v>514</v>
      </c>
      <c r="D885">
        <v>24</v>
      </c>
      <c r="E885">
        <v>469</v>
      </c>
      <c r="F885">
        <v>21.4166666666666</v>
      </c>
      <c r="G885">
        <v>109.59488272921099</v>
      </c>
    </row>
    <row r="886" spans="2:7" x14ac:dyDescent="0.25">
      <c r="B886" t="s">
        <v>969</v>
      </c>
      <c r="C886">
        <v>510</v>
      </c>
      <c r="D886">
        <v>14</v>
      </c>
      <c r="E886">
        <v>377</v>
      </c>
      <c r="F886">
        <v>36.428571428571402</v>
      </c>
      <c r="G886">
        <v>135.278514588859</v>
      </c>
    </row>
    <row r="887" spans="2:7" x14ac:dyDescent="0.25">
      <c r="B887" t="s">
        <v>764</v>
      </c>
      <c r="C887">
        <v>506</v>
      </c>
      <c r="D887">
        <v>13</v>
      </c>
      <c r="E887">
        <v>386</v>
      </c>
      <c r="F887">
        <v>38.923076923076898</v>
      </c>
      <c r="G887">
        <v>131.088082901554</v>
      </c>
    </row>
    <row r="888" spans="2:7" x14ac:dyDescent="0.25">
      <c r="B888" t="s">
        <v>1003</v>
      </c>
      <c r="C888">
        <v>505</v>
      </c>
      <c r="D888">
        <v>22</v>
      </c>
      <c r="E888">
        <v>415</v>
      </c>
      <c r="F888">
        <v>22.9545454545454</v>
      </c>
      <c r="G888">
        <v>121.686746987951</v>
      </c>
    </row>
    <row r="889" spans="2:7" x14ac:dyDescent="0.25">
      <c r="B889" t="s">
        <v>376</v>
      </c>
      <c r="C889">
        <v>476</v>
      </c>
      <c r="D889">
        <v>15</v>
      </c>
      <c r="E889">
        <v>362</v>
      </c>
      <c r="F889">
        <v>31.733333333333299</v>
      </c>
      <c r="G889">
        <v>131.49171270718199</v>
      </c>
    </row>
    <row r="890" spans="2:7" x14ac:dyDescent="0.25">
      <c r="B890" t="s">
        <v>636</v>
      </c>
      <c r="C890">
        <v>459</v>
      </c>
      <c r="D890">
        <v>8</v>
      </c>
      <c r="E890">
        <v>284</v>
      </c>
      <c r="F890">
        <v>57.375</v>
      </c>
      <c r="G890">
        <v>161.619718309859</v>
      </c>
    </row>
    <row r="891" spans="2:7" x14ac:dyDescent="0.25">
      <c r="B891" t="s">
        <v>732</v>
      </c>
      <c r="C891">
        <v>448</v>
      </c>
      <c r="D891">
        <v>24</v>
      </c>
      <c r="E891">
        <v>373</v>
      </c>
      <c r="F891">
        <v>18.6666666666666</v>
      </c>
      <c r="G891">
        <v>120.107238605898</v>
      </c>
    </row>
    <row r="892" spans="2:7" x14ac:dyDescent="0.25">
      <c r="B892" t="s">
        <v>896</v>
      </c>
      <c r="C892">
        <v>443</v>
      </c>
      <c r="D892">
        <v>26</v>
      </c>
      <c r="E892">
        <v>342</v>
      </c>
      <c r="F892">
        <v>17.038461538461501</v>
      </c>
      <c r="G892">
        <v>129.53216374268999</v>
      </c>
    </row>
    <row r="893" spans="2:7" x14ac:dyDescent="0.25">
      <c r="B893" t="s">
        <v>908</v>
      </c>
      <c r="C893">
        <v>437</v>
      </c>
      <c r="D893">
        <v>16</v>
      </c>
      <c r="E893">
        <v>327</v>
      </c>
      <c r="F893">
        <v>27.3125</v>
      </c>
      <c r="G893">
        <v>133.63914373088599</v>
      </c>
    </row>
    <row r="894" spans="2:7" x14ac:dyDescent="0.25">
      <c r="B894" t="s">
        <v>898</v>
      </c>
      <c r="C894">
        <v>424</v>
      </c>
      <c r="D894">
        <v>24</v>
      </c>
      <c r="E894">
        <v>305</v>
      </c>
      <c r="F894">
        <v>17.6666666666666</v>
      </c>
      <c r="G894">
        <v>139.01639344262199</v>
      </c>
    </row>
    <row r="895" spans="2:7" x14ac:dyDescent="0.25">
      <c r="B895" t="s">
        <v>1000</v>
      </c>
      <c r="C895">
        <v>423</v>
      </c>
      <c r="D895">
        <v>19</v>
      </c>
      <c r="E895">
        <v>339</v>
      </c>
      <c r="F895">
        <v>22.2631578947368</v>
      </c>
      <c r="G895">
        <v>124.778761061946</v>
      </c>
    </row>
    <row r="896" spans="2:7" x14ac:dyDescent="0.25">
      <c r="B896" t="s">
        <v>189</v>
      </c>
      <c r="C896">
        <v>417</v>
      </c>
      <c r="D896">
        <v>17</v>
      </c>
      <c r="E896">
        <v>305</v>
      </c>
      <c r="F896">
        <v>24.529411764705799</v>
      </c>
      <c r="G896">
        <v>136.72131147540901</v>
      </c>
    </row>
    <row r="897" spans="2:7" x14ac:dyDescent="0.25">
      <c r="B897" t="s">
        <v>937</v>
      </c>
      <c r="C897">
        <v>412</v>
      </c>
      <c r="D897">
        <v>18</v>
      </c>
      <c r="E897">
        <v>285</v>
      </c>
      <c r="F897">
        <v>22.8888888888888</v>
      </c>
      <c r="G897">
        <v>144.56140350877101</v>
      </c>
    </row>
    <row r="898" spans="2:7" x14ac:dyDescent="0.25">
      <c r="B898" t="s">
        <v>1093</v>
      </c>
      <c r="C898">
        <v>409</v>
      </c>
      <c r="D898">
        <v>22</v>
      </c>
      <c r="E898">
        <v>358</v>
      </c>
      <c r="F898">
        <v>18.590909090909001</v>
      </c>
      <c r="G898">
        <v>114.24581005586499</v>
      </c>
    </row>
    <row r="899" spans="2:7" x14ac:dyDescent="0.25">
      <c r="B899" t="s">
        <v>400</v>
      </c>
      <c r="C899">
        <v>405</v>
      </c>
      <c r="D899">
        <v>29</v>
      </c>
      <c r="E899">
        <v>346</v>
      </c>
      <c r="F899">
        <v>13.965517241379301</v>
      </c>
      <c r="G899">
        <v>117.05202312138699</v>
      </c>
    </row>
    <row r="900" spans="2:7" x14ac:dyDescent="0.25">
      <c r="B900" t="s">
        <v>297</v>
      </c>
      <c r="C900">
        <v>401</v>
      </c>
      <c r="D900">
        <v>22</v>
      </c>
      <c r="E900">
        <v>356</v>
      </c>
      <c r="F900">
        <v>18.227272727272702</v>
      </c>
      <c r="G900">
        <v>112.640449438202</v>
      </c>
    </row>
    <row r="901" spans="2:7" x14ac:dyDescent="0.25">
      <c r="B901" t="s">
        <v>825</v>
      </c>
      <c r="C901">
        <v>394</v>
      </c>
      <c r="D901">
        <v>15</v>
      </c>
      <c r="E901">
        <v>308</v>
      </c>
      <c r="F901">
        <v>26.266666666666602</v>
      </c>
      <c r="G901">
        <v>127.92207792207699</v>
      </c>
    </row>
    <row r="902" spans="2:7" x14ac:dyDescent="0.25">
      <c r="B902" t="s">
        <v>150</v>
      </c>
      <c r="C902">
        <v>390</v>
      </c>
      <c r="D902">
        <v>18</v>
      </c>
      <c r="E902">
        <v>391</v>
      </c>
      <c r="F902">
        <v>21.6666666666666</v>
      </c>
      <c r="G902">
        <v>99.744245524296602</v>
      </c>
    </row>
    <row r="903" spans="2:7" x14ac:dyDescent="0.25">
      <c r="B903" t="s">
        <v>866</v>
      </c>
      <c r="C903">
        <v>388</v>
      </c>
      <c r="D903">
        <v>19</v>
      </c>
      <c r="E903">
        <v>302</v>
      </c>
      <c r="F903">
        <v>20.421052631578899</v>
      </c>
      <c r="G903">
        <v>128.476821192052</v>
      </c>
    </row>
    <row r="904" spans="2:7" x14ac:dyDescent="0.25">
      <c r="B904" t="s">
        <v>463</v>
      </c>
      <c r="C904">
        <v>376</v>
      </c>
      <c r="D904">
        <v>33</v>
      </c>
      <c r="E904">
        <v>336</v>
      </c>
      <c r="F904">
        <v>11.3939393939393</v>
      </c>
      <c r="G904">
        <v>111.904761904761</v>
      </c>
    </row>
    <row r="905" spans="2:7" x14ac:dyDescent="0.25">
      <c r="B905" t="s">
        <v>349</v>
      </c>
      <c r="C905">
        <v>375</v>
      </c>
      <c r="D905">
        <v>20</v>
      </c>
      <c r="E905">
        <v>317</v>
      </c>
      <c r="F905">
        <v>18.75</v>
      </c>
      <c r="G905">
        <v>118.296529968454</v>
      </c>
    </row>
    <row r="906" spans="2:7" x14ac:dyDescent="0.25">
      <c r="B906" t="s">
        <v>883</v>
      </c>
      <c r="C906">
        <v>368</v>
      </c>
      <c r="D906">
        <v>18</v>
      </c>
      <c r="E906">
        <v>290</v>
      </c>
      <c r="F906">
        <v>20.4444444444444</v>
      </c>
      <c r="G906">
        <v>126.896551724137</v>
      </c>
    </row>
    <row r="907" spans="2:7" x14ac:dyDescent="0.25">
      <c r="B907" t="s">
        <v>385</v>
      </c>
      <c r="C907">
        <v>366</v>
      </c>
      <c r="D907">
        <v>29</v>
      </c>
      <c r="E907">
        <v>385</v>
      </c>
      <c r="F907">
        <v>12.6206896551724</v>
      </c>
      <c r="G907">
        <v>95.064935064935</v>
      </c>
    </row>
    <row r="908" spans="2:7" x14ac:dyDescent="0.25">
      <c r="B908" t="s">
        <v>206</v>
      </c>
      <c r="C908">
        <v>365</v>
      </c>
      <c r="D908">
        <v>26</v>
      </c>
      <c r="E908">
        <v>288</v>
      </c>
      <c r="F908">
        <v>14.038461538461499</v>
      </c>
      <c r="G908">
        <v>126.736111111111</v>
      </c>
    </row>
    <row r="909" spans="2:7" x14ac:dyDescent="0.25">
      <c r="B909" t="s">
        <v>462</v>
      </c>
      <c r="C909">
        <v>342</v>
      </c>
      <c r="D909">
        <v>29</v>
      </c>
      <c r="E909">
        <v>284</v>
      </c>
      <c r="F909">
        <v>11.793103448275801</v>
      </c>
      <c r="G909">
        <v>120.422535211267</v>
      </c>
    </row>
    <row r="910" spans="2:7" x14ac:dyDescent="0.25">
      <c r="B910" t="s">
        <v>284</v>
      </c>
      <c r="C910">
        <v>340</v>
      </c>
      <c r="D910">
        <v>34</v>
      </c>
      <c r="E910">
        <v>314</v>
      </c>
      <c r="F910">
        <v>10</v>
      </c>
      <c r="G910">
        <v>108.28025477707</v>
      </c>
    </row>
    <row r="911" spans="2:7" x14ac:dyDescent="0.25">
      <c r="B911" t="s">
        <v>223</v>
      </c>
      <c r="C911">
        <v>339</v>
      </c>
      <c r="D911">
        <v>24</v>
      </c>
      <c r="E911">
        <v>273</v>
      </c>
      <c r="F911">
        <v>14.125</v>
      </c>
      <c r="G911">
        <v>124.175824175824</v>
      </c>
    </row>
    <row r="912" spans="2:7" x14ac:dyDescent="0.25">
      <c r="B912" t="s">
        <v>519</v>
      </c>
      <c r="C912">
        <v>337</v>
      </c>
      <c r="D912">
        <v>19</v>
      </c>
      <c r="E912">
        <v>250</v>
      </c>
      <c r="F912">
        <v>17.736842105263101</v>
      </c>
      <c r="G912">
        <v>134.80000000000001</v>
      </c>
    </row>
    <row r="913" spans="2:7" x14ac:dyDescent="0.25">
      <c r="B913" t="s">
        <v>665</v>
      </c>
      <c r="C913">
        <v>327</v>
      </c>
      <c r="D913">
        <v>11</v>
      </c>
      <c r="E913">
        <v>300</v>
      </c>
      <c r="F913">
        <v>29.727272727272702</v>
      </c>
      <c r="G913">
        <v>109</v>
      </c>
    </row>
    <row r="914" spans="2:7" x14ac:dyDescent="0.25">
      <c r="B914" t="s">
        <v>419</v>
      </c>
      <c r="C914">
        <v>326</v>
      </c>
      <c r="D914">
        <v>17</v>
      </c>
      <c r="E914">
        <v>234</v>
      </c>
      <c r="F914">
        <v>19.176470588235201</v>
      </c>
      <c r="G914">
        <v>139.31623931623901</v>
      </c>
    </row>
    <row r="915" spans="2:7" x14ac:dyDescent="0.25">
      <c r="B915" t="s">
        <v>1041</v>
      </c>
      <c r="C915">
        <v>317</v>
      </c>
      <c r="D915">
        <v>21</v>
      </c>
      <c r="E915">
        <v>270</v>
      </c>
      <c r="F915">
        <v>15.095238095238001</v>
      </c>
      <c r="G915">
        <v>117.40740740740701</v>
      </c>
    </row>
    <row r="916" spans="2:7" x14ac:dyDescent="0.25">
      <c r="B916" t="s">
        <v>132</v>
      </c>
      <c r="C916">
        <v>310</v>
      </c>
      <c r="D916">
        <v>26</v>
      </c>
      <c r="E916">
        <v>271</v>
      </c>
      <c r="F916">
        <v>11.9230769230769</v>
      </c>
      <c r="G916">
        <v>114.391143911439</v>
      </c>
    </row>
    <row r="917" spans="2:7" x14ac:dyDescent="0.25">
      <c r="B917" t="s">
        <v>191</v>
      </c>
      <c r="C917">
        <v>304</v>
      </c>
      <c r="D917">
        <v>12</v>
      </c>
      <c r="E917">
        <v>260</v>
      </c>
      <c r="F917">
        <v>25.3333333333333</v>
      </c>
      <c r="G917">
        <v>116.923076923076</v>
      </c>
    </row>
    <row r="918" spans="2:7" x14ac:dyDescent="0.25">
      <c r="B918" t="s">
        <v>882</v>
      </c>
      <c r="C918">
        <v>304</v>
      </c>
      <c r="D918">
        <v>15</v>
      </c>
      <c r="E918">
        <v>223</v>
      </c>
      <c r="F918">
        <v>20.266666666666602</v>
      </c>
      <c r="G918">
        <v>136.32286995515599</v>
      </c>
    </row>
    <row r="919" spans="2:7" x14ac:dyDescent="0.25">
      <c r="B919" t="s">
        <v>859</v>
      </c>
      <c r="C919">
        <v>302</v>
      </c>
      <c r="D919">
        <v>10</v>
      </c>
      <c r="E919">
        <v>177</v>
      </c>
      <c r="F919">
        <v>30.2</v>
      </c>
      <c r="G919">
        <v>170.62146892655301</v>
      </c>
    </row>
    <row r="920" spans="2:7" x14ac:dyDescent="0.25">
      <c r="B920" t="s">
        <v>963</v>
      </c>
      <c r="C920">
        <v>302</v>
      </c>
      <c r="D920">
        <v>11</v>
      </c>
      <c r="E920">
        <v>244</v>
      </c>
      <c r="F920">
        <v>27.4545454545454</v>
      </c>
      <c r="G920">
        <v>123.77049180327801</v>
      </c>
    </row>
    <row r="921" spans="2:7" x14ac:dyDescent="0.25">
      <c r="B921" t="s">
        <v>961</v>
      </c>
      <c r="C921">
        <v>300</v>
      </c>
      <c r="D921">
        <v>20</v>
      </c>
      <c r="E921">
        <v>300</v>
      </c>
      <c r="F921">
        <v>15</v>
      </c>
      <c r="G921">
        <v>100</v>
      </c>
    </row>
    <row r="922" spans="2:7" x14ac:dyDescent="0.25">
      <c r="B922" t="s">
        <v>1124</v>
      </c>
      <c r="C922">
        <v>295</v>
      </c>
      <c r="D922">
        <v>18</v>
      </c>
      <c r="E922">
        <v>290</v>
      </c>
      <c r="F922">
        <v>16.3888888888888</v>
      </c>
      <c r="G922">
        <v>101.72413793103399</v>
      </c>
    </row>
    <row r="923" spans="2:7" x14ac:dyDescent="0.25">
      <c r="B923" t="s">
        <v>215</v>
      </c>
      <c r="C923">
        <v>295</v>
      </c>
      <c r="D923">
        <v>15</v>
      </c>
      <c r="E923">
        <v>241</v>
      </c>
      <c r="F923">
        <v>19.6666666666666</v>
      </c>
      <c r="G923">
        <v>122.406639004149</v>
      </c>
    </row>
    <row r="924" spans="2:7" x14ac:dyDescent="0.25">
      <c r="B924" t="s">
        <v>510</v>
      </c>
      <c r="C924">
        <v>285</v>
      </c>
      <c r="D924">
        <v>15</v>
      </c>
      <c r="E924">
        <v>257</v>
      </c>
      <c r="F924">
        <v>19</v>
      </c>
      <c r="G924">
        <v>110.89494163424099</v>
      </c>
    </row>
    <row r="925" spans="2:7" x14ac:dyDescent="0.25">
      <c r="B925" t="s">
        <v>1141</v>
      </c>
      <c r="C925">
        <v>282</v>
      </c>
      <c r="D925">
        <v>16</v>
      </c>
      <c r="E925">
        <v>266</v>
      </c>
      <c r="F925">
        <v>17.625</v>
      </c>
      <c r="G925">
        <v>106.015037593984</v>
      </c>
    </row>
    <row r="926" spans="2:7" x14ac:dyDescent="0.25">
      <c r="B926" t="s">
        <v>1134</v>
      </c>
      <c r="C926">
        <v>280</v>
      </c>
      <c r="D926">
        <v>18</v>
      </c>
      <c r="E926">
        <v>312</v>
      </c>
      <c r="F926">
        <v>15.5555555555555</v>
      </c>
      <c r="G926">
        <v>89.743589743589695</v>
      </c>
    </row>
    <row r="927" spans="2:7" x14ac:dyDescent="0.25">
      <c r="B927" t="s">
        <v>482</v>
      </c>
      <c r="C927">
        <v>280</v>
      </c>
      <c r="D927">
        <v>15</v>
      </c>
      <c r="E927">
        <v>191</v>
      </c>
      <c r="F927">
        <v>18.6666666666666</v>
      </c>
      <c r="G927">
        <v>146.59685863874299</v>
      </c>
    </row>
    <row r="928" spans="2:7" x14ac:dyDescent="0.25">
      <c r="B928" t="s">
        <v>776</v>
      </c>
      <c r="C928">
        <v>280</v>
      </c>
      <c r="D928">
        <v>16</v>
      </c>
      <c r="E928">
        <v>250</v>
      </c>
      <c r="F928">
        <v>17.5</v>
      </c>
      <c r="G928">
        <v>112</v>
      </c>
    </row>
    <row r="929" spans="2:7" x14ac:dyDescent="0.25">
      <c r="B929" t="s">
        <v>845</v>
      </c>
      <c r="C929">
        <v>278</v>
      </c>
      <c r="D929">
        <v>10</v>
      </c>
      <c r="E929">
        <v>193</v>
      </c>
      <c r="F929">
        <v>27.8</v>
      </c>
      <c r="G929">
        <v>144.04145077720199</v>
      </c>
    </row>
    <row r="930" spans="2:7" x14ac:dyDescent="0.25">
      <c r="B930" t="s">
        <v>343</v>
      </c>
      <c r="C930">
        <v>271</v>
      </c>
      <c r="D930">
        <v>12</v>
      </c>
      <c r="E930">
        <v>196</v>
      </c>
      <c r="F930">
        <v>22.5833333333333</v>
      </c>
      <c r="G930">
        <v>138.26530612244801</v>
      </c>
    </row>
    <row r="931" spans="2:7" x14ac:dyDescent="0.25">
      <c r="B931" t="s">
        <v>982</v>
      </c>
      <c r="C931">
        <v>270</v>
      </c>
      <c r="D931">
        <v>16</v>
      </c>
      <c r="E931">
        <v>231</v>
      </c>
      <c r="F931">
        <v>16.875</v>
      </c>
      <c r="G931">
        <v>116.883116883116</v>
      </c>
    </row>
    <row r="932" spans="2:7" x14ac:dyDescent="0.25">
      <c r="B932" t="s">
        <v>1031</v>
      </c>
      <c r="C932">
        <v>259</v>
      </c>
      <c r="D932">
        <v>16</v>
      </c>
      <c r="E932">
        <v>249</v>
      </c>
      <c r="F932">
        <v>16.1875</v>
      </c>
      <c r="G932">
        <v>104.01606425702801</v>
      </c>
    </row>
    <row r="933" spans="2:7" x14ac:dyDescent="0.25">
      <c r="B933" t="s">
        <v>966</v>
      </c>
      <c r="C933">
        <v>241</v>
      </c>
      <c r="D933">
        <v>10</v>
      </c>
      <c r="E933">
        <v>184</v>
      </c>
      <c r="F933">
        <v>24.1</v>
      </c>
      <c r="G933">
        <v>130.97826086956499</v>
      </c>
    </row>
    <row r="934" spans="2:7" x14ac:dyDescent="0.25">
      <c r="B934" t="s">
        <v>180</v>
      </c>
      <c r="C934">
        <v>239</v>
      </c>
      <c r="D934">
        <v>11</v>
      </c>
      <c r="E934">
        <v>141</v>
      </c>
      <c r="F934">
        <v>21.727272727272702</v>
      </c>
      <c r="G934">
        <v>169.50354609928999</v>
      </c>
    </row>
    <row r="935" spans="2:7" x14ac:dyDescent="0.25">
      <c r="B935" t="s">
        <v>652</v>
      </c>
      <c r="C935">
        <v>237</v>
      </c>
      <c r="D935">
        <v>15</v>
      </c>
      <c r="E935">
        <v>208</v>
      </c>
      <c r="F935">
        <v>15.8</v>
      </c>
      <c r="G935">
        <v>113.942307692307</v>
      </c>
    </row>
    <row r="936" spans="2:7" x14ac:dyDescent="0.25">
      <c r="B936" t="s">
        <v>377</v>
      </c>
      <c r="C936">
        <v>225</v>
      </c>
      <c r="D936">
        <v>12</v>
      </c>
      <c r="E936">
        <v>196</v>
      </c>
      <c r="F936">
        <v>18.75</v>
      </c>
      <c r="G936">
        <v>114.795918367346</v>
      </c>
    </row>
    <row r="937" spans="2:7" x14ac:dyDescent="0.25">
      <c r="B937" t="s">
        <v>405</v>
      </c>
      <c r="C937">
        <v>218</v>
      </c>
      <c r="D937">
        <v>13</v>
      </c>
      <c r="E937">
        <v>230</v>
      </c>
      <c r="F937">
        <v>16.769230769230699</v>
      </c>
      <c r="G937">
        <v>94.782608695652101</v>
      </c>
    </row>
    <row r="938" spans="2:7" x14ac:dyDescent="0.25">
      <c r="B938" t="s">
        <v>939</v>
      </c>
      <c r="C938">
        <v>217</v>
      </c>
      <c r="D938">
        <v>14</v>
      </c>
      <c r="E938">
        <v>210</v>
      </c>
      <c r="F938">
        <v>15.5</v>
      </c>
      <c r="G938">
        <v>103.333333333333</v>
      </c>
    </row>
    <row r="939" spans="2:7" x14ac:dyDescent="0.25">
      <c r="B939" t="s">
        <v>322</v>
      </c>
      <c r="C939">
        <v>205</v>
      </c>
      <c r="D939">
        <v>6</v>
      </c>
      <c r="E939">
        <v>148</v>
      </c>
      <c r="F939">
        <v>34.1666666666666</v>
      </c>
      <c r="G939">
        <v>138.513513513513</v>
      </c>
    </row>
    <row r="940" spans="2:7" x14ac:dyDescent="0.25">
      <c r="B940" t="s">
        <v>1117</v>
      </c>
      <c r="C940">
        <v>203</v>
      </c>
      <c r="D940">
        <v>4</v>
      </c>
      <c r="E940">
        <v>156</v>
      </c>
      <c r="F940">
        <v>50.75</v>
      </c>
      <c r="G940">
        <v>130.128205128205</v>
      </c>
    </row>
    <row r="941" spans="2:7" x14ac:dyDescent="0.25">
      <c r="B941" t="s">
        <v>340</v>
      </c>
      <c r="C941">
        <v>198</v>
      </c>
      <c r="D941">
        <v>19</v>
      </c>
      <c r="E941">
        <v>213</v>
      </c>
      <c r="F941">
        <v>10.421052631578901</v>
      </c>
      <c r="G941">
        <v>92.957746478873204</v>
      </c>
    </row>
    <row r="942" spans="2:7" x14ac:dyDescent="0.25">
      <c r="B942" t="s">
        <v>286</v>
      </c>
      <c r="C942">
        <v>196</v>
      </c>
      <c r="D942">
        <v>9</v>
      </c>
      <c r="E942">
        <v>165</v>
      </c>
      <c r="F942">
        <v>21.7777777777777</v>
      </c>
      <c r="G942">
        <v>118.787878787878</v>
      </c>
    </row>
    <row r="943" spans="2:7" x14ac:dyDescent="0.25">
      <c r="B943" t="s">
        <v>1095</v>
      </c>
      <c r="C943">
        <v>194</v>
      </c>
      <c r="D943">
        <v>11</v>
      </c>
      <c r="E943">
        <v>167</v>
      </c>
      <c r="F943">
        <v>17.636363636363601</v>
      </c>
      <c r="G943">
        <v>116.167664670658</v>
      </c>
    </row>
    <row r="944" spans="2:7" x14ac:dyDescent="0.25">
      <c r="B944" t="s">
        <v>838</v>
      </c>
      <c r="C944">
        <v>193</v>
      </c>
      <c r="D944">
        <v>7</v>
      </c>
      <c r="E944">
        <v>141</v>
      </c>
      <c r="F944">
        <v>27.571428571428498</v>
      </c>
      <c r="G944">
        <v>136.87943262411301</v>
      </c>
    </row>
    <row r="945" spans="2:7" x14ac:dyDescent="0.25">
      <c r="B945" t="s">
        <v>856</v>
      </c>
      <c r="C945">
        <v>193</v>
      </c>
      <c r="D945">
        <v>7</v>
      </c>
      <c r="E945">
        <v>161</v>
      </c>
      <c r="F945">
        <v>27.571428571428498</v>
      </c>
      <c r="G945">
        <v>119.875776397515</v>
      </c>
    </row>
    <row r="946" spans="2:7" x14ac:dyDescent="0.25">
      <c r="B946" t="s">
        <v>1078</v>
      </c>
      <c r="C946">
        <v>192</v>
      </c>
      <c r="D946">
        <v>8</v>
      </c>
      <c r="E946">
        <v>178</v>
      </c>
      <c r="F946">
        <v>24</v>
      </c>
      <c r="G946">
        <v>107.865168539325</v>
      </c>
    </row>
    <row r="947" spans="2:7" x14ac:dyDescent="0.25">
      <c r="B947" t="s">
        <v>1146</v>
      </c>
      <c r="C947">
        <v>187</v>
      </c>
      <c r="D947">
        <v>6</v>
      </c>
      <c r="E947">
        <v>121</v>
      </c>
      <c r="F947">
        <v>31.1666666666666</v>
      </c>
      <c r="G947">
        <v>154.54545454545399</v>
      </c>
    </row>
    <row r="948" spans="2:7" x14ac:dyDescent="0.25">
      <c r="B948" t="s">
        <v>854</v>
      </c>
      <c r="C948">
        <v>184</v>
      </c>
      <c r="D948">
        <v>10</v>
      </c>
      <c r="E948">
        <v>154</v>
      </c>
      <c r="F948">
        <v>18.399999999999999</v>
      </c>
      <c r="G948">
        <v>119.48051948051901</v>
      </c>
    </row>
    <row r="949" spans="2:7" x14ac:dyDescent="0.25">
      <c r="B949" t="s">
        <v>861</v>
      </c>
      <c r="C949">
        <v>184</v>
      </c>
      <c r="D949">
        <v>23</v>
      </c>
      <c r="E949">
        <v>189</v>
      </c>
      <c r="F949">
        <v>8</v>
      </c>
      <c r="G949">
        <v>97.354497354497298</v>
      </c>
    </row>
    <row r="950" spans="2:7" x14ac:dyDescent="0.25">
      <c r="B950" t="s">
        <v>78</v>
      </c>
      <c r="C950">
        <v>183</v>
      </c>
      <c r="D950">
        <v>9</v>
      </c>
      <c r="E950">
        <v>172</v>
      </c>
      <c r="F950">
        <v>20.3333333333333</v>
      </c>
      <c r="G950">
        <v>106.395348837209</v>
      </c>
    </row>
    <row r="951" spans="2:7" x14ac:dyDescent="0.25">
      <c r="B951" t="s">
        <v>902</v>
      </c>
      <c r="C951">
        <v>183</v>
      </c>
      <c r="D951">
        <v>5</v>
      </c>
      <c r="E951">
        <v>135</v>
      </c>
      <c r="F951">
        <v>36.6</v>
      </c>
      <c r="G951">
        <v>135.555555555555</v>
      </c>
    </row>
    <row r="952" spans="2:7" x14ac:dyDescent="0.25">
      <c r="B952" t="s">
        <v>669</v>
      </c>
      <c r="C952">
        <v>182</v>
      </c>
      <c r="D952">
        <v>14</v>
      </c>
      <c r="E952">
        <v>110</v>
      </c>
      <c r="F952">
        <v>13</v>
      </c>
      <c r="G952">
        <v>165.45454545454501</v>
      </c>
    </row>
    <row r="953" spans="2:7" x14ac:dyDescent="0.25">
      <c r="B953" t="s">
        <v>635</v>
      </c>
      <c r="C953">
        <v>181</v>
      </c>
      <c r="D953">
        <v>6</v>
      </c>
      <c r="E953">
        <v>142</v>
      </c>
      <c r="F953">
        <v>30.1666666666666</v>
      </c>
      <c r="G953">
        <v>127.464788732394</v>
      </c>
    </row>
    <row r="954" spans="2:7" x14ac:dyDescent="0.25">
      <c r="B954" t="s">
        <v>328</v>
      </c>
      <c r="C954">
        <v>179</v>
      </c>
      <c r="D954">
        <v>8</v>
      </c>
      <c r="E954">
        <v>152</v>
      </c>
      <c r="F954">
        <v>22.375</v>
      </c>
      <c r="G954">
        <v>117.763157894736</v>
      </c>
    </row>
    <row r="955" spans="2:7" x14ac:dyDescent="0.25">
      <c r="B955" t="s">
        <v>810</v>
      </c>
      <c r="C955">
        <v>178</v>
      </c>
      <c r="D955">
        <v>9</v>
      </c>
      <c r="E955">
        <v>141</v>
      </c>
      <c r="F955">
        <v>19.7777777777777</v>
      </c>
      <c r="G955">
        <v>126.241134751773</v>
      </c>
    </row>
    <row r="956" spans="2:7" x14ac:dyDescent="0.25">
      <c r="B956" t="s">
        <v>863</v>
      </c>
      <c r="C956">
        <v>177</v>
      </c>
      <c r="D956">
        <v>10</v>
      </c>
      <c r="E956">
        <v>122</v>
      </c>
      <c r="F956">
        <v>17.7</v>
      </c>
      <c r="G956">
        <v>145.08196721311401</v>
      </c>
    </row>
    <row r="957" spans="2:7" x14ac:dyDescent="0.25">
      <c r="B957" t="s">
        <v>146</v>
      </c>
      <c r="C957">
        <v>170</v>
      </c>
      <c r="D957">
        <v>9</v>
      </c>
      <c r="E957">
        <v>135</v>
      </c>
      <c r="F957">
        <v>18.8888888888888</v>
      </c>
      <c r="G957">
        <v>125.925925925925</v>
      </c>
    </row>
    <row r="958" spans="2:7" x14ac:dyDescent="0.25">
      <c r="B958" t="s">
        <v>884</v>
      </c>
      <c r="C958">
        <v>170</v>
      </c>
      <c r="D958">
        <v>6</v>
      </c>
      <c r="E958">
        <v>106</v>
      </c>
      <c r="F958">
        <v>28.3333333333333</v>
      </c>
      <c r="G958">
        <v>160.377358490566</v>
      </c>
    </row>
    <row r="959" spans="2:7" x14ac:dyDescent="0.25">
      <c r="B959" t="s">
        <v>991</v>
      </c>
      <c r="C959">
        <v>169</v>
      </c>
      <c r="D959">
        <v>9</v>
      </c>
      <c r="E959">
        <v>148</v>
      </c>
      <c r="F959">
        <v>18.7777777777777</v>
      </c>
      <c r="G959">
        <v>114.18918918918899</v>
      </c>
    </row>
    <row r="960" spans="2:7" x14ac:dyDescent="0.25">
      <c r="B960" t="s">
        <v>872</v>
      </c>
      <c r="C960">
        <v>168</v>
      </c>
      <c r="D960">
        <v>14</v>
      </c>
      <c r="E960">
        <v>161</v>
      </c>
      <c r="F960">
        <v>12</v>
      </c>
      <c r="G960">
        <v>104.347826086956</v>
      </c>
    </row>
    <row r="961" spans="2:7" x14ac:dyDescent="0.25">
      <c r="B961" t="s">
        <v>512</v>
      </c>
      <c r="C961">
        <v>167</v>
      </c>
      <c r="D961">
        <v>3</v>
      </c>
      <c r="E961">
        <v>132</v>
      </c>
      <c r="F961">
        <v>55.6666666666666</v>
      </c>
      <c r="G961">
        <v>126.515151515151</v>
      </c>
    </row>
    <row r="962" spans="2:7" x14ac:dyDescent="0.25">
      <c r="B962" t="s">
        <v>984</v>
      </c>
      <c r="C962">
        <v>166</v>
      </c>
      <c r="D962">
        <v>22</v>
      </c>
      <c r="E962">
        <v>157</v>
      </c>
      <c r="F962">
        <v>7.5454545454545396</v>
      </c>
      <c r="G962">
        <v>105.732484076433</v>
      </c>
    </row>
    <row r="963" spans="2:7" x14ac:dyDescent="0.25">
      <c r="B963" t="s">
        <v>379</v>
      </c>
      <c r="C963">
        <v>164</v>
      </c>
      <c r="D963">
        <v>10</v>
      </c>
      <c r="E963">
        <v>160</v>
      </c>
      <c r="F963">
        <v>16.399999999999999</v>
      </c>
      <c r="G963">
        <v>102.49999999999901</v>
      </c>
    </row>
    <row r="964" spans="2:7" x14ac:dyDescent="0.25">
      <c r="B964" t="s">
        <v>1015</v>
      </c>
      <c r="C964">
        <v>161</v>
      </c>
      <c r="D964">
        <v>4</v>
      </c>
      <c r="E964">
        <v>126</v>
      </c>
      <c r="F964">
        <v>40.25</v>
      </c>
      <c r="G964">
        <v>127.777777777777</v>
      </c>
    </row>
    <row r="965" spans="2:7" x14ac:dyDescent="0.25">
      <c r="B965" t="s">
        <v>1027</v>
      </c>
      <c r="C965">
        <v>161</v>
      </c>
      <c r="D965">
        <v>12</v>
      </c>
      <c r="E965">
        <v>171</v>
      </c>
      <c r="F965">
        <v>13.4166666666666</v>
      </c>
      <c r="G965">
        <v>94.152046783625707</v>
      </c>
    </row>
    <row r="966" spans="2:7" x14ac:dyDescent="0.25">
      <c r="B966" t="s">
        <v>432</v>
      </c>
      <c r="C966">
        <v>160</v>
      </c>
      <c r="D966">
        <v>10</v>
      </c>
      <c r="E966">
        <v>108</v>
      </c>
      <c r="F966">
        <v>16</v>
      </c>
      <c r="G966">
        <v>148.14814814814801</v>
      </c>
    </row>
    <row r="967" spans="2:7" x14ac:dyDescent="0.25">
      <c r="B967" t="s">
        <v>832</v>
      </c>
      <c r="C967">
        <v>159</v>
      </c>
      <c r="D967">
        <v>11</v>
      </c>
      <c r="E967">
        <v>141</v>
      </c>
      <c r="F967">
        <v>14.4545454545454</v>
      </c>
      <c r="G967">
        <v>112.765957446808</v>
      </c>
    </row>
    <row r="968" spans="2:7" x14ac:dyDescent="0.25">
      <c r="B968" t="s">
        <v>1037</v>
      </c>
      <c r="C968">
        <v>159</v>
      </c>
      <c r="D968">
        <v>8</v>
      </c>
      <c r="E968">
        <v>169</v>
      </c>
      <c r="F968">
        <v>19.875</v>
      </c>
      <c r="G968">
        <v>94.082840236686394</v>
      </c>
    </row>
    <row r="969" spans="2:7" x14ac:dyDescent="0.25">
      <c r="B969" t="s">
        <v>356</v>
      </c>
      <c r="C969">
        <v>153</v>
      </c>
      <c r="D969">
        <v>7</v>
      </c>
      <c r="E969">
        <v>135</v>
      </c>
      <c r="F969">
        <v>21.857142857142801</v>
      </c>
      <c r="G969">
        <v>113.333333333333</v>
      </c>
    </row>
    <row r="970" spans="2:7" x14ac:dyDescent="0.25">
      <c r="B970" t="s">
        <v>1025</v>
      </c>
      <c r="C970">
        <v>150</v>
      </c>
      <c r="D970">
        <v>6</v>
      </c>
      <c r="E970">
        <v>118</v>
      </c>
      <c r="F970">
        <v>25</v>
      </c>
      <c r="G970">
        <v>127.118644067796</v>
      </c>
    </row>
    <row r="971" spans="2:7" x14ac:dyDescent="0.25">
      <c r="B971" t="s">
        <v>789</v>
      </c>
      <c r="C971">
        <v>147</v>
      </c>
      <c r="D971">
        <v>8</v>
      </c>
      <c r="E971">
        <v>111</v>
      </c>
      <c r="F971">
        <v>18.375</v>
      </c>
      <c r="G971">
        <v>132.43243243243199</v>
      </c>
    </row>
    <row r="972" spans="2:7" x14ac:dyDescent="0.25">
      <c r="B972" t="s">
        <v>193</v>
      </c>
      <c r="C972">
        <v>145</v>
      </c>
      <c r="D972">
        <v>8</v>
      </c>
      <c r="E972">
        <v>108</v>
      </c>
      <c r="F972">
        <v>18.125</v>
      </c>
      <c r="G972">
        <v>134.25925925925901</v>
      </c>
    </row>
    <row r="973" spans="2:7" x14ac:dyDescent="0.25">
      <c r="B973" t="s">
        <v>1074</v>
      </c>
      <c r="C973">
        <v>145</v>
      </c>
      <c r="D973">
        <v>12</v>
      </c>
      <c r="E973">
        <v>83</v>
      </c>
      <c r="F973">
        <v>12.0833333333333</v>
      </c>
      <c r="G973">
        <v>174.69879518072199</v>
      </c>
    </row>
    <row r="974" spans="2:7" x14ac:dyDescent="0.25">
      <c r="B974" t="s">
        <v>940</v>
      </c>
      <c r="C974">
        <v>142</v>
      </c>
      <c r="D974">
        <v>8</v>
      </c>
      <c r="E974">
        <v>91</v>
      </c>
      <c r="F974">
        <v>17.75</v>
      </c>
      <c r="G974">
        <v>156.043956043956</v>
      </c>
    </row>
    <row r="975" spans="2:7" x14ac:dyDescent="0.25">
      <c r="B975" t="s">
        <v>988</v>
      </c>
      <c r="C975">
        <v>142</v>
      </c>
      <c r="D975">
        <v>12</v>
      </c>
      <c r="E975">
        <v>144</v>
      </c>
      <c r="F975">
        <v>11.8333333333333</v>
      </c>
      <c r="G975">
        <v>98.6111111111111</v>
      </c>
    </row>
    <row r="976" spans="2:7" x14ac:dyDescent="0.25">
      <c r="B976" t="s">
        <v>992</v>
      </c>
      <c r="C976">
        <v>137</v>
      </c>
      <c r="D976">
        <v>9</v>
      </c>
      <c r="E976">
        <v>101</v>
      </c>
      <c r="F976">
        <v>15.2222222222222</v>
      </c>
      <c r="G976">
        <v>135.64356435643501</v>
      </c>
    </row>
    <row r="977" spans="2:7" x14ac:dyDescent="0.25">
      <c r="B977" t="s">
        <v>1077</v>
      </c>
      <c r="C977">
        <v>136</v>
      </c>
      <c r="D977">
        <v>8</v>
      </c>
      <c r="E977">
        <v>110</v>
      </c>
      <c r="F977">
        <v>17</v>
      </c>
      <c r="G977">
        <v>123.636363636363</v>
      </c>
    </row>
    <row r="978" spans="2:7" x14ac:dyDescent="0.25">
      <c r="B978" t="s">
        <v>366</v>
      </c>
      <c r="C978">
        <v>131</v>
      </c>
      <c r="D978">
        <v>7</v>
      </c>
      <c r="E978">
        <v>133</v>
      </c>
      <c r="F978">
        <v>18.714285714285701</v>
      </c>
      <c r="G978">
        <v>98.4962406015037</v>
      </c>
    </row>
    <row r="979" spans="2:7" x14ac:dyDescent="0.25">
      <c r="B979" t="s">
        <v>1081</v>
      </c>
      <c r="C979">
        <v>130</v>
      </c>
      <c r="D979">
        <v>7</v>
      </c>
      <c r="E979">
        <v>121</v>
      </c>
      <c r="F979">
        <v>18.571428571428498</v>
      </c>
      <c r="G979">
        <v>107.438016528925</v>
      </c>
    </row>
    <row r="980" spans="2:7" x14ac:dyDescent="0.25">
      <c r="B980" t="s">
        <v>1136</v>
      </c>
      <c r="C980">
        <v>129</v>
      </c>
      <c r="D980">
        <v>8</v>
      </c>
      <c r="E980">
        <v>118</v>
      </c>
      <c r="F980">
        <v>16.125</v>
      </c>
      <c r="G980">
        <v>109.32203389830499</v>
      </c>
    </row>
    <row r="981" spans="2:7" x14ac:dyDescent="0.25">
      <c r="B981" t="s">
        <v>707</v>
      </c>
      <c r="C981">
        <v>128</v>
      </c>
      <c r="D981">
        <v>4</v>
      </c>
      <c r="E981">
        <v>78</v>
      </c>
      <c r="F981">
        <v>32</v>
      </c>
      <c r="G981">
        <v>164.102564102564</v>
      </c>
    </row>
    <row r="982" spans="2:7" x14ac:dyDescent="0.25">
      <c r="B982" t="s">
        <v>945</v>
      </c>
      <c r="C982">
        <v>127</v>
      </c>
      <c r="D982">
        <v>5</v>
      </c>
      <c r="E982">
        <v>90</v>
      </c>
      <c r="F982">
        <v>25.4</v>
      </c>
      <c r="G982">
        <v>141.111111111111</v>
      </c>
    </row>
    <row r="983" spans="2:7" x14ac:dyDescent="0.25">
      <c r="B983" t="s">
        <v>879</v>
      </c>
      <c r="C983">
        <v>127</v>
      </c>
      <c r="D983">
        <v>12</v>
      </c>
      <c r="E983">
        <v>138</v>
      </c>
      <c r="F983">
        <v>10.5833333333333</v>
      </c>
      <c r="G983">
        <v>92.028985507246304</v>
      </c>
    </row>
    <row r="984" spans="2:7" x14ac:dyDescent="0.25">
      <c r="B984" t="s">
        <v>1008</v>
      </c>
      <c r="C984">
        <v>127</v>
      </c>
      <c r="D984">
        <v>5</v>
      </c>
      <c r="E984">
        <v>100</v>
      </c>
      <c r="F984">
        <v>25.4</v>
      </c>
      <c r="G984">
        <v>127</v>
      </c>
    </row>
    <row r="985" spans="2:7" x14ac:dyDescent="0.25">
      <c r="B985" t="s">
        <v>1125</v>
      </c>
      <c r="C985">
        <v>126</v>
      </c>
      <c r="D985">
        <v>11</v>
      </c>
      <c r="E985">
        <v>90</v>
      </c>
      <c r="F985">
        <v>11.4545454545454</v>
      </c>
      <c r="G985">
        <v>140</v>
      </c>
    </row>
    <row r="986" spans="2:7" x14ac:dyDescent="0.25">
      <c r="B986" t="s">
        <v>434</v>
      </c>
      <c r="C986">
        <v>125</v>
      </c>
      <c r="D986">
        <v>7</v>
      </c>
      <c r="E986">
        <v>127</v>
      </c>
      <c r="F986">
        <v>17.857142857142801</v>
      </c>
      <c r="G986">
        <v>98.425196850393704</v>
      </c>
    </row>
    <row r="987" spans="2:7" x14ac:dyDescent="0.25">
      <c r="B987" t="s">
        <v>977</v>
      </c>
      <c r="C987">
        <v>125</v>
      </c>
      <c r="D987">
        <v>5</v>
      </c>
      <c r="E987">
        <v>113</v>
      </c>
      <c r="F987">
        <v>25</v>
      </c>
      <c r="G987">
        <v>110.619469026548</v>
      </c>
    </row>
    <row r="988" spans="2:7" x14ac:dyDescent="0.25">
      <c r="B988" t="s">
        <v>851</v>
      </c>
      <c r="C988">
        <v>124</v>
      </c>
      <c r="D988">
        <v>10</v>
      </c>
      <c r="E988">
        <v>96</v>
      </c>
      <c r="F988">
        <v>12.4</v>
      </c>
      <c r="G988">
        <v>129.166666666666</v>
      </c>
    </row>
    <row r="989" spans="2:7" x14ac:dyDescent="0.25">
      <c r="B989" t="s">
        <v>289</v>
      </c>
      <c r="C989">
        <v>123</v>
      </c>
      <c r="D989">
        <v>14</v>
      </c>
      <c r="E989">
        <v>117</v>
      </c>
      <c r="F989">
        <v>8.7857142857142794</v>
      </c>
      <c r="G989">
        <v>105.128205128205</v>
      </c>
    </row>
    <row r="990" spans="2:7" x14ac:dyDescent="0.25">
      <c r="B990" t="s">
        <v>117</v>
      </c>
      <c r="C990">
        <v>123</v>
      </c>
      <c r="D990">
        <v>5</v>
      </c>
      <c r="E990">
        <v>99</v>
      </c>
      <c r="F990">
        <v>24.6</v>
      </c>
      <c r="G990">
        <v>124.24242424242399</v>
      </c>
    </row>
    <row r="991" spans="2:7" x14ac:dyDescent="0.25">
      <c r="B991" t="s">
        <v>812</v>
      </c>
      <c r="C991">
        <v>122</v>
      </c>
      <c r="D991">
        <v>12</v>
      </c>
      <c r="E991">
        <v>124</v>
      </c>
      <c r="F991">
        <v>10.1666666666666</v>
      </c>
      <c r="G991">
        <v>98.387096774193495</v>
      </c>
    </row>
    <row r="992" spans="2:7" x14ac:dyDescent="0.25">
      <c r="B992" t="s">
        <v>469</v>
      </c>
      <c r="C992">
        <v>121</v>
      </c>
      <c r="D992">
        <v>5</v>
      </c>
      <c r="E992">
        <v>118</v>
      </c>
      <c r="F992">
        <v>24.2</v>
      </c>
      <c r="G992">
        <v>102.54237288135501</v>
      </c>
    </row>
    <row r="993" spans="2:7" x14ac:dyDescent="0.25">
      <c r="B993" t="s">
        <v>995</v>
      </c>
      <c r="C993">
        <v>121</v>
      </c>
      <c r="D993">
        <v>7</v>
      </c>
      <c r="E993">
        <v>109</v>
      </c>
      <c r="F993">
        <v>17.285714285714199</v>
      </c>
      <c r="G993">
        <v>111.009174311926</v>
      </c>
    </row>
    <row r="994" spans="2:7" x14ac:dyDescent="0.25">
      <c r="B994" t="s">
        <v>236</v>
      </c>
      <c r="C994">
        <v>120</v>
      </c>
      <c r="D994">
        <v>7</v>
      </c>
      <c r="E994">
        <v>89</v>
      </c>
      <c r="F994">
        <v>17.1428571428571</v>
      </c>
      <c r="G994">
        <v>134.831460674157</v>
      </c>
    </row>
    <row r="995" spans="2:7" x14ac:dyDescent="0.25">
      <c r="B995" t="s">
        <v>815</v>
      </c>
      <c r="C995">
        <v>117</v>
      </c>
      <c r="D995">
        <v>12</v>
      </c>
      <c r="E995">
        <v>111</v>
      </c>
      <c r="F995">
        <v>9.75</v>
      </c>
      <c r="G995">
        <v>105.40540540540501</v>
      </c>
    </row>
    <row r="996" spans="2:7" x14ac:dyDescent="0.25">
      <c r="B996" t="s">
        <v>345</v>
      </c>
      <c r="C996">
        <v>117</v>
      </c>
      <c r="D996">
        <v>9</v>
      </c>
      <c r="E996">
        <v>81</v>
      </c>
      <c r="F996">
        <v>13</v>
      </c>
      <c r="G996">
        <v>144.444444444444</v>
      </c>
    </row>
    <row r="997" spans="2:7" x14ac:dyDescent="0.25">
      <c r="B997" t="s">
        <v>980</v>
      </c>
      <c r="C997">
        <v>117</v>
      </c>
      <c r="D997">
        <v>15</v>
      </c>
      <c r="E997">
        <v>138</v>
      </c>
      <c r="F997">
        <v>7.8</v>
      </c>
      <c r="G997">
        <v>84.782608695652101</v>
      </c>
    </row>
    <row r="998" spans="2:7" x14ac:dyDescent="0.25">
      <c r="B998" t="s">
        <v>599</v>
      </c>
      <c r="C998">
        <v>116</v>
      </c>
      <c r="D998">
        <v>7</v>
      </c>
      <c r="E998">
        <v>99</v>
      </c>
      <c r="F998">
        <v>16.571428571428498</v>
      </c>
      <c r="G998">
        <v>117.17171717171701</v>
      </c>
    </row>
    <row r="999" spans="2:7" x14ac:dyDescent="0.25">
      <c r="B999" t="s">
        <v>878</v>
      </c>
      <c r="C999">
        <v>116</v>
      </c>
      <c r="D999">
        <v>9</v>
      </c>
      <c r="E999">
        <v>68</v>
      </c>
      <c r="F999">
        <v>12.8888888888888</v>
      </c>
      <c r="G999">
        <v>170.588235294117</v>
      </c>
    </row>
    <row r="1000" spans="2:7" x14ac:dyDescent="0.25">
      <c r="B1000" t="s">
        <v>513</v>
      </c>
      <c r="C1000">
        <v>115</v>
      </c>
      <c r="D1000">
        <v>6</v>
      </c>
      <c r="E1000">
        <v>90</v>
      </c>
      <c r="F1000">
        <v>19.1666666666666</v>
      </c>
      <c r="G1000">
        <v>127.777777777777</v>
      </c>
    </row>
    <row r="1001" spans="2:7" x14ac:dyDescent="0.25">
      <c r="B1001" t="s">
        <v>693</v>
      </c>
      <c r="C1001">
        <v>115</v>
      </c>
      <c r="D1001">
        <v>7</v>
      </c>
      <c r="E1001">
        <v>89</v>
      </c>
      <c r="F1001">
        <v>16.428571428571399</v>
      </c>
      <c r="G1001">
        <v>129.21348314606701</v>
      </c>
    </row>
    <row r="1002" spans="2:7" x14ac:dyDescent="0.25">
      <c r="B1002" t="s">
        <v>1034</v>
      </c>
      <c r="C1002">
        <v>113</v>
      </c>
      <c r="D1002">
        <v>7</v>
      </c>
      <c r="E1002">
        <v>108</v>
      </c>
      <c r="F1002">
        <v>16.1428571428571</v>
      </c>
      <c r="G1002">
        <v>104.62962962962899</v>
      </c>
    </row>
    <row r="1003" spans="2:7" x14ac:dyDescent="0.25">
      <c r="B1003" t="s">
        <v>359</v>
      </c>
      <c r="C1003">
        <v>111</v>
      </c>
      <c r="D1003">
        <v>3</v>
      </c>
      <c r="E1003">
        <v>101</v>
      </c>
      <c r="F1003">
        <v>37</v>
      </c>
      <c r="G1003">
        <v>109.90099009900899</v>
      </c>
    </row>
    <row r="1004" spans="2:7" x14ac:dyDescent="0.25">
      <c r="B1004" t="s">
        <v>885</v>
      </c>
      <c r="C1004">
        <v>107</v>
      </c>
      <c r="D1004">
        <v>8</v>
      </c>
      <c r="E1004">
        <v>68</v>
      </c>
      <c r="F1004">
        <v>13.375</v>
      </c>
      <c r="G1004">
        <v>157.35294117647001</v>
      </c>
    </row>
    <row r="1005" spans="2:7" x14ac:dyDescent="0.25">
      <c r="B1005" t="s">
        <v>127</v>
      </c>
      <c r="C1005">
        <v>106</v>
      </c>
      <c r="D1005">
        <v>8</v>
      </c>
      <c r="E1005">
        <v>108</v>
      </c>
      <c r="F1005">
        <v>13.25</v>
      </c>
      <c r="G1005">
        <v>98.148148148148096</v>
      </c>
    </row>
    <row r="1006" spans="2:7" x14ac:dyDescent="0.25">
      <c r="B1006" t="s">
        <v>175</v>
      </c>
      <c r="C1006">
        <v>106</v>
      </c>
      <c r="D1006">
        <v>4</v>
      </c>
      <c r="E1006">
        <v>60</v>
      </c>
      <c r="F1006">
        <v>26.5</v>
      </c>
      <c r="G1006">
        <v>176.666666666666</v>
      </c>
    </row>
    <row r="1007" spans="2:7" x14ac:dyDescent="0.25">
      <c r="B1007" t="s">
        <v>523</v>
      </c>
      <c r="C1007">
        <v>105</v>
      </c>
      <c r="D1007">
        <v>12</v>
      </c>
      <c r="E1007">
        <v>63</v>
      </c>
      <c r="F1007">
        <v>8.75</v>
      </c>
      <c r="G1007">
        <v>166.666666666666</v>
      </c>
    </row>
    <row r="1008" spans="2:7" x14ac:dyDescent="0.25">
      <c r="B1008" t="s">
        <v>52</v>
      </c>
      <c r="C1008">
        <v>103</v>
      </c>
      <c r="D1008">
        <v>7</v>
      </c>
      <c r="E1008">
        <v>102</v>
      </c>
      <c r="F1008">
        <v>14.714285714285699</v>
      </c>
      <c r="G1008">
        <v>100.980392156862</v>
      </c>
    </row>
    <row r="1009" spans="2:7" x14ac:dyDescent="0.25">
      <c r="B1009" t="s">
        <v>1040</v>
      </c>
      <c r="C1009">
        <v>101</v>
      </c>
      <c r="D1009">
        <v>9</v>
      </c>
      <c r="E1009">
        <v>106</v>
      </c>
      <c r="F1009">
        <v>11.2222222222222</v>
      </c>
      <c r="G1009">
        <v>95.283018867924497</v>
      </c>
    </row>
    <row r="1010" spans="2:7" x14ac:dyDescent="0.25">
      <c r="B1010" t="s">
        <v>894</v>
      </c>
      <c r="C1010">
        <v>99</v>
      </c>
      <c r="D1010">
        <v>9</v>
      </c>
      <c r="E1010">
        <v>70</v>
      </c>
      <c r="F1010">
        <v>11</v>
      </c>
      <c r="G1010">
        <v>141.42857142857099</v>
      </c>
    </row>
    <row r="1011" spans="2:7" x14ac:dyDescent="0.25">
      <c r="B1011" t="s">
        <v>491</v>
      </c>
      <c r="C1011">
        <v>99</v>
      </c>
      <c r="D1011">
        <v>7</v>
      </c>
      <c r="E1011">
        <v>89</v>
      </c>
      <c r="F1011">
        <v>14.1428571428571</v>
      </c>
      <c r="G1011">
        <v>111.23595505617899</v>
      </c>
    </row>
    <row r="1012" spans="2:7" x14ac:dyDescent="0.25">
      <c r="B1012" t="s">
        <v>1082</v>
      </c>
      <c r="C1012">
        <v>98</v>
      </c>
      <c r="D1012">
        <v>5</v>
      </c>
      <c r="E1012">
        <v>94</v>
      </c>
      <c r="F1012">
        <v>19.600000000000001</v>
      </c>
      <c r="G1012">
        <v>104.255319148936</v>
      </c>
    </row>
    <row r="1013" spans="2:7" x14ac:dyDescent="0.25">
      <c r="B1013" t="s">
        <v>981</v>
      </c>
      <c r="C1013">
        <v>98</v>
      </c>
      <c r="D1013">
        <v>6</v>
      </c>
      <c r="E1013">
        <v>116</v>
      </c>
      <c r="F1013">
        <v>16.3333333333333</v>
      </c>
      <c r="G1013">
        <v>84.482758620689594</v>
      </c>
    </row>
    <row r="1014" spans="2:7" x14ac:dyDescent="0.25">
      <c r="B1014" t="s">
        <v>867</v>
      </c>
      <c r="C1014">
        <v>96</v>
      </c>
      <c r="D1014">
        <v>6</v>
      </c>
      <c r="E1014">
        <v>98</v>
      </c>
      <c r="F1014">
        <v>16</v>
      </c>
      <c r="G1014">
        <v>97.959183673469298</v>
      </c>
    </row>
    <row r="1015" spans="2:7" x14ac:dyDescent="0.25">
      <c r="B1015" t="s">
        <v>588</v>
      </c>
      <c r="C1015">
        <v>95</v>
      </c>
      <c r="D1015">
        <v>4</v>
      </c>
      <c r="E1015">
        <v>55</v>
      </c>
      <c r="F1015">
        <v>23.75</v>
      </c>
      <c r="G1015">
        <v>172.72727272727201</v>
      </c>
    </row>
    <row r="1016" spans="2:7" x14ac:dyDescent="0.25">
      <c r="B1016" t="s">
        <v>733</v>
      </c>
      <c r="C1016">
        <v>92</v>
      </c>
      <c r="D1016">
        <v>7</v>
      </c>
      <c r="E1016">
        <v>70</v>
      </c>
      <c r="F1016">
        <v>13.1428571428571</v>
      </c>
      <c r="G1016">
        <v>131.42857142857099</v>
      </c>
    </row>
    <row r="1017" spans="2:7" x14ac:dyDescent="0.25">
      <c r="B1017" t="s">
        <v>67</v>
      </c>
      <c r="C1017">
        <v>92</v>
      </c>
      <c r="D1017">
        <v>8</v>
      </c>
      <c r="E1017">
        <v>91</v>
      </c>
      <c r="F1017">
        <v>11.5</v>
      </c>
      <c r="G1017">
        <v>101.098901098901</v>
      </c>
    </row>
    <row r="1018" spans="2:7" x14ac:dyDescent="0.25">
      <c r="B1018" t="s">
        <v>1021</v>
      </c>
      <c r="C1018">
        <v>92</v>
      </c>
      <c r="D1018">
        <v>7</v>
      </c>
      <c r="E1018">
        <v>97</v>
      </c>
      <c r="F1018">
        <v>13.1428571428571</v>
      </c>
      <c r="G1018">
        <v>94.845360824742201</v>
      </c>
    </row>
    <row r="1019" spans="2:7" x14ac:dyDescent="0.25">
      <c r="B1019" t="s">
        <v>886</v>
      </c>
      <c r="C1019">
        <v>91</v>
      </c>
      <c r="D1019">
        <v>5</v>
      </c>
      <c r="E1019">
        <v>81</v>
      </c>
      <c r="F1019">
        <v>18.2</v>
      </c>
      <c r="G1019">
        <v>112.345679012345</v>
      </c>
    </row>
    <row r="1020" spans="2:7" x14ac:dyDescent="0.25">
      <c r="B1020" t="s">
        <v>1067</v>
      </c>
      <c r="C1020">
        <v>91</v>
      </c>
      <c r="D1020">
        <v>8</v>
      </c>
      <c r="E1020">
        <v>127</v>
      </c>
      <c r="F1020">
        <v>11.375</v>
      </c>
      <c r="G1020">
        <v>71.653543307086593</v>
      </c>
    </row>
    <row r="1021" spans="2:7" x14ac:dyDescent="0.25">
      <c r="B1021" t="s">
        <v>1051</v>
      </c>
      <c r="C1021">
        <v>90</v>
      </c>
      <c r="D1021">
        <v>10</v>
      </c>
      <c r="E1021">
        <v>98</v>
      </c>
      <c r="F1021">
        <v>9</v>
      </c>
      <c r="G1021">
        <v>91.836734693877503</v>
      </c>
    </row>
    <row r="1022" spans="2:7" x14ac:dyDescent="0.25">
      <c r="B1022" t="s">
        <v>818</v>
      </c>
      <c r="C1022">
        <v>90</v>
      </c>
      <c r="D1022">
        <v>5</v>
      </c>
      <c r="E1022">
        <v>73</v>
      </c>
      <c r="F1022">
        <v>18</v>
      </c>
      <c r="G1022">
        <v>123.28767123287599</v>
      </c>
    </row>
    <row r="1023" spans="2:7" x14ac:dyDescent="0.25">
      <c r="B1023" t="s">
        <v>765</v>
      </c>
      <c r="C1023">
        <v>88</v>
      </c>
      <c r="D1023">
        <v>11</v>
      </c>
      <c r="E1023">
        <v>70</v>
      </c>
      <c r="F1023">
        <v>8</v>
      </c>
      <c r="G1023">
        <v>125.714285714285</v>
      </c>
    </row>
    <row r="1024" spans="2:7" x14ac:dyDescent="0.25">
      <c r="B1024" t="s">
        <v>91</v>
      </c>
      <c r="C1024">
        <v>88</v>
      </c>
      <c r="D1024">
        <v>1</v>
      </c>
      <c r="E1024">
        <v>83</v>
      </c>
      <c r="F1024">
        <v>88</v>
      </c>
      <c r="G1024">
        <v>106.02409638554199</v>
      </c>
    </row>
    <row r="1025" spans="2:7" x14ac:dyDescent="0.25">
      <c r="B1025" t="s">
        <v>402</v>
      </c>
      <c r="C1025">
        <v>88</v>
      </c>
      <c r="D1025">
        <v>12</v>
      </c>
      <c r="E1025">
        <v>99</v>
      </c>
      <c r="F1025">
        <v>7.3333333333333304</v>
      </c>
      <c r="G1025">
        <v>88.8888888888888</v>
      </c>
    </row>
    <row r="1026" spans="2:7" x14ac:dyDescent="0.25">
      <c r="B1026" t="s">
        <v>336</v>
      </c>
      <c r="C1026">
        <v>87</v>
      </c>
      <c r="D1026">
        <v>4</v>
      </c>
      <c r="E1026">
        <v>76</v>
      </c>
      <c r="F1026">
        <v>21.75</v>
      </c>
      <c r="G1026">
        <v>114.473684210526</v>
      </c>
    </row>
    <row r="1027" spans="2:7" x14ac:dyDescent="0.25">
      <c r="B1027" t="s">
        <v>836</v>
      </c>
      <c r="C1027">
        <v>84</v>
      </c>
      <c r="D1027">
        <v>7</v>
      </c>
      <c r="E1027">
        <v>61</v>
      </c>
      <c r="F1027">
        <v>12</v>
      </c>
      <c r="G1027">
        <v>137.704918032786</v>
      </c>
    </row>
    <row r="1028" spans="2:7" x14ac:dyDescent="0.25">
      <c r="B1028" t="s">
        <v>679</v>
      </c>
      <c r="C1028">
        <v>83</v>
      </c>
      <c r="D1028">
        <v>6</v>
      </c>
      <c r="E1028">
        <v>73</v>
      </c>
      <c r="F1028">
        <v>13.8333333333333</v>
      </c>
      <c r="G1028">
        <v>113.698630136986</v>
      </c>
    </row>
    <row r="1029" spans="2:7" x14ac:dyDescent="0.25">
      <c r="B1029" t="s">
        <v>425</v>
      </c>
      <c r="C1029">
        <v>81</v>
      </c>
      <c r="D1029">
        <v>3</v>
      </c>
      <c r="E1029">
        <v>68</v>
      </c>
      <c r="F1029">
        <v>27</v>
      </c>
      <c r="G1029">
        <v>119.117647058823</v>
      </c>
    </row>
    <row r="1030" spans="2:7" x14ac:dyDescent="0.25">
      <c r="B1030" t="s">
        <v>960</v>
      </c>
      <c r="C1030">
        <v>81</v>
      </c>
      <c r="D1030">
        <v>7</v>
      </c>
      <c r="E1030">
        <v>73</v>
      </c>
      <c r="F1030">
        <v>11.5714285714285</v>
      </c>
      <c r="G1030">
        <v>110.958904109589</v>
      </c>
    </row>
    <row r="1031" spans="2:7" x14ac:dyDescent="0.25">
      <c r="B1031" t="s">
        <v>309</v>
      </c>
      <c r="C1031">
        <v>81</v>
      </c>
      <c r="D1031">
        <v>8</v>
      </c>
      <c r="E1031">
        <v>46</v>
      </c>
      <c r="F1031">
        <v>10.125</v>
      </c>
      <c r="G1031">
        <v>176.08695652173901</v>
      </c>
    </row>
    <row r="1032" spans="2:7" x14ac:dyDescent="0.25">
      <c r="B1032" t="s">
        <v>1085</v>
      </c>
      <c r="C1032">
        <v>79</v>
      </c>
      <c r="D1032">
        <v>10</v>
      </c>
      <c r="E1032">
        <v>78</v>
      </c>
      <c r="F1032">
        <v>7.9</v>
      </c>
      <c r="G1032">
        <v>101.282051282051</v>
      </c>
    </row>
    <row r="1033" spans="2:7" x14ac:dyDescent="0.25">
      <c r="B1033" t="s">
        <v>437</v>
      </c>
      <c r="C1033">
        <v>77</v>
      </c>
      <c r="D1033">
        <v>6</v>
      </c>
      <c r="E1033">
        <v>55</v>
      </c>
      <c r="F1033">
        <v>12.8333333333333</v>
      </c>
      <c r="G1033">
        <v>140</v>
      </c>
    </row>
    <row r="1034" spans="2:7" x14ac:dyDescent="0.25">
      <c r="B1034" t="s">
        <v>1018</v>
      </c>
      <c r="C1034">
        <v>77</v>
      </c>
      <c r="D1034">
        <v>5</v>
      </c>
      <c r="E1034">
        <v>53</v>
      </c>
      <c r="F1034">
        <v>15.4</v>
      </c>
      <c r="G1034">
        <v>145.283018867924</v>
      </c>
    </row>
    <row r="1035" spans="2:7" x14ac:dyDescent="0.25">
      <c r="B1035" t="s">
        <v>1069</v>
      </c>
      <c r="C1035">
        <v>76</v>
      </c>
      <c r="D1035">
        <v>7</v>
      </c>
      <c r="E1035">
        <v>55</v>
      </c>
      <c r="F1035">
        <v>10.857142857142801</v>
      </c>
      <c r="G1035">
        <v>138.18181818181799</v>
      </c>
    </row>
    <row r="1036" spans="2:7" x14ac:dyDescent="0.25">
      <c r="B1036" t="s">
        <v>843</v>
      </c>
      <c r="C1036">
        <v>76</v>
      </c>
      <c r="D1036">
        <v>5</v>
      </c>
      <c r="E1036">
        <v>97</v>
      </c>
      <c r="F1036">
        <v>15.2</v>
      </c>
      <c r="G1036">
        <v>78.350515463917503</v>
      </c>
    </row>
    <row r="1037" spans="2:7" x14ac:dyDescent="0.25">
      <c r="B1037" t="s">
        <v>920</v>
      </c>
      <c r="C1037">
        <v>75</v>
      </c>
      <c r="D1037">
        <v>5</v>
      </c>
      <c r="E1037">
        <v>58</v>
      </c>
      <c r="F1037">
        <v>15</v>
      </c>
      <c r="G1037">
        <v>129.31034482758599</v>
      </c>
    </row>
    <row r="1038" spans="2:7" x14ac:dyDescent="0.25">
      <c r="B1038" t="s">
        <v>1120</v>
      </c>
      <c r="C1038">
        <v>75</v>
      </c>
      <c r="D1038">
        <v>6</v>
      </c>
      <c r="E1038">
        <v>50</v>
      </c>
      <c r="F1038">
        <v>12.5</v>
      </c>
      <c r="G1038">
        <v>150</v>
      </c>
    </row>
    <row r="1039" spans="2:7" x14ac:dyDescent="0.25">
      <c r="B1039" t="s">
        <v>129</v>
      </c>
      <c r="C1039">
        <v>73</v>
      </c>
      <c r="D1039">
        <v>4</v>
      </c>
      <c r="E1039">
        <v>77</v>
      </c>
      <c r="F1039">
        <v>18.25</v>
      </c>
      <c r="G1039">
        <v>94.805194805194802</v>
      </c>
    </row>
    <row r="1040" spans="2:7" x14ac:dyDescent="0.25">
      <c r="B1040" t="s">
        <v>967</v>
      </c>
      <c r="C1040">
        <v>73</v>
      </c>
      <c r="D1040">
        <v>3</v>
      </c>
      <c r="E1040">
        <v>75</v>
      </c>
      <c r="F1040">
        <v>24.3333333333333</v>
      </c>
      <c r="G1040">
        <v>97.3333333333333</v>
      </c>
    </row>
    <row r="1041" spans="2:7" x14ac:dyDescent="0.25">
      <c r="B1041" t="s">
        <v>1048</v>
      </c>
      <c r="C1041">
        <v>71</v>
      </c>
      <c r="D1041">
        <v>3</v>
      </c>
      <c r="E1041">
        <v>47</v>
      </c>
      <c r="F1041">
        <v>23.6666666666666</v>
      </c>
      <c r="G1041">
        <v>151.063829787234</v>
      </c>
    </row>
    <row r="1042" spans="2:7" x14ac:dyDescent="0.25">
      <c r="B1042" t="s">
        <v>957</v>
      </c>
      <c r="C1042">
        <v>71</v>
      </c>
      <c r="D1042">
        <v>6</v>
      </c>
      <c r="E1042">
        <v>44</v>
      </c>
      <c r="F1042">
        <v>11.8333333333333</v>
      </c>
      <c r="G1042">
        <v>161.363636363636</v>
      </c>
    </row>
    <row r="1043" spans="2:7" x14ac:dyDescent="0.25">
      <c r="B1043" t="s">
        <v>737</v>
      </c>
      <c r="C1043">
        <v>70</v>
      </c>
      <c r="D1043">
        <v>6</v>
      </c>
      <c r="E1043">
        <v>78</v>
      </c>
      <c r="F1043">
        <v>11.6666666666666</v>
      </c>
      <c r="G1043">
        <v>89.743589743589695</v>
      </c>
    </row>
    <row r="1044" spans="2:7" x14ac:dyDescent="0.25">
      <c r="B1044" t="s">
        <v>735</v>
      </c>
      <c r="C1044">
        <v>69</v>
      </c>
      <c r="D1044">
        <v>5</v>
      </c>
      <c r="E1044">
        <v>85</v>
      </c>
      <c r="F1044">
        <v>13.8</v>
      </c>
      <c r="G1044">
        <v>81.176470588235205</v>
      </c>
    </row>
    <row r="1045" spans="2:7" x14ac:dyDescent="0.25">
      <c r="B1045" t="s">
        <v>806</v>
      </c>
      <c r="C1045">
        <v>67</v>
      </c>
      <c r="D1045">
        <v>5</v>
      </c>
      <c r="E1045">
        <v>57</v>
      </c>
      <c r="F1045">
        <v>13.4</v>
      </c>
      <c r="G1045">
        <v>117.543859649122</v>
      </c>
    </row>
    <row r="1046" spans="2:7" x14ac:dyDescent="0.25">
      <c r="B1046" t="s">
        <v>911</v>
      </c>
      <c r="C1046">
        <v>67</v>
      </c>
      <c r="D1046">
        <v>3</v>
      </c>
      <c r="E1046">
        <v>63</v>
      </c>
      <c r="F1046">
        <v>22.3333333333333</v>
      </c>
      <c r="G1046">
        <v>106.349206349206</v>
      </c>
    </row>
    <row r="1047" spans="2:7" x14ac:dyDescent="0.25">
      <c r="B1047" t="s">
        <v>1045</v>
      </c>
      <c r="C1047">
        <v>66</v>
      </c>
      <c r="D1047">
        <v>6</v>
      </c>
      <c r="E1047">
        <v>65</v>
      </c>
      <c r="F1047">
        <v>11</v>
      </c>
      <c r="G1047">
        <v>101.53846153846099</v>
      </c>
    </row>
    <row r="1048" spans="2:7" x14ac:dyDescent="0.25">
      <c r="B1048" t="s">
        <v>1033</v>
      </c>
      <c r="C1048">
        <v>66</v>
      </c>
      <c r="D1048">
        <v>11</v>
      </c>
      <c r="E1048">
        <v>75</v>
      </c>
      <c r="F1048">
        <v>6</v>
      </c>
      <c r="G1048">
        <v>88</v>
      </c>
    </row>
    <row r="1049" spans="2:7" x14ac:dyDescent="0.25">
      <c r="B1049" t="s">
        <v>404</v>
      </c>
      <c r="C1049">
        <v>64</v>
      </c>
      <c r="D1049">
        <v>8</v>
      </c>
      <c r="E1049">
        <v>82</v>
      </c>
      <c r="F1049">
        <v>8</v>
      </c>
      <c r="G1049">
        <v>78.048780487804805</v>
      </c>
    </row>
    <row r="1050" spans="2:7" x14ac:dyDescent="0.25">
      <c r="B1050" t="s">
        <v>987</v>
      </c>
      <c r="C1050">
        <v>63</v>
      </c>
      <c r="D1050">
        <v>5</v>
      </c>
      <c r="E1050">
        <v>66</v>
      </c>
      <c r="F1050">
        <v>12.6</v>
      </c>
      <c r="G1050">
        <v>95.454545454545396</v>
      </c>
    </row>
    <row r="1051" spans="2:7" x14ac:dyDescent="0.25">
      <c r="B1051" t="s">
        <v>873</v>
      </c>
      <c r="C1051">
        <v>63</v>
      </c>
      <c r="D1051">
        <v>9</v>
      </c>
      <c r="E1051">
        <v>75</v>
      </c>
      <c r="F1051">
        <v>7</v>
      </c>
      <c r="G1051">
        <v>84</v>
      </c>
    </row>
    <row r="1052" spans="2:7" x14ac:dyDescent="0.25">
      <c r="B1052" t="s">
        <v>1138</v>
      </c>
      <c r="C1052">
        <v>63</v>
      </c>
      <c r="D1052">
        <v>4</v>
      </c>
      <c r="E1052">
        <v>66</v>
      </c>
      <c r="F1052">
        <v>15.75</v>
      </c>
      <c r="G1052">
        <v>95.454545454545396</v>
      </c>
    </row>
    <row r="1053" spans="2:7" x14ac:dyDescent="0.25">
      <c r="B1053" t="s">
        <v>831</v>
      </c>
      <c r="C1053">
        <v>62</v>
      </c>
      <c r="D1053">
        <v>2</v>
      </c>
      <c r="E1053">
        <v>53</v>
      </c>
      <c r="F1053">
        <v>31</v>
      </c>
      <c r="G1053">
        <v>116.981132075471</v>
      </c>
    </row>
    <row r="1054" spans="2:7" x14ac:dyDescent="0.25">
      <c r="B1054" t="s">
        <v>786</v>
      </c>
      <c r="C1054">
        <v>59</v>
      </c>
      <c r="D1054">
        <v>3</v>
      </c>
      <c r="E1054">
        <v>56</v>
      </c>
      <c r="F1054">
        <v>19.6666666666666</v>
      </c>
      <c r="G1054">
        <v>105.35714285714199</v>
      </c>
    </row>
    <row r="1055" spans="2:7" x14ac:dyDescent="0.25">
      <c r="B1055" t="s">
        <v>407</v>
      </c>
      <c r="C1055">
        <v>56</v>
      </c>
      <c r="D1055">
        <v>5</v>
      </c>
      <c r="E1055">
        <v>73</v>
      </c>
      <c r="F1055">
        <v>11.2</v>
      </c>
      <c r="G1055">
        <v>76.712328767123196</v>
      </c>
    </row>
    <row r="1056" spans="2:7" x14ac:dyDescent="0.25">
      <c r="B1056" t="s">
        <v>1137</v>
      </c>
      <c r="C1056">
        <v>55</v>
      </c>
      <c r="D1056">
        <v>7</v>
      </c>
      <c r="E1056">
        <v>53</v>
      </c>
      <c r="F1056">
        <v>7.8571428571428497</v>
      </c>
      <c r="G1056">
        <v>103.77358490566</v>
      </c>
    </row>
    <row r="1057" spans="2:7" x14ac:dyDescent="0.25">
      <c r="B1057" t="s">
        <v>113</v>
      </c>
      <c r="C1057">
        <v>55</v>
      </c>
      <c r="D1057">
        <v>5</v>
      </c>
      <c r="E1057">
        <v>69</v>
      </c>
      <c r="F1057">
        <v>11</v>
      </c>
      <c r="G1057">
        <v>79.710144927536206</v>
      </c>
    </row>
    <row r="1058" spans="2:7" x14ac:dyDescent="0.25">
      <c r="B1058" t="s">
        <v>971</v>
      </c>
      <c r="C1058">
        <v>55</v>
      </c>
      <c r="D1058">
        <v>7</v>
      </c>
      <c r="E1058">
        <v>61</v>
      </c>
      <c r="F1058">
        <v>7.8571428571428497</v>
      </c>
      <c r="G1058">
        <v>90.163934426229503</v>
      </c>
    </row>
    <row r="1059" spans="2:7" x14ac:dyDescent="0.25">
      <c r="B1059" t="s">
        <v>397</v>
      </c>
      <c r="C1059">
        <v>54</v>
      </c>
      <c r="D1059">
        <v>2</v>
      </c>
      <c r="E1059">
        <v>46</v>
      </c>
      <c r="F1059">
        <v>27</v>
      </c>
      <c r="G1059">
        <v>117.39130434782599</v>
      </c>
    </row>
    <row r="1060" spans="2:7" x14ac:dyDescent="0.25">
      <c r="B1060" t="s">
        <v>927</v>
      </c>
      <c r="C1060">
        <v>54</v>
      </c>
      <c r="D1060">
        <v>9</v>
      </c>
      <c r="E1060">
        <v>52</v>
      </c>
      <c r="F1060">
        <v>6</v>
      </c>
      <c r="G1060">
        <v>103.846153846153</v>
      </c>
    </row>
    <row r="1061" spans="2:7" x14ac:dyDescent="0.25">
      <c r="B1061" t="s">
        <v>110</v>
      </c>
      <c r="C1061">
        <v>53</v>
      </c>
      <c r="D1061">
        <v>5</v>
      </c>
      <c r="E1061">
        <v>71</v>
      </c>
      <c r="F1061">
        <v>10.6</v>
      </c>
      <c r="G1061">
        <v>74.647887323943607</v>
      </c>
    </row>
    <row r="1062" spans="2:7" x14ac:dyDescent="0.25">
      <c r="B1062" t="s">
        <v>781</v>
      </c>
      <c r="C1062">
        <v>53</v>
      </c>
      <c r="D1062">
        <v>6</v>
      </c>
      <c r="E1062">
        <v>51</v>
      </c>
      <c r="F1062">
        <v>8.8333333333333304</v>
      </c>
      <c r="G1062">
        <v>103.92156862745099</v>
      </c>
    </row>
    <row r="1063" spans="2:7" x14ac:dyDescent="0.25">
      <c r="B1063" t="s">
        <v>1047</v>
      </c>
      <c r="C1063">
        <v>52</v>
      </c>
      <c r="D1063">
        <v>15</v>
      </c>
      <c r="E1063">
        <v>72</v>
      </c>
      <c r="F1063">
        <v>3.4666666666666601</v>
      </c>
      <c r="G1063">
        <v>72.2222222222222</v>
      </c>
    </row>
    <row r="1064" spans="2:7" x14ac:dyDescent="0.25">
      <c r="B1064" t="s">
        <v>238</v>
      </c>
      <c r="C1064">
        <v>52</v>
      </c>
      <c r="D1064">
        <v>7</v>
      </c>
      <c r="E1064">
        <v>50</v>
      </c>
      <c r="F1064">
        <v>7.4285714285714199</v>
      </c>
      <c r="G1064">
        <v>104</v>
      </c>
    </row>
    <row r="1065" spans="2:7" x14ac:dyDescent="0.25">
      <c r="B1065" t="s">
        <v>77</v>
      </c>
      <c r="C1065">
        <v>52</v>
      </c>
      <c r="D1065">
        <v>4</v>
      </c>
      <c r="E1065">
        <v>47</v>
      </c>
      <c r="F1065">
        <v>13</v>
      </c>
      <c r="G1065">
        <v>110.63829787234</v>
      </c>
    </row>
    <row r="1066" spans="2:7" x14ac:dyDescent="0.25">
      <c r="B1066" t="s">
        <v>1088</v>
      </c>
      <c r="C1066">
        <v>51</v>
      </c>
      <c r="D1066">
        <v>5</v>
      </c>
      <c r="E1066">
        <v>50</v>
      </c>
      <c r="F1066">
        <v>10.199999999999999</v>
      </c>
      <c r="G1066">
        <v>102</v>
      </c>
    </row>
    <row r="1067" spans="2:7" x14ac:dyDescent="0.25">
      <c r="B1067" t="s">
        <v>948</v>
      </c>
      <c r="C1067">
        <v>51</v>
      </c>
      <c r="D1067">
        <v>5</v>
      </c>
      <c r="E1067">
        <v>49</v>
      </c>
      <c r="F1067">
        <v>10.199999999999999</v>
      </c>
      <c r="G1067">
        <v>104.08163265306101</v>
      </c>
    </row>
    <row r="1068" spans="2:7" x14ac:dyDescent="0.25">
      <c r="B1068" t="s">
        <v>1028</v>
      </c>
      <c r="C1068">
        <v>50</v>
      </c>
      <c r="D1068">
        <v>7</v>
      </c>
      <c r="E1068">
        <v>50</v>
      </c>
      <c r="F1068">
        <v>7.1428571428571397</v>
      </c>
      <c r="G1068">
        <v>100</v>
      </c>
    </row>
    <row r="1069" spans="2:7" x14ac:dyDescent="0.25">
      <c r="B1069" t="s">
        <v>1052</v>
      </c>
      <c r="C1069">
        <v>49</v>
      </c>
      <c r="D1069">
        <v>6</v>
      </c>
      <c r="E1069">
        <v>58</v>
      </c>
      <c r="F1069">
        <v>8.1666666666666607</v>
      </c>
      <c r="G1069">
        <v>84.482758620689594</v>
      </c>
    </row>
    <row r="1070" spans="2:7" x14ac:dyDescent="0.25">
      <c r="B1070" t="s">
        <v>1079</v>
      </c>
      <c r="C1070">
        <v>49</v>
      </c>
      <c r="D1070">
        <v>3</v>
      </c>
      <c r="E1070">
        <v>62</v>
      </c>
      <c r="F1070">
        <v>16.3333333333333</v>
      </c>
      <c r="G1070">
        <v>79.0322580645161</v>
      </c>
    </row>
    <row r="1071" spans="2:7" x14ac:dyDescent="0.25">
      <c r="B1071" t="s">
        <v>591</v>
      </c>
      <c r="C1071">
        <v>49</v>
      </c>
      <c r="D1071">
        <v>5</v>
      </c>
      <c r="E1071">
        <v>57</v>
      </c>
      <c r="F1071">
        <v>9.8000000000000007</v>
      </c>
      <c r="G1071">
        <v>85.964912280701697</v>
      </c>
    </row>
    <row r="1072" spans="2:7" x14ac:dyDescent="0.25">
      <c r="B1072" t="s">
        <v>823</v>
      </c>
      <c r="C1072">
        <v>47</v>
      </c>
      <c r="D1072">
        <v>4</v>
      </c>
      <c r="E1072">
        <v>66</v>
      </c>
      <c r="F1072">
        <v>11.75</v>
      </c>
      <c r="G1072">
        <v>71.212121212121204</v>
      </c>
    </row>
    <row r="1073" spans="2:7" x14ac:dyDescent="0.25">
      <c r="B1073" t="s">
        <v>1144</v>
      </c>
      <c r="C1073">
        <v>45</v>
      </c>
      <c r="D1073">
        <v>4</v>
      </c>
      <c r="E1073">
        <v>54</v>
      </c>
      <c r="F1073">
        <v>11.25</v>
      </c>
      <c r="G1073">
        <v>83.3333333333333</v>
      </c>
    </row>
    <row r="1074" spans="2:7" x14ac:dyDescent="0.25">
      <c r="B1074" t="s">
        <v>702</v>
      </c>
      <c r="C1074">
        <v>43</v>
      </c>
      <c r="D1074">
        <v>4</v>
      </c>
      <c r="E1074">
        <v>31</v>
      </c>
      <c r="F1074">
        <v>10.75</v>
      </c>
      <c r="G1074">
        <v>138.70967741935399</v>
      </c>
    </row>
    <row r="1075" spans="2:7" x14ac:dyDescent="0.25">
      <c r="B1075" t="s">
        <v>1104</v>
      </c>
      <c r="C1075">
        <v>42</v>
      </c>
      <c r="D1075">
        <v>2</v>
      </c>
      <c r="E1075">
        <v>42</v>
      </c>
      <c r="F1075">
        <v>21</v>
      </c>
      <c r="G1075">
        <v>100</v>
      </c>
    </row>
    <row r="1076" spans="2:7" x14ac:dyDescent="0.25">
      <c r="B1076" t="s">
        <v>811</v>
      </c>
      <c r="C1076">
        <v>42</v>
      </c>
      <c r="D1076">
        <v>8</v>
      </c>
      <c r="E1076">
        <v>59</v>
      </c>
      <c r="F1076">
        <v>5.25</v>
      </c>
      <c r="G1076">
        <v>71.186440677966104</v>
      </c>
    </row>
    <row r="1077" spans="2:7" x14ac:dyDescent="0.25">
      <c r="B1077" t="s">
        <v>368</v>
      </c>
      <c r="C1077">
        <v>42</v>
      </c>
      <c r="D1077">
        <v>3</v>
      </c>
      <c r="E1077">
        <v>46</v>
      </c>
      <c r="F1077">
        <v>14</v>
      </c>
      <c r="G1077">
        <v>91.304347826086897</v>
      </c>
    </row>
    <row r="1078" spans="2:7" x14ac:dyDescent="0.25">
      <c r="B1078" t="s">
        <v>931</v>
      </c>
      <c r="C1078">
        <v>41</v>
      </c>
      <c r="D1078">
        <v>8</v>
      </c>
      <c r="E1078">
        <v>59</v>
      </c>
      <c r="F1078">
        <v>5.125</v>
      </c>
      <c r="G1078">
        <v>69.491525423728802</v>
      </c>
    </row>
    <row r="1079" spans="2:7" x14ac:dyDescent="0.25">
      <c r="B1079" t="s">
        <v>196</v>
      </c>
      <c r="C1079">
        <v>40</v>
      </c>
      <c r="D1079">
        <v>2</v>
      </c>
      <c r="E1079">
        <v>25</v>
      </c>
      <c r="F1079">
        <v>20</v>
      </c>
      <c r="G1079">
        <v>160</v>
      </c>
    </row>
    <row r="1080" spans="2:7" x14ac:dyDescent="0.25">
      <c r="B1080" t="s">
        <v>962</v>
      </c>
      <c r="C1080">
        <v>40</v>
      </c>
      <c r="D1080">
        <v>4</v>
      </c>
      <c r="E1080">
        <v>33</v>
      </c>
      <c r="F1080">
        <v>10</v>
      </c>
      <c r="G1080">
        <v>121.212121212121</v>
      </c>
    </row>
    <row r="1081" spans="2:7" x14ac:dyDescent="0.25">
      <c r="B1081" t="s">
        <v>1058</v>
      </c>
      <c r="C1081">
        <v>40</v>
      </c>
      <c r="D1081">
        <v>3</v>
      </c>
      <c r="E1081">
        <v>35</v>
      </c>
      <c r="F1081">
        <v>13.3333333333333</v>
      </c>
      <c r="G1081">
        <v>114.28571428571399</v>
      </c>
    </row>
    <row r="1082" spans="2:7" x14ac:dyDescent="0.25">
      <c r="B1082" t="s">
        <v>858</v>
      </c>
      <c r="C1082">
        <v>39</v>
      </c>
      <c r="D1082">
        <v>3</v>
      </c>
      <c r="E1082">
        <v>19</v>
      </c>
      <c r="F1082">
        <v>13</v>
      </c>
      <c r="G1082">
        <v>205.263157894736</v>
      </c>
    </row>
    <row r="1083" spans="2:7" x14ac:dyDescent="0.25">
      <c r="B1083" t="s">
        <v>224</v>
      </c>
      <c r="C1083">
        <v>39</v>
      </c>
      <c r="D1083">
        <v>5</v>
      </c>
      <c r="E1083">
        <v>23</v>
      </c>
      <c r="F1083">
        <v>7.8</v>
      </c>
      <c r="G1083">
        <v>169.565217391304</v>
      </c>
    </row>
    <row r="1084" spans="2:7" x14ac:dyDescent="0.25">
      <c r="B1084" t="s">
        <v>839</v>
      </c>
      <c r="C1084">
        <v>39</v>
      </c>
      <c r="D1084">
        <v>3</v>
      </c>
      <c r="E1084">
        <v>52</v>
      </c>
      <c r="F1084">
        <v>13</v>
      </c>
      <c r="G1084">
        <v>75</v>
      </c>
    </row>
    <row r="1085" spans="2:7" x14ac:dyDescent="0.25">
      <c r="B1085" t="s">
        <v>888</v>
      </c>
      <c r="C1085">
        <v>39</v>
      </c>
      <c r="D1085">
        <v>5</v>
      </c>
      <c r="E1085">
        <v>41</v>
      </c>
      <c r="F1085">
        <v>7.8</v>
      </c>
      <c r="G1085">
        <v>95.121951219512198</v>
      </c>
    </row>
    <row r="1086" spans="2:7" x14ac:dyDescent="0.25">
      <c r="B1086" t="s">
        <v>388</v>
      </c>
      <c r="C1086">
        <v>38</v>
      </c>
      <c r="D1086">
        <v>2</v>
      </c>
      <c r="E1086">
        <v>31</v>
      </c>
      <c r="F1086">
        <v>19</v>
      </c>
      <c r="G1086">
        <v>122.58064516128999</v>
      </c>
    </row>
    <row r="1087" spans="2:7" x14ac:dyDescent="0.25">
      <c r="B1087" t="s">
        <v>1096</v>
      </c>
      <c r="C1087">
        <v>38</v>
      </c>
      <c r="D1087">
        <v>5</v>
      </c>
      <c r="E1087">
        <v>31</v>
      </c>
      <c r="F1087">
        <v>7.6</v>
      </c>
      <c r="G1087">
        <v>122.58064516128999</v>
      </c>
    </row>
    <row r="1088" spans="2:7" x14ac:dyDescent="0.25">
      <c r="B1088" t="s">
        <v>935</v>
      </c>
      <c r="C1088">
        <v>37</v>
      </c>
      <c r="D1088">
        <v>4</v>
      </c>
      <c r="E1088">
        <v>46</v>
      </c>
      <c r="F1088">
        <v>9.25</v>
      </c>
      <c r="G1088">
        <v>80.434782608695599</v>
      </c>
    </row>
    <row r="1089" spans="2:7" x14ac:dyDescent="0.25">
      <c r="B1089" t="s">
        <v>834</v>
      </c>
      <c r="C1089">
        <v>37</v>
      </c>
      <c r="D1089">
        <v>4</v>
      </c>
      <c r="E1089">
        <v>27</v>
      </c>
      <c r="F1089">
        <v>9.25</v>
      </c>
      <c r="G1089">
        <v>137.03703703703701</v>
      </c>
    </row>
    <row r="1090" spans="2:7" x14ac:dyDescent="0.25">
      <c r="B1090" t="s">
        <v>1066</v>
      </c>
      <c r="C1090">
        <v>37</v>
      </c>
      <c r="D1090">
        <v>3</v>
      </c>
      <c r="E1090">
        <v>38</v>
      </c>
      <c r="F1090">
        <v>12.3333333333333</v>
      </c>
      <c r="G1090">
        <v>97.368421052631504</v>
      </c>
    </row>
    <row r="1091" spans="2:7" x14ac:dyDescent="0.25">
      <c r="B1091" t="s">
        <v>59</v>
      </c>
      <c r="C1091">
        <v>36</v>
      </c>
      <c r="D1091">
        <v>3</v>
      </c>
      <c r="E1091">
        <v>29</v>
      </c>
      <c r="F1091">
        <v>12</v>
      </c>
      <c r="G1091">
        <v>124.13793103448199</v>
      </c>
    </row>
    <row r="1092" spans="2:7" x14ac:dyDescent="0.25">
      <c r="B1092" t="s">
        <v>194</v>
      </c>
      <c r="C1092">
        <v>36</v>
      </c>
      <c r="D1092">
        <v>7</v>
      </c>
      <c r="E1092">
        <v>47</v>
      </c>
      <c r="F1092">
        <v>5.1428571428571397</v>
      </c>
      <c r="G1092">
        <v>76.595744680850999</v>
      </c>
    </row>
    <row r="1093" spans="2:7" x14ac:dyDescent="0.25">
      <c r="B1093" t="s">
        <v>200</v>
      </c>
      <c r="C1093">
        <v>36</v>
      </c>
      <c r="D1093">
        <v>3</v>
      </c>
      <c r="E1093">
        <v>39</v>
      </c>
      <c r="F1093">
        <v>12</v>
      </c>
      <c r="G1093">
        <v>92.307692307692307</v>
      </c>
    </row>
    <row r="1094" spans="2:7" x14ac:dyDescent="0.25">
      <c r="B1094" t="s">
        <v>954</v>
      </c>
      <c r="C1094">
        <v>36</v>
      </c>
      <c r="D1094">
        <v>4</v>
      </c>
      <c r="E1094">
        <v>30</v>
      </c>
      <c r="F1094">
        <v>9</v>
      </c>
      <c r="G1094">
        <v>120</v>
      </c>
    </row>
    <row r="1095" spans="2:7" x14ac:dyDescent="0.25">
      <c r="B1095" t="s">
        <v>936</v>
      </c>
      <c r="C1095">
        <v>36</v>
      </c>
      <c r="D1095">
        <v>1</v>
      </c>
      <c r="E1095">
        <v>26</v>
      </c>
      <c r="F1095">
        <v>36</v>
      </c>
      <c r="G1095">
        <v>138.461538461538</v>
      </c>
    </row>
    <row r="1096" spans="2:7" x14ac:dyDescent="0.25">
      <c r="B1096" t="s">
        <v>828</v>
      </c>
      <c r="C1096">
        <v>36</v>
      </c>
      <c r="D1096">
        <v>4</v>
      </c>
      <c r="E1096">
        <v>21</v>
      </c>
      <c r="F1096">
        <v>9</v>
      </c>
      <c r="G1096">
        <v>171.42857142857099</v>
      </c>
    </row>
    <row r="1097" spans="2:7" x14ac:dyDescent="0.25">
      <c r="B1097" t="s">
        <v>1094</v>
      </c>
      <c r="C1097">
        <v>35</v>
      </c>
      <c r="D1097">
        <v>2</v>
      </c>
      <c r="E1097">
        <v>46</v>
      </c>
      <c r="F1097">
        <v>17.5</v>
      </c>
      <c r="G1097">
        <v>76.086956521739097</v>
      </c>
    </row>
    <row r="1098" spans="2:7" x14ac:dyDescent="0.25">
      <c r="B1098" t="s">
        <v>218</v>
      </c>
      <c r="C1098">
        <v>35</v>
      </c>
      <c r="D1098">
        <v>1</v>
      </c>
      <c r="E1098">
        <v>37</v>
      </c>
      <c r="F1098">
        <v>35</v>
      </c>
      <c r="G1098">
        <v>94.594594594594597</v>
      </c>
    </row>
    <row r="1099" spans="2:7" x14ac:dyDescent="0.25">
      <c r="B1099" t="s">
        <v>848</v>
      </c>
      <c r="C1099">
        <v>34</v>
      </c>
      <c r="D1099">
        <v>3</v>
      </c>
      <c r="E1099">
        <v>52</v>
      </c>
      <c r="F1099">
        <v>11.3333333333333</v>
      </c>
      <c r="G1099">
        <v>65.384615384615302</v>
      </c>
    </row>
    <row r="1100" spans="2:7" x14ac:dyDescent="0.25">
      <c r="B1100" t="s">
        <v>195</v>
      </c>
      <c r="C1100">
        <v>34</v>
      </c>
      <c r="D1100">
        <v>2</v>
      </c>
      <c r="E1100">
        <v>22</v>
      </c>
      <c r="F1100">
        <v>17</v>
      </c>
      <c r="G1100">
        <v>154.54545454545399</v>
      </c>
    </row>
    <row r="1101" spans="2:7" x14ac:dyDescent="0.25">
      <c r="B1101" t="s">
        <v>835</v>
      </c>
      <c r="C1101">
        <v>34</v>
      </c>
      <c r="D1101">
        <v>5</v>
      </c>
      <c r="E1101">
        <v>25</v>
      </c>
      <c r="F1101">
        <v>6.8</v>
      </c>
      <c r="G1101">
        <v>136</v>
      </c>
    </row>
    <row r="1102" spans="2:7" x14ac:dyDescent="0.25">
      <c r="B1102" t="s">
        <v>793</v>
      </c>
      <c r="C1102">
        <v>34</v>
      </c>
      <c r="D1102">
        <v>3</v>
      </c>
      <c r="E1102">
        <v>34</v>
      </c>
      <c r="F1102">
        <v>11.3333333333333</v>
      </c>
      <c r="G1102">
        <v>100</v>
      </c>
    </row>
    <row r="1103" spans="2:7" x14ac:dyDescent="0.25">
      <c r="B1103" t="s">
        <v>959</v>
      </c>
      <c r="C1103">
        <v>33</v>
      </c>
      <c r="D1103">
        <v>1</v>
      </c>
      <c r="E1103">
        <v>23</v>
      </c>
      <c r="F1103">
        <v>33</v>
      </c>
      <c r="G1103">
        <v>143.47826086956499</v>
      </c>
    </row>
    <row r="1104" spans="2:7" x14ac:dyDescent="0.25">
      <c r="B1104" t="s">
        <v>972</v>
      </c>
      <c r="C1104">
        <v>33</v>
      </c>
      <c r="D1104">
        <v>1</v>
      </c>
      <c r="E1104">
        <v>24</v>
      </c>
      <c r="F1104">
        <v>33</v>
      </c>
      <c r="G1104">
        <v>137.5</v>
      </c>
    </row>
    <row r="1105" spans="2:7" x14ac:dyDescent="0.25">
      <c r="B1105" t="s">
        <v>876</v>
      </c>
      <c r="C1105">
        <v>32</v>
      </c>
      <c r="D1105">
        <v>2</v>
      </c>
      <c r="E1105">
        <v>33</v>
      </c>
      <c r="F1105">
        <v>16</v>
      </c>
      <c r="G1105">
        <v>96.969696969696898</v>
      </c>
    </row>
    <row r="1106" spans="2:7" x14ac:dyDescent="0.25">
      <c r="B1106" t="s">
        <v>849</v>
      </c>
      <c r="C1106">
        <v>32</v>
      </c>
      <c r="D1106">
        <v>3</v>
      </c>
      <c r="E1106">
        <v>29</v>
      </c>
      <c r="F1106">
        <v>10.6666666666666</v>
      </c>
      <c r="G1106">
        <v>110.34482758620599</v>
      </c>
    </row>
    <row r="1107" spans="2:7" x14ac:dyDescent="0.25">
      <c r="B1107" t="s">
        <v>1039</v>
      </c>
      <c r="C1107">
        <v>32</v>
      </c>
      <c r="D1107">
        <v>3</v>
      </c>
      <c r="E1107">
        <v>36</v>
      </c>
      <c r="F1107">
        <v>10.6666666666666</v>
      </c>
      <c r="G1107">
        <v>88.8888888888888</v>
      </c>
    </row>
    <row r="1108" spans="2:7" x14ac:dyDescent="0.25">
      <c r="B1108" t="s">
        <v>124</v>
      </c>
      <c r="C1108">
        <v>32</v>
      </c>
      <c r="D1108">
        <v>14</v>
      </c>
      <c r="E1108">
        <v>77</v>
      </c>
      <c r="F1108">
        <v>2.2857142857142798</v>
      </c>
      <c r="G1108">
        <v>41.558441558441501</v>
      </c>
    </row>
    <row r="1109" spans="2:7" x14ac:dyDescent="0.25">
      <c r="B1109" t="s">
        <v>445</v>
      </c>
      <c r="C1109">
        <v>31</v>
      </c>
      <c r="D1109">
        <v>2</v>
      </c>
      <c r="E1109">
        <v>36</v>
      </c>
      <c r="F1109">
        <v>15.5</v>
      </c>
      <c r="G1109">
        <v>86.1111111111111</v>
      </c>
    </row>
    <row r="1110" spans="2:7" x14ac:dyDescent="0.25">
      <c r="B1110" t="s">
        <v>1072</v>
      </c>
      <c r="C1110">
        <v>31</v>
      </c>
      <c r="D1110">
        <v>3</v>
      </c>
      <c r="E1110">
        <v>26</v>
      </c>
      <c r="F1110">
        <v>10.3333333333333</v>
      </c>
      <c r="G1110">
        <v>119.230769230769</v>
      </c>
    </row>
    <row r="1111" spans="2:7" x14ac:dyDescent="0.25">
      <c r="B1111" t="s">
        <v>1113</v>
      </c>
      <c r="C1111">
        <v>30</v>
      </c>
      <c r="D1111">
        <v>3</v>
      </c>
      <c r="E1111">
        <v>29</v>
      </c>
      <c r="F1111">
        <v>10</v>
      </c>
      <c r="G1111">
        <v>103.448275862068</v>
      </c>
    </row>
    <row r="1112" spans="2:7" x14ac:dyDescent="0.25">
      <c r="B1112" t="s">
        <v>970</v>
      </c>
      <c r="C1112">
        <v>29</v>
      </c>
      <c r="D1112">
        <v>2</v>
      </c>
      <c r="E1112">
        <v>26</v>
      </c>
      <c r="F1112">
        <v>14.5</v>
      </c>
      <c r="G1112">
        <v>111.53846153846099</v>
      </c>
    </row>
    <row r="1113" spans="2:7" x14ac:dyDescent="0.25">
      <c r="B1113" t="s">
        <v>928</v>
      </c>
      <c r="C1113">
        <v>29</v>
      </c>
      <c r="D1113">
        <v>2</v>
      </c>
      <c r="E1113">
        <v>26</v>
      </c>
      <c r="F1113">
        <v>14.5</v>
      </c>
      <c r="G1113">
        <v>111.53846153846099</v>
      </c>
    </row>
    <row r="1114" spans="2:7" x14ac:dyDescent="0.25">
      <c r="B1114" t="s">
        <v>1129</v>
      </c>
      <c r="C1114">
        <v>28</v>
      </c>
      <c r="D1114">
        <v>2</v>
      </c>
      <c r="E1114">
        <v>29</v>
      </c>
      <c r="F1114">
        <v>14</v>
      </c>
      <c r="G1114">
        <v>96.551724137931004</v>
      </c>
    </row>
    <row r="1115" spans="2:7" x14ac:dyDescent="0.25">
      <c r="B1115" t="s">
        <v>273</v>
      </c>
      <c r="C1115">
        <v>28</v>
      </c>
      <c r="D1115">
        <v>2</v>
      </c>
      <c r="E1115">
        <v>24</v>
      </c>
      <c r="F1115">
        <v>14</v>
      </c>
      <c r="G1115">
        <v>116.666666666666</v>
      </c>
    </row>
    <row r="1116" spans="2:7" x14ac:dyDescent="0.25">
      <c r="B1116" t="s">
        <v>968</v>
      </c>
      <c r="C1116">
        <v>26</v>
      </c>
      <c r="D1116">
        <v>2</v>
      </c>
      <c r="E1116">
        <v>24</v>
      </c>
      <c r="F1116">
        <v>13</v>
      </c>
      <c r="G1116">
        <v>108.333333333333</v>
      </c>
    </row>
    <row r="1117" spans="2:7" x14ac:dyDescent="0.25">
      <c r="B1117" t="s">
        <v>934</v>
      </c>
      <c r="C1117">
        <v>26</v>
      </c>
      <c r="D1117">
        <v>3</v>
      </c>
      <c r="E1117">
        <v>21</v>
      </c>
      <c r="F1117">
        <v>8.6666666666666607</v>
      </c>
      <c r="G1117">
        <v>123.809523809523</v>
      </c>
    </row>
    <row r="1118" spans="2:7" x14ac:dyDescent="0.25">
      <c r="B1118" t="s">
        <v>999</v>
      </c>
      <c r="C1118">
        <v>26</v>
      </c>
      <c r="D1118">
        <v>9</v>
      </c>
      <c r="E1118">
        <v>47</v>
      </c>
      <c r="F1118">
        <v>2.88888888888888</v>
      </c>
      <c r="G1118">
        <v>55.319148936170201</v>
      </c>
    </row>
    <row r="1119" spans="2:7" x14ac:dyDescent="0.25">
      <c r="B1119" t="s">
        <v>629</v>
      </c>
      <c r="C1119">
        <v>26</v>
      </c>
      <c r="D1119">
        <v>3</v>
      </c>
      <c r="E1119">
        <v>38</v>
      </c>
      <c r="F1119">
        <v>8.6666666666666607</v>
      </c>
      <c r="G1119">
        <v>68.421052631578902</v>
      </c>
    </row>
    <row r="1120" spans="2:7" x14ac:dyDescent="0.25">
      <c r="B1120" t="s">
        <v>107</v>
      </c>
      <c r="C1120">
        <v>25</v>
      </c>
      <c r="D1120">
        <v>2</v>
      </c>
      <c r="E1120">
        <v>20</v>
      </c>
      <c r="F1120">
        <v>12.5</v>
      </c>
      <c r="G1120">
        <v>125</v>
      </c>
    </row>
    <row r="1121" spans="2:7" x14ac:dyDescent="0.25">
      <c r="B1121" t="s">
        <v>782</v>
      </c>
      <c r="C1121">
        <v>25</v>
      </c>
      <c r="D1121">
        <v>3</v>
      </c>
      <c r="E1121">
        <v>31</v>
      </c>
      <c r="F1121">
        <v>8.3333333333333304</v>
      </c>
      <c r="G1121">
        <v>80.645161290322505</v>
      </c>
    </row>
    <row r="1122" spans="2:7" x14ac:dyDescent="0.25">
      <c r="B1122" t="s">
        <v>1057</v>
      </c>
      <c r="C1122">
        <v>24</v>
      </c>
      <c r="D1122">
        <v>3</v>
      </c>
      <c r="E1122">
        <v>21</v>
      </c>
      <c r="F1122">
        <v>8</v>
      </c>
      <c r="G1122">
        <v>114.28571428571399</v>
      </c>
    </row>
    <row r="1123" spans="2:7" x14ac:dyDescent="0.25">
      <c r="B1123" t="s">
        <v>949</v>
      </c>
      <c r="C1123">
        <v>24</v>
      </c>
      <c r="D1123">
        <v>2</v>
      </c>
      <c r="E1123">
        <v>20</v>
      </c>
      <c r="F1123">
        <v>12</v>
      </c>
      <c r="G1123">
        <v>120</v>
      </c>
    </row>
    <row r="1124" spans="2:7" x14ac:dyDescent="0.25">
      <c r="B1124" t="s">
        <v>974</v>
      </c>
      <c r="C1124">
        <v>24</v>
      </c>
      <c r="D1124">
        <v>2</v>
      </c>
      <c r="E1124">
        <v>14</v>
      </c>
      <c r="F1124">
        <v>12</v>
      </c>
      <c r="G1124">
        <v>171.42857142857099</v>
      </c>
    </row>
    <row r="1125" spans="2:7" x14ac:dyDescent="0.25">
      <c r="B1125" t="s">
        <v>899</v>
      </c>
      <c r="C1125">
        <v>24</v>
      </c>
      <c r="D1125">
        <v>7</v>
      </c>
      <c r="E1125">
        <v>39</v>
      </c>
      <c r="F1125">
        <v>3.4285714285714199</v>
      </c>
      <c r="G1125">
        <v>61.538461538461497</v>
      </c>
    </row>
    <row r="1126" spans="2:7" x14ac:dyDescent="0.25">
      <c r="B1126" t="s">
        <v>1019</v>
      </c>
      <c r="C1126">
        <v>23</v>
      </c>
      <c r="D1126">
        <v>3</v>
      </c>
      <c r="E1126">
        <v>27</v>
      </c>
      <c r="F1126">
        <v>7.6666666666666599</v>
      </c>
      <c r="G1126">
        <v>85.185185185185105</v>
      </c>
    </row>
    <row r="1127" spans="2:7" x14ac:dyDescent="0.25">
      <c r="B1127" t="s">
        <v>857</v>
      </c>
      <c r="C1127">
        <v>23</v>
      </c>
      <c r="D1127">
        <v>3</v>
      </c>
      <c r="E1127">
        <v>27</v>
      </c>
      <c r="F1127">
        <v>7.6666666666666599</v>
      </c>
      <c r="G1127">
        <v>85.185185185185105</v>
      </c>
    </row>
    <row r="1128" spans="2:7" x14ac:dyDescent="0.25">
      <c r="B1128" t="s">
        <v>1107</v>
      </c>
      <c r="C1128">
        <v>23</v>
      </c>
      <c r="D1128">
        <v>3</v>
      </c>
      <c r="E1128">
        <v>23</v>
      </c>
      <c r="F1128">
        <v>7.6666666666666599</v>
      </c>
      <c r="G1128">
        <v>100</v>
      </c>
    </row>
    <row r="1129" spans="2:7" x14ac:dyDescent="0.25">
      <c r="B1129" t="s">
        <v>921</v>
      </c>
      <c r="C1129">
        <v>23</v>
      </c>
      <c r="D1129">
        <v>2</v>
      </c>
      <c r="E1129">
        <v>31</v>
      </c>
      <c r="F1129">
        <v>11.5</v>
      </c>
      <c r="G1129">
        <v>74.193548387096698</v>
      </c>
    </row>
    <row r="1130" spans="2:7" x14ac:dyDescent="0.25">
      <c r="B1130" t="s">
        <v>1001</v>
      </c>
      <c r="C1130">
        <v>23</v>
      </c>
      <c r="D1130">
        <v>3</v>
      </c>
      <c r="E1130">
        <v>26</v>
      </c>
      <c r="F1130">
        <v>7.6666666666666599</v>
      </c>
      <c r="G1130">
        <v>88.461538461538396</v>
      </c>
    </row>
    <row r="1131" spans="2:7" x14ac:dyDescent="0.25">
      <c r="B1131" t="s">
        <v>1105</v>
      </c>
      <c r="C1131">
        <v>22</v>
      </c>
      <c r="D1131">
        <v>3</v>
      </c>
      <c r="E1131">
        <v>33</v>
      </c>
      <c r="F1131">
        <v>7.3333333333333304</v>
      </c>
      <c r="G1131">
        <v>66.6666666666666</v>
      </c>
    </row>
    <row r="1132" spans="2:7" x14ac:dyDescent="0.25">
      <c r="B1132" t="s">
        <v>989</v>
      </c>
      <c r="C1132">
        <v>22</v>
      </c>
      <c r="D1132">
        <v>2</v>
      </c>
      <c r="E1132">
        <v>22</v>
      </c>
      <c r="F1132">
        <v>11</v>
      </c>
      <c r="G1132">
        <v>100</v>
      </c>
    </row>
    <row r="1133" spans="2:7" x14ac:dyDescent="0.25">
      <c r="B1133" t="s">
        <v>904</v>
      </c>
      <c r="C1133">
        <v>22</v>
      </c>
      <c r="D1133">
        <v>4</v>
      </c>
      <c r="E1133">
        <v>48</v>
      </c>
      <c r="F1133">
        <v>5.5</v>
      </c>
      <c r="G1133">
        <v>45.8333333333333</v>
      </c>
    </row>
    <row r="1134" spans="2:7" x14ac:dyDescent="0.25">
      <c r="B1134" t="s">
        <v>535</v>
      </c>
      <c r="C1134">
        <v>21</v>
      </c>
      <c r="D1134">
        <v>2</v>
      </c>
      <c r="E1134">
        <v>26</v>
      </c>
      <c r="F1134">
        <v>10.5</v>
      </c>
      <c r="G1134">
        <v>80.769230769230703</v>
      </c>
    </row>
    <row r="1135" spans="2:7" x14ac:dyDescent="0.25">
      <c r="B1135" t="s">
        <v>865</v>
      </c>
      <c r="C1135">
        <v>21</v>
      </c>
      <c r="D1135">
        <v>1</v>
      </c>
      <c r="E1135">
        <v>22</v>
      </c>
      <c r="F1135">
        <v>21</v>
      </c>
      <c r="G1135">
        <v>95.454545454545396</v>
      </c>
    </row>
    <row r="1136" spans="2:7" x14ac:dyDescent="0.25">
      <c r="B1136" t="s">
        <v>362</v>
      </c>
      <c r="C1136">
        <v>20</v>
      </c>
      <c r="D1136">
        <v>1</v>
      </c>
      <c r="E1136">
        <v>18</v>
      </c>
      <c r="F1136">
        <v>20</v>
      </c>
      <c r="G1136">
        <v>111.111111111111</v>
      </c>
    </row>
    <row r="1137" spans="2:7" x14ac:dyDescent="0.25">
      <c r="B1137" t="s">
        <v>1046</v>
      </c>
      <c r="C1137">
        <v>20</v>
      </c>
      <c r="D1137">
        <v>6</v>
      </c>
      <c r="E1137">
        <v>29</v>
      </c>
      <c r="F1137">
        <v>3.3333333333333299</v>
      </c>
      <c r="G1137">
        <v>68.965517241379303</v>
      </c>
    </row>
    <row r="1138" spans="2:7" x14ac:dyDescent="0.25">
      <c r="B1138" t="s">
        <v>241</v>
      </c>
      <c r="C1138">
        <v>20</v>
      </c>
      <c r="D1138">
        <v>4</v>
      </c>
      <c r="E1138">
        <v>24</v>
      </c>
      <c r="F1138">
        <v>5</v>
      </c>
      <c r="G1138">
        <v>83.3333333333333</v>
      </c>
    </row>
    <row r="1139" spans="2:7" x14ac:dyDescent="0.25">
      <c r="B1139" t="s">
        <v>743</v>
      </c>
      <c r="C1139">
        <v>20</v>
      </c>
      <c r="D1139">
        <v>2</v>
      </c>
      <c r="E1139">
        <v>19</v>
      </c>
      <c r="F1139">
        <v>10</v>
      </c>
      <c r="G1139">
        <v>105.263157894736</v>
      </c>
    </row>
    <row r="1140" spans="2:7" x14ac:dyDescent="0.25">
      <c r="B1140" t="s">
        <v>816</v>
      </c>
      <c r="C1140">
        <v>20</v>
      </c>
      <c r="D1140">
        <v>0</v>
      </c>
      <c r="E1140">
        <v>12</v>
      </c>
      <c r="G1140">
        <v>166.666666666666</v>
      </c>
    </row>
    <row r="1141" spans="2:7" x14ac:dyDescent="0.25">
      <c r="B1141" t="s">
        <v>909</v>
      </c>
      <c r="C1141">
        <v>20</v>
      </c>
      <c r="D1141">
        <v>4</v>
      </c>
      <c r="E1141">
        <v>27</v>
      </c>
      <c r="F1141">
        <v>5</v>
      </c>
      <c r="G1141">
        <v>74.074074074074005</v>
      </c>
    </row>
    <row r="1142" spans="2:7" x14ac:dyDescent="0.25">
      <c r="B1142" t="s">
        <v>742</v>
      </c>
      <c r="C1142">
        <v>20</v>
      </c>
      <c r="D1142">
        <v>3</v>
      </c>
      <c r="E1142">
        <v>21</v>
      </c>
      <c r="F1142">
        <v>6.6666666666666599</v>
      </c>
      <c r="G1142">
        <v>95.238095238095198</v>
      </c>
    </row>
    <row r="1143" spans="2:7" x14ac:dyDescent="0.25">
      <c r="B1143" t="s">
        <v>996</v>
      </c>
      <c r="C1143">
        <v>20</v>
      </c>
      <c r="D1143">
        <v>2</v>
      </c>
      <c r="E1143">
        <v>26</v>
      </c>
      <c r="F1143">
        <v>10</v>
      </c>
      <c r="G1143">
        <v>76.923076923076906</v>
      </c>
    </row>
    <row r="1144" spans="2:7" x14ac:dyDescent="0.25">
      <c r="B1144" t="s">
        <v>915</v>
      </c>
      <c r="C1144">
        <v>19</v>
      </c>
      <c r="D1144">
        <v>2</v>
      </c>
      <c r="E1144">
        <v>23</v>
      </c>
      <c r="F1144">
        <v>9.5</v>
      </c>
      <c r="G1144">
        <v>82.608695652173907</v>
      </c>
    </row>
    <row r="1145" spans="2:7" x14ac:dyDescent="0.25">
      <c r="B1145" t="s">
        <v>1032</v>
      </c>
      <c r="C1145">
        <v>19</v>
      </c>
      <c r="D1145">
        <v>2</v>
      </c>
      <c r="E1145">
        <v>24</v>
      </c>
      <c r="F1145">
        <v>9.5</v>
      </c>
      <c r="G1145">
        <v>79.1666666666666</v>
      </c>
    </row>
    <row r="1146" spans="2:7" x14ac:dyDescent="0.25">
      <c r="B1146" t="s">
        <v>893</v>
      </c>
      <c r="C1146">
        <v>19</v>
      </c>
      <c r="D1146">
        <v>3</v>
      </c>
      <c r="E1146">
        <v>17</v>
      </c>
      <c r="F1146">
        <v>6.3333333333333304</v>
      </c>
      <c r="G1146">
        <v>111.764705882352</v>
      </c>
    </row>
    <row r="1147" spans="2:7" x14ac:dyDescent="0.25">
      <c r="B1147" t="s">
        <v>1024</v>
      </c>
      <c r="C1147">
        <v>19</v>
      </c>
      <c r="D1147">
        <v>0</v>
      </c>
      <c r="E1147">
        <v>13</v>
      </c>
      <c r="G1147">
        <v>146.15384615384599</v>
      </c>
    </row>
    <row r="1148" spans="2:7" x14ac:dyDescent="0.25">
      <c r="B1148" t="s">
        <v>1013</v>
      </c>
      <c r="C1148">
        <v>19</v>
      </c>
      <c r="D1148">
        <v>2</v>
      </c>
      <c r="E1148">
        <v>22</v>
      </c>
      <c r="F1148">
        <v>9.5</v>
      </c>
      <c r="G1148">
        <v>86.363636363636303</v>
      </c>
    </row>
    <row r="1149" spans="2:7" x14ac:dyDescent="0.25">
      <c r="B1149" t="s">
        <v>794</v>
      </c>
      <c r="C1149">
        <v>19</v>
      </c>
      <c r="D1149">
        <v>1</v>
      </c>
      <c r="E1149">
        <v>17</v>
      </c>
      <c r="F1149">
        <v>19</v>
      </c>
      <c r="G1149">
        <v>111.764705882352</v>
      </c>
    </row>
    <row r="1150" spans="2:7" x14ac:dyDescent="0.25">
      <c r="B1150" t="s">
        <v>1140</v>
      </c>
      <c r="C1150">
        <v>19</v>
      </c>
      <c r="D1150">
        <v>1</v>
      </c>
      <c r="E1150">
        <v>24</v>
      </c>
      <c r="F1150">
        <v>19</v>
      </c>
      <c r="G1150">
        <v>79.1666666666666</v>
      </c>
    </row>
    <row r="1151" spans="2:7" x14ac:dyDescent="0.25">
      <c r="B1151" t="s">
        <v>1011</v>
      </c>
      <c r="C1151">
        <v>19</v>
      </c>
      <c r="D1151">
        <v>3</v>
      </c>
      <c r="E1151">
        <v>26</v>
      </c>
      <c r="F1151">
        <v>6.3333333333333304</v>
      </c>
      <c r="G1151">
        <v>73.076923076922995</v>
      </c>
    </row>
    <row r="1152" spans="2:7" x14ac:dyDescent="0.25">
      <c r="B1152" t="s">
        <v>1130</v>
      </c>
      <c r="C1152">
        <v>18</v>
      </c>
      <c r="D1152">
        <v>2</v>
      </c>
      <c r="E1152">
        <v>16</v>
      </c>
      <c r="F1152">
        <v>9</v>
      </c>
      <c r="G1152">
        <v>112.5</v>
      </c>
    </row>
    <row r="1153" spans="2:7" x14ac:dyDescent="0.25">
      <c r="B1153" t="s">
        <v>933</v>
      </c>
      <c r="C1153">
        <v>18</v>
      </c>
      <c r="D1153">
        <v>2</v>
      </c>
      <c r="E1153">
        <v>12</v>
      </c>
      <c r="F1153">
        <v>9</v>
      </c>
      <c r="G1153">
        <v>150</v>
      </c>
    </row>
    <row r="1154" spans="2:7" x14ac:dyDescent="0.25">
      <c r="B1154" t="s">
        <v>347</v>
      </c>
      <c r="C1154">
        <v>18</v>
      </c>
      <c r="D1154">
        <v>1</v>
      </c>
      <c r="E1154">
        <v>11</v>
      </c>
      <c r="F1154">
        <v>18</v>
      </c>
      <c r="G1154">
        <v>163.636363636363</v>
      </c>
    </row>
    <row r="1155" spans="2:7" x14ac:dyDescent="0.25">
      <c r="B1155" t="s">
        <v>855</v>
      </c>
      <c r="C1155">
        <v>18</v>
      </c>
      <c r="D1155">
        <v>1</v>
      </c>
      <c r="E1155">
        <v>39</v>
      </c>
      <c r="F1155">
        <v>18</v>
      </c>
      <c r="G1155">
        <v>46.153846153846096</v>
      </c>
    </row>
    <row r="1156" spans="2:7" x14ac:dyDescent="0.25">
      <c r="B1156" t="s">
        <v>547</v>
      </c>
      <c r="C1156">
        <v>18</v>
      </c>
      <c r="D1156">
        <v>2</v>
      </c>
      <c r="E1156">
        <v>18</v>
      </c>
      <c r="F1156">
        <v>9</v>
      </c>
      <c r="G1156">
        <v>100</v>
      </c>
    </row>
    <row r="1157" spans="2:7" x14ac:dyDescent="0.25">
      <c r="B1157" t="s">
        <v>895</v>
      </c>
      <c r="C1157">
        <v>17</v>
      </c>
      <c r="D1157">
        <v>2</v>
      </c>
      <c r="E1157">
        <v>20</v>
      </c>
      <c r="F1157">
        <v>8.5</v>
      </c>
      <c r="G1157">
        <v>85</v>
      </c>
    </row>
    <row r="1158" spans="2:7" x14ac:dyDescent="0.25">
      <c r="B1158" t="s">
        <v>1017</v>
      </c>
      <c r="C1158">
        <v>17</v>
      </c>
      <c r="D1158">
        <v>3</v>
      </c>
      <c r="E1158">
        <v>30</v>
      </c>
      <c r="F1158">
        <v>5.6666666666666599</v>
      </c>
      <c r="G1158">
        <v>56.6666666666666</v>
      </c>
    </row>
    <row r="1159" spans="2:7" x14ac:dyDescent="0.25">
      <c r="B1159" t="s">
        <v>681</v>
      </c>
      <c r="C1159">
        <v>16</v>
      </c>
      <c r="D1159">
        <v>10</v>
      </c>
      <c r="E1159">
        <v>44</v>
      </c>
      <c r="F1159">
        <v>1.6</v>
      </c>
      <c r="G1159">
        <v>36.363636363636303</v>
      </c>
    </row>
    <row r="1160" spans="2:7" x14ac:dyDescent="0.25">
      <c r="B1160" t="s">
        <v>254</v>
      </c>
      <c r="C1160">
        <v>16</v>
      </c>
      <c r="D1160">
        <v>3</v>
      </c>
      <c r="E1160">
        <v>23</v>
      </c>
      <c r="F1160">
        <v>5.3333333333333304</v>
      </c>
      <c r="G1160">
        <v>69.565217391304301</v>
      </c>
    </row>
    <row r="1161" spans="2:7" x14ac:dyDescent="0.25">
      <c r="B1161" t="s">
        <v>870</v>
      </c>
      <c r="C1161">
        <v>16</v>
      </c>
      <c r="D1161">
        <v>1</v>
      </c>
      <c r="E1161">
        <v>17</v>
      </c>
      <c r="F1161">
        <v>16</v>
      </c>
      <c r="G1161">
        <v>94.117647058823493</v>
      </c>
    </row>
    <row r="1162" spans="2:7" x14ac:dyDescent="0.25">
      <c r="B1162" t="s">
        <v>1071</v>
      </c>
      <c r="C1162">
        <v>15</v>
      </c>
      <c r="D1162">
        <v>1</v>
      </c>
      <c r="E1162">
        <v>13</v>
      </c>
      <c r="F1162">
        <v>15</v>
      </c>
      <c r="G1162">
        <v>115.384615384615</v>
      </c>
    </row>
    <row r="1163" spans="2:7" x14ac:dyDescent="0.25">
      <c r="B1163" t="s">
        <v>1076</v>
      </c>
      <c r="C1163">
        <v>15</v>
      </c>
      <c r="D1163">
        <v>1</v>
      </c>
      <c r="E1163">
        <v>19</v>
      </c>
      <c r="F1163">
        <v>15</v>
      </c>
      <c r="G1163">
        <v>78.947368421052602</v>
      </c>
    </row>
    <row r="1164" spans="2:7" x14ac:dyDescent="0.25">
      <c r="B1164" t="s">
        <v>862</v>
      </c>
      <c r="C1164">
        <v>15</v>
      </c>
      <c r="D1164">
        <v>1</v>
      </c>
      <c r="E1164">
        <v>16</v>
      </c>
      <c r="F1164">
        <v>15</v>
      </c>
      <c r="G1164">
        <v>93.75</v>
      </c>
    </row>
    <row r="1165" spans="2:7" x14ac:dyDescent="0.25">
      <c r="B1165" t="s">
        <v>906</v>
      </c>
      <c r="C1165">
        <v>15</v>
      </c>
      <c r="D1165">
        <v>2</v>
      </c>
      <c r="E1165">
        <v>26</v>
      </c>
      <c r="F1165">
        <v>7.5</v>
      </c>
      <c r="G1165">
        <v>57.692307692307601</v>
      </c>
    </row>
    <row r="1166" spans="2:7" x14ac:dyDescent="0.25">
      <c r="B1166" t="s">
        <v>1135</v>
      </c>
      <c r="C1166">
        <v>15</v>
      </c>
      <c r="D1166">
        <v>2</v>
      </c>
      <c r="E1166">
        <v>13</v>
      </c>
      <c r="F1166">
        <v>7.5</v>
      </c>
      <c r="G1166">
        <v>115.384615384615</v>
      </c>
    </row>
    <row r="1167" spans="2:7" x14ac:dyDescent="0.25">
      <c r="B1167" t="s">
        <v>1036</v>
      </c>
      <c r="C1167">
        <v>15</v>
      </c>
      <c r="D1167">
        <v>0</v>
      </c>
      <c r="E1167">
        <v>13</v>
      </c>
      <c r="G1167">
        <v>115.384615384615</v>
      </c>
    </row>
    <row r="1168" spans="2:7" x14ac:dyDescent="0.25">
      <c r="B1168" t="s">
        <v>734</v>
      </c>
      <c r="C1168">
        <v>15</v>
      </c>
      <c r="D1168">
        <v>1</v>
      </c>
      <c r="E1168">
        <v>13</v>
      </c>
      <c r="F1168">
        <v>15</v>
      </c>
      <c r="G1168">
        <v>115.384615384615</v>
      </c>
    </row>
    <row r="1169" spans="2:7" x14ac:dyDescent="0.25">
      <c r="B1169" t="s">
        <v>1083</v>
      </c>
      <c r="C1169">
        <v>14</v>
      </c>
      <c r="D1169">
        <v>2</v>
      </c>
      <c r="E1169">
        <v>13</v>
      </c>
      <c r="F1169">
        <v>7</v>
      </c>
      <c r="G1169">
        <v>107.692307692307</v>
      </c>
    </row>
    <row r="1170" spans="2:7" x14ac:dyDescent="0.25">
      <c r="B1170" t="s">
        <v>900</v>
      </c>
      <c r="C1170">
        <v>14</v>
      </c>
      <c r="D1170">
        <v>2</v>
      </c>
      <c r="E1170">
        <v>13</v>
      </c>
      <c r="F1170">
        <v>7</v>
      </c>
      <c r="G1170">
        <v>107.692307692307</v>
      </c>
    </row>
    <row r="1171" spans="2:7" x14ac:dyDescent="0.25">
      <c r="B1171" t="s">
        <v>978</v>
      </c>
      <c r="C1171">
        <v>13</v>
      </c>
      <c r="D1171">
        <v>5</v>
      </c>
      <c r="E1171">
        <v>23</v>
      </c>
      <c r="F1171">
        <v>2.6</v>
      </c>
      <c r="G1171">
        <v>56.521739130434703</v>
      </c>
    </row>
    <row r="1172" spans="2:7" x14ac:dyDescent="0.25">
      <c r="B1172" t="s">
        <v>1056</v>
      </c>
      <c r="C1172">
        <v>13</v>
      </c>
      <c r="D1172">
        <v>3</v>
      </c>
      <c r="E1172">
        <v>15</v>
      </c>
      <c r="F1172">
        <v>4.3333333333333304</v>
      </c>
      <c r="G1172">
        <v>86.6666666666666</v>
      </c>
    </row>
    <row r="1173" spans="2:7" x14ac:dyDescent="0.25">
      <c r="B1173" t="s">
        <v>1064</v>
      </c>
      <c r="C1173">
        <v>13</v>
      </c>
      <c r="D1173">
        <v>1</v>
      </c>
      <c r="E1173">
        <v>13</v>
      </c>
      <c r="F1173">
        <v>13</v>
      </c>
      <c r="G1173">
        <v>100</v>
      </c>
    </row>
    <row r="1174" spans="2:7" x14ac:dyDescent="0.25">
      <c r="B1174" t="s">
        <v>897</v>
      </c>
      <c r="C1174">
        <v>13</v>
      </c>
      <c r="D1174">
        <v>1</v>
      </c>
      <c r="E1174">
        <v>8</v>
      </c>
      <c r="F1174">
        <v>13</v>
      </c>
      <c r="G1174">
        <v>162.5</v>
      </c>
    </row>
    <row r="1175" spans="2:7" x14ac:dyDescent="0.25">
      <c r="B1175" t="s">
        <v>951</v>
      </c>
      <c r="C1175">
        <v>13</v>
      </c>
      <c r="D1175">
        <v>2</v>
      </c>
      <c r="E1175">
        <v>17</v>
      </c>
      <c r="F1175">
        <v>6.5</v>
      </c>
      <c r="G1175">
        <v>76.470588235294102</v>
      </c>
    </row>
    <row r="1176" spans="2:7" x14ac:dyDescent="0.25">
      <c r="B1176" t="s">
        <v>877</v>
      </c>
      <c r="C1176">
        <v>12</v>
      </c>
      <c r="D1176">
        <v>3</v>
      </c>
      <c r="E1176">
        <v>20</v>
      </c>
      <c r="F1176">
        <v>4</v>
      </c>
      <c r="G1176">
        <v>60</v>
      </c>
    </row>
    <row r="1177" spans="2:7" x14ac:dyDescent="0.25">
      <c r="B1177" t="s">
        <v>1106</v>
      </c>
      <c r="C1177">
        <v>12</v>
      </c>
      <c r="D1177">
        <v>2</v>
      </c>
      <c r="E1177">
        <v>18</v>
      </c>
      <c r="F1177">
        <v>6</v>
      </c>
      <c r="G1177">
        <v>66.6666666666666</v>
      </c>
    </row>
    <row r="1178" spans="2:7" x14ac:dyDescent="0.25">
      <c r="B1178" t="s">
        <v>1114</v>
      </c>
      <c r="C1178">
        <v>12</v>
      </c>
      <c r="D1178">
        <v>2</v>
      </c>
      <c r="E1178">
        <v>14</v>
      </c>
      <c r="F1178">
        <v>6</v>
      </c>
      <c r="G1178">
        <v>85.714285714285694</v>
      </c>
    </row>
    <row r="1179" spans="2:7" x14ac:dyDescent="0.25">
      <c r="B1179" t="s">
        <v>593</v>
      </c>
      <c r="C1179">
        <v>12</v>
      </c>
      <c r="D1179">
        <v>0</v>
      </c>
      <c r="E1179">
        <v>9</v>
      </c>
      <c r="G1179">
        <v>133.333333333333</v>
      </c>
    </row>
    <row r="1180" spans="2:7" x14ac:dyDescent="0.25">
      <c r="B1180" t="s">
        <v>881</v>
      </c>
      <c r="C1180">
        <v>12</v>
      </c>
      <c r="D1180">
        <v>2</v>
      </c>
      <c r="E1180">
        <v>11</v>
      </c>
      <c r="F1180">
        <v>6</v>
      </c>
      <c r="G1180">
        <v>109.09090909090899</v>
      </c>
    </row>
    <row r="1181" spans="2:7" x14ac:dyDescent="0.25">
      <c r="B1181" t="s">
        <v>697</v>
      </c>
      <c r="C1181">
        <v>12</v>
      </c>
      <c r="D1181">
        <v>0</v>
      </c>
      <c r="E1181">
        <v>12</v>
      </c>
      <c r="G1181">
        <v>100</v>
      </c>
    </row>
    <row r="1182" spans="2:7" x14ac:dyDescent="0.25">
      <c r="B1182" t="s">
        <v>837</v>
      </c>
      <c r="C1182">
        <v>12</v>
      </c>
      <c r="D1182">
        <v>1</v>
      </c>
      <c r="E1182">
        <v>11</v>
      </c>
      <c r="F1182">
        <v>12</v>
      </c>
      <c r="G1182">
        <v>109.09090909090899</v>
      </c>
    </row>
    <row r="1183" spans="2:7" x14ac:dyDescent="0.25">
      <c r="B1183" t="s">
        <v>807</v>
      </c>
      <c r="C1183">
        <v>12</v>
      </c>
      <c r="D1183">
        <v>1</v>
      </c>
      <c r="E1183">
        <v>17</v>
      </c>
      <c r="F1183">
        <v>12</v>
      </c>
      <c r="G1183">
        <v>70.588235294117595</v>
      </c>
    </row>
    <row r="1184" spans="2:7" x14ac:dyDescent="0.25">
      <c r="B1184" t="s">
        <v>947</v>
      </c>
      <c r="C1184">
        <v>12</v>
      </c>
      <c r="D1184">
        <v>0</v>
      </c>
      <c r="E1184">
        <v>9</v>
      </c>
      <c r="G1184">
        <v>133.333333333333</v>
      </c>
    </row>
    <row r="1185" spans="2:7" x14ac:dyDescent="0.25">
      <c r="B1185" t="s">
        <v>943</v>
      </c>
      <c r="C1185">
        <v>12</v>
      </c>
      <c r="D1185">
        <v>3</v>
      </c>
      <c r="E1185">
        <v>28</v>
      </c>
      <c r="F1185">
        <v>4</v>
      </c>
      <c r="G1185">
        <v>42.857142857142797</v>
      </c>
    </row>
    <row r="1186" spans="2:7" x14ac:dyDescent="0.25">
      <c r="B1186" t="s">
        <v>1059</v>
      </c>
      <c r="C1186">
        <v>11</v>
      </c>
      <c r="D1186">
        <v>1</v>
      </c>
      <c r="E1186">
        <v>18</v>
      </c>
      <c r="F1186">
        <v>11</v>
      </c>
      <c r="G1186">
        <v>61.1111111111111</v>
      </c>
    </row>
    <row r="1187" spans="2:7" x14ac:dyDescent="0.25">
      <c r="B1187" t="s">
        <v>213</v>
      </c>
      <c r="C1187">
        <v>11</v>
      </c>
      <c r="D1187">
        <v>1</v>
      </c>
      <c r="E1187">
        <v>14</v>
      </c>
      <c r="F1187">
        <v>11</v>
      </c>
      <c r="G1187">
        <v>78.571428571428498</v>
      </c>
    </row>
    <row r="1188" spans="2:7" x14ac:dyDescent="0.25">
      <c r="B1188" t="s">
        <v>852</v>
      </c>
      <c r="C1188">
        <v>11</v>
      </c>
      <c r="D1188">
        <v>1</v>
      </c>
      <c r="E1188">
        <v>16</v>
      </c>
      <c r="F1188">
        <v>11</v>
      </c>
      <c r="G1188">
        <v>68.75</v>
      </c>
    </row>
    <row r="1189" spans="2:7" x14ac:dyDescent="0.25">
      <c r="B1189" t="s">
        <v>1108</v>
      </c>
      <c r="C1189">
        <v>11</v>
      </c>
      <c r="D1189">
        <v>3</v>
      </c>
      <c r="E1189">
        <v>19</v>
      </c>
      <c r="F1189">
        <v>3.6666666666666599</v>
      </c>
      <c r="G1189">
        <v>57.894736842105203</v>
      </c>
    </row>
    <row r="1190" spans="2:7" x14ac:dyDescent="0.25">
      <c r="B1190" t="s">
        <v>1109</v>
      </c>
      <c r="C1190">
        <v>11</v>
      </c>
      <c r="D1190">
        <v>1</v>
      </c>
      <c r="E1190">
        <v>9</v>
      </c>
      <c r="F1190">
        <v>11</v>
      </c>
      <c r="G1190">
        <v>122.222222222222</v>
      </c>
    </row>
    <row r="1191" spans="2:7" x14ac:dyDescent="0.25">
      <c r="B1191" t="s">
        <v>890</v>
      </c>
      <c r="C1191">
        <v>10</v>
      </c>
      <c r="D1191">
        <v>1</v>
      </c>
      <c r="E1191">
        <v>17</v>
      </c>
      <c r="F1191">
        <v>10</v>
      </c>
      <c r="G1191">
        <v>58.823529411764703</v>
      </c>
    </row>
    <row r="1192" spans="2:7" x14ac:dyDescent="0.25">
      <c r="B1192" t="s">
        <v>1139</v>
      </c>
      <c r="C1192">
        <v>10</v>
      </c>
      <c r="D1192">
        <v>2</v>
      </c>
      <c r="E1192">
        <v>12</v>
      </c>
      <c r="F1192">
        <v>5</v>
      </c>
      <c r="G1192">
        <v>83.3333333333333</v>
      </c>
    </row>
    <row r="1193" spans="2:7" x14ac:dyDescent="0.25">
      <c r="B1193" t="s">
        <v>324</v>
      </c>
      <c r="C1193">
        <v>10</v>
      </c>
      <c r="D1193">
        <v>1</v>
      </c>
      <c r="E1193">
        <v>14</v>
      </c>
      <c r="F1193">
        <v>10</v>
      </c>
      <c r="G1193">
        <v>71.428571428571402</v>
      </c>
    </row>
    <row r="1194" spans="2:7" x14ac:dyDescent="0.25">
      <c r="B1194" t="s">
        <v>822</v>
      </c>
      <c r="C1194">
        <v>10</v>
      </c>
      <c r="D1194">
        <v>2</v>
      </c>
      <c r="E1194">
        <v>26</v>
      </c>
      <c r="F1194">
        <v>5</v>
      </c>
      <c r="G1194">
        <v>38.461538461538403</v>
      </c>
    </row>
    <row r="1195" spans="2:7" x14ac:dyDescent="0.25">
      <c r="B1195" t="s">
        <v>1115</v>
      </c>
      <c r="C1195">
        <v>10</v>
      </c>
      <c r="D1195">
        <v>1</v>
      </c>
      <c r="E1195">
        <v>9</v>
      </c>
      <c r="F1195">
        <v>10</v>
      </c>
      <c r="G1195">
        <v>111.111111111111</v>
      </c>
    </row>
    <row r="1196" spans="2:7" x14ac:dyDescent="0.25">
      <c r="B1196" t="s">
        <v>944</v>
      </c>
      <c r="C1196">
        <v>10</v>
      </c>
      <c r="D1196">
        <v>1</v>
      </c>
      <c r="E1196">
        <v>17</v>
      </c>
      <c r="F1196">
        <v>10</v>
      </c>
      <c r="G1196">
        <v>58.823529411764703</v>
      </c>
    </row>
    <row r="1197" spans="2:7" x14ac:dyDescent="0.25">
      <c r="B1197" t="s">
        <v>1092</v>
      </c>
      <c r="C1197">
        <v>10</v>
      </c>
      <c r="D1197">
        <v>1</v>
      </c>
      <c r="E1197">
        <v>13</v>
      </c>
      <c r="F1197">
        <v>10</v>
      </c>
      <c r="G1197">
        <v>76.923076923076906</v>
      </c>
    </row>
    <row r="1198" spans="2:7" x14ac:dyDescent="0.25">
      <c r="B1198" t="s">
        <v>874</v>
      </c>
      <c r="C1198">
        <v>9</v>
      </c>
      <c r="D1198">
        <v>1</v>
      </c>
      <c r="E1198">
        <v>10</v>
      </c>
      <c r="F1198">
        <v>9</v>
      </c>
      <c r="G1198">
        <v>90</v>
      </c>
    </row>
    <row r="1199" spans="2:7" x14ac:dyDescent="0.25">
      <c r="B1199" t="s">
        <v>809</v>
      </c>
      <c r="C1199">
        <v>9</v>
      </c>
      <c r="D1199">
        <v>0</v>
      </c>
      <c r="E1199">
        <v>13</v>
      </c>
      <c r="G1199">
        <v>69.230769230769198</v>
      </c>
    </row>
    <row r="1200" spans="2:7" x14ac:dyDescent="0.25">
      <c r="B1200" t="s">
        <v>1091</v>
      </c>
      <c r="C1200">
        <v>8</v>
      </c>
      <c r="D1200">
        <v>2</v>
      </c>
      <c r="E1200">
        <v>11</v>
      </c>
      <c r="F1200">
        <v>4</v>
      </c>
      <c r="G1200">
        <v>72.727272727272705</v>
      </c>
    </row>
    <row r="1201" spans="2:7" x14ac:dyDescent="0.25">
      <c r="B1201" t="s">
        <v>930</v>
      </c>
      <c r="C1201">
        <v>8</v>
      </c>
      <c r="D1201">
        <v>1</v>
      </c>
      <c r="E1201">
        <v>15</v>
      </c>
      <c r="F1201">
        <v>8</v>
      </c>
      <c r="G1201">
        <v>53.3333333333333</v>
      </c>
    </row>
    <row r="1202" spans="2:7" x14ac:dyDescent="0.25">
      <c r="B1202" t="s">
        <v>869</v>
      </c>
      <c r="C1202">
        <v>8</v>
      </c>
      <c r="D1202">
        <v>1</v>
      </c>
      <c r="E1202">
        <v>6</v>
      </c>
      <c r="F1202">
        <v>8</v>
      </c>
      <c r="G1202">
        <v>133.333333333333</v>
      </c>
    </row>
    <row r="1203" spans="2:7" x14ac:dyDescent="0.25">
      <c r="B1203" t="s">
        <v>926</v>
      </c>
      <c r="C1203">
        <v>8</v>
      </c>
      <c r="D1203">
        <v>3</v>
      </c>
      <c r="E1203">
        <v>11</v>
      </c>
      <c r="F1203">
        <v>2.6666666666666599</v>
      </c>
      <c r="G1203">
        <v>72.727272727272705</v>
      </c>
    </row>
    <row r="1204" spans="2:7" x14ac:dyDescent="0.25">
      <c r="B1204" t="s">
        <v>1121</v>
      </c>
      <c r="C1204">
        <v>8</v>
      </c>
      <c r="D1204">
        <v>1</v>
      </c>
      <c r="E1204">
        <v>6</v>
      </c>
      <c r="F1204">
        <v>8</v>
      </c>
      <c r="G1204">
        <v>133.333333333333</v>
      </c>
    </row>
    <row r="1205" spans="2:7" x14ac:dyDescent="0.25">
      <c r="B1205" t="s">
        <v>1006</v>
      </c>
      <c r="C1205">
        <v>8</v>
      </c>
      <c r="D1205">
        <v>1</v>
      </c>
      <c r="E1205">
        <v>11</v>
      </c>
      <c r="F1205">
        <v>8</v>
      </c>
      <c r="G1205">
        <v>72.727272727272705</v>
      </c>
    </row>
    <row r="1206" spans="2:7" x14ac:dyDescent="0.25">
      <c r="B1206" t="s">
        <v>1118</v>
      </c>
      <c r="C1206">
        <v>8</v>
      </c>
      <c r="D1206">
        <v>2</v>
      </c>
      <c r="E1206">
        <v>9</v>
      </c>
      <c r="F1206">
        <v>4</v>
      </c>
      <c r="G1206">
        <v>88.8888888888888</v>
      </c>
    </row>
    <row r="1207" spans="2:7" x14ac:dyDescent="0.25">
      <c r="B1207" t="s">
        <v>871</v>
      </c>
      <c r="C1207">
        <v>7</v>
      </c>
      <c r="D1207">
        <v>1</v>
      </c>
      <c r="E1207">
        <v>14</v>
      </c>
      <c r="F1207">
        <v>7</v>
      </c>
      <c r="G1207">
        <v>50</v>
      </c>
    </row>
    <row r="1208" spans="2:7" x14ac:dyDescent="0.25">
      <c r="B1208" t="s">
        <v>1123</v>
      </c>
      <c r="C1208">
        <v>7</v>
      </c>
      <c r="D1208">
        <v>1</v>
      </c>
      <c r="E1208">
        <v>7</v>
      </c>
      <c r="F1208">
        <v>7</v>
      </c>
      <c r="G1208">
        <v>100</v>
      </c>
    </row>
    <row r="1209" spans="2:7" x14ac:dyDescent="0.25">
      <c r="B1209" t="s">
        <v>1132</v>
      </c>
      <c r="C1209">
        <v>7</v>
      </c>
      <c r="D1209">
        <v>2</v>
      </c>
      <c r="E1209">
        <v>12</v>
      </c>
      <c r="F1209">
        <v>3.5</v>
      </c>
      <c r="G1209">
        <v>58.3333333333333</v>
      </c>
    </row>
    <row r="1210" spans="2:7" x14ac:dyDescent="0.25">
      <c r="B1210" t="s">
        <v>1016</v>
      </c>
      <c r="C1210">
        <v>7</v>
      </c>
      <c r="D1210">
        <v>3</v>
      </c>
      <c r="E1210">
        <v>12</v>
      </c>
      <c r="F1210">
        <v>2.3333333333333299</v>
      </c>
      <c r="G1210">
        <v>58.3333333333333</v>
      </c>
    </row>
    <row r="1211" spans="2:7" x14ac:dyDescent="0.25">
      <c r="B1211" t="s">
        <v>820</v>
      </c>
      <c r="C1211">
        <v>7</v>
      </c>
      <c r="D1211">
        <v>1</v>
      </c>
      <c r="E1211">
        <v>16</v>
      </c>
      <c r="F1211">
        <v>7</v>
      </c>
      <c r="G1211">
        <v>43.75</v>
      </c>
    </row>
    <row r="1212" spans="2:7" x14ac:dyDescent="0.25">
      <c r="B1212" t="s">
        <v>990</v>
      </c>
      <c r="C1212">
        <v>7</v>
      </c>
      <c r="D1212">
        <v>2</v>
      </c>
      <c r="E1212">
        <v>8</v>
      </c>
      <c r="F1212">
        <v>3.5</v>
      </c>
      <c r="G1212">
        <v>87.5</v>
      </c>
    </row>
    <row r="1213" spans="2:7" x14ac:dyDescent="0.25">
      <c r="B1213" t="s">
        <v>829</v>
      </c>
      <c r="C1213">
        <v>7</v>
      </c>
      <c r="D1213">
        <v>2</v>
      </c>
      <c r="E1213">
        <v>8</v>
      </c>
      <c r="F1213">
        <v>3.5</v>
      </c>
      <c r="G1213">
        <v>87.5</v>
      </c>
    </row>
    <row r="1214" spans="2:7" x14ac:dyDescent="0.25">
      <c r="B1214" t="s">
        <v>833</v>
      </c>
      <c r="C1214">
        <v>7</v>
      </c>
      <c r="D1214">
        <v>0</v>
      </c>
      <c r="E1214">
        <v>4</v>
      </c>
      <c r="G1214">
        <v>175</v>
      </c>
    </row>
    <row r="1215" spans="2:7" x14ac:dyDescent="0.25">
      <c r="B1215" t="s">
        <v>917</v>
      </c>
      <c r="C1215">
        <v>7</v>
      </c>
      <c r="D1215">
        <v>2</v>
      </c>
      <c r="E1215">
        <v>17</v>
      </c>
      <c r="F1215">
        <v>3.5</v>
      </c>
      <c r="G1215">
        <v>41.176470588235198</v>
      </c>
    </row>
    <row r="1216" spans="2:7" x14ac:dyDescent="0.25">
      <c r="B1216" t="s">
        <v>1023</v>
      </c>
      <c r="C1216">
        <v>7</v>
      </c>
      <c r="D1216">
        <v>2</v>
      </c>
      <c r="E1216">
        <v>17</v>
      </c>
      <c r="F1216">
        <v>3.5</v>
      </c>
      <c r="G1216">
        <v>41.176470588235198</v>
      </c>
    </row>
    <row r="1217" spans="2:7" x14ac:dyDescent="0.25">
      <c r="B1217" t="s">
        <v>918</v>
      </c>
      <c r="C1217">
        <v>6</v>
      </c>
      <c r="D1217">
        <v>0</v>
      </c>
      <c r="E1217">
        <v>5</v>
      </c>
      <c r="G1217">
        <v>120</v>
      </c>
    </row>
    <row r="1218" spans="2:7" x14ac:dyDescent="0.25">
      <c r="B1218" t="s">
        <v>889</v>
      </c>
      <c r="C1218">
        <v>6</v>
      </c>
      <c r="D1218">
        <v>0</v>
      </c>
      <c r="E1218">
        <v>7</v>
      </c>
      <c r="G1218">
        <v>85.714285714285694</v>
      </c>
    </row>
    <row r="1219" spans="2:7" x14ac:dyDescent="0.25">
      <c r="B1219" t="s">
        <v>1100</v>
      </c>
      <c r="C1219">
        <v>6</v>
      </c>
      <c r="D1219">
        <v>2</v>
      </c>
      <c r="E1219">
        <v>14</v>
      </c>
      <c r="F1219">
        <v>3</v>
      </c>
      <c r="G1219">
        <v>42.857142857142797</v>
      </c>
    </row>
    <row r="1220" spans="2:7" x14ac:dyDescent="0.25">
      <c r="B1220" t="s">
        <v>1080</v>
      </c>
      <c r="C1220">
        <v>6</v>
      </c>
      <c r="D1220">
        <v>0</v>
      </c>
      <c r="E1220">
        <v>10</v>
      </c>
      <c r="G1220">
        <v>60</v>
      </c>
    </row>
    <row r="1221" spans="2:7" x14ac:dyDescent="0.25">
      <c r="B1221" t="s">
        <v>929</v>
      </c>
      <c r="C1221">
        <v>6</v>
      </c>
      <c r="D1221">
        <v>0</v>
      </c>
      <c r="E1221">
        <v>7</v>
      </c>
      <c r="G1221">
        <v>85.714285714285694</v>
      </c>
    </row>
    <row r="1222" spans="2:7" x14ac:dyDescent="0.25">
      <c r="B1222" t="s">
        <v>406</v>
      </c>
      <c r="C1222">
        <v>6</v>
      </c>
      <c r="D1222">
        <v>0</v>
      </c>
      <c r="E1222">
        <v>3</v>
      </c>
      <c r="G1222">
        <v>200</v>
      </c>
    </row>
    <row r="1223" spans="2:7" x14ac:dyDescent="0.25">
      <c r="B1223" t="s">
        <v>1070</v>
      </c>
      <c r="C1223">
        <v>6</v>
      </c>
      <c r="D1223">
        <v>1</v>
      </c>
      <c r="E1223">
        <v>12</v>
      </c>
      <c r="F1223">
        <v>6</v>
      </c>
      <c r="G1223">
        <v>50</v>
      </c>
    </row>
    <row r="1224" spans="2:7" x14ac:dyDescent="0.25">
      <c r="B1224" t="s">
        <v>1022</v>
      </c>
      <c r="C1224">
        <v>5</v>
      </c>
      <c r="D1224">
        <v>0</v>
      </c>
      <c r="E1224">
        <v>2</v>
      </c>
      <c r="G1224">
        <v>250</v>
      </c>
    </row>
    <row r="1225" spans="2:7" x14ac:dyDescent="0.25">
      <c r="B1225" t="s">
        <v>670</v>
      </c>
      <c r="C1225">
        <v>5</v>
      </c>
      <c r="D1225">
        <v>2</v>
      </c>
      <c r="E1225">
        <v>8</v>
      </c>
      <c r="F1225">
        <v>2.5</v>
      </c>
      <c r="G1225">
        <v>62.5</v>
      </c>
    </row>
    <row r="1226" spans="2:7" x14ac:dyDescent="0.25">
      <c r="B1226" t="s">
        <v>637</v>
      </c>
      <c r="C1226">
        <v>5</v>
      </c>
      <c r="D1226">
        <v>0</v>
      </c>
      <c r="E1226">
        <v>4</v>
      </c>
      <c r="G1226">
        <v>125</v>
      </c>
    </row>
    <row r="1227" spans="2:7" x14ac:dyDescent="0.25">
      <c r="B1227" t="s">
        <v>1029</v>
      </c>
      <c r="C1227">
        <v>5</v>
      </c>
      <c r="D1227">
        <v>1</v>
      </c>
      <c r="E1227">
        <v>3</v>
      </c>
      <c r="F1227">
        <v>5</v>
      </c>
      <c r="G1227">
        <v>166.666666666666</v>
      </c>
    </row>
    <row r="1228" spans="2:7" x14ac:dyDescent="0.25">
      <c r="B1228" t="s">
        <v>1086</v>
      </c>
      <c r="C1228">
        <v>5</v>
      </c>
      <c r="D1228">
        <v>1</v>
      </c>
      <c r="E1228">
        <v>5</v>
      </c>
      <c r="F1228">
        <v>5</v>
      </c>
      <c r="G1228">
        <v>100</v>
      </c>
    </row>
    <row r="1229" spans="2:7" x14ac:dyDescent="0.25">
      <c r="B1229" t="s">
        <v>1089</v>
      </c>
      <c r="C1229">
        <v>5</v>
      </c>
      <c r="D1229">
        <v>3</v>
      </c>
      <c r="E1229">
        <v>14</v>
      </c>
      <c r="F1229">
        <v>1.6666666666666601</v>
      </c>
      <c r="G1229">
        <v>35.714285714285701</v>
      </c>
    </row>
    <row r="1230" spans="2:7" x14ac:dyDescent="0.25">
      <c r="B1230" t="s">
        <v>1005</v>
      </c>
      <c r="C1230">
        <v>5</v>
      </c>
      <c r="D1230">
        <v>0</v>
      </c>
      <c r="E1230">
        <v>2</v>
      </c>
      <c r="G1230">
        <v>250</v>
      </c>
    </row>
    <row r="1231" spans="2:7" x14ac:dyDescent="0.25">
      <c r="B1231" t="s">
        <v>448</v>
      </c>
      <c r="C1231">
        <v>5</v>
      </c>
      <c r="D1231">
        <v>2</v>
      </c>
      <c r="E1231">
        <v>13</v>
      </c>
      <c r="F1231">
        <v>2.5</v>
      </c>
      <c r="G1231">
        <v>38.461538461538403</v>
      </c>
    </row>
    <row r="1232" spans="2:7" x14ac:dyDescent="0.25">
      <c r="B1232" t="s">
        <v>847</v>
      </c>
      <c r="C1232">
        <v>4</v>
      </c>
      <c r="D1232">
        <v>1</v>
      </c>
      <c r="E1232">
        <v>13</v>
      </c>
      <c r="F1232">
        <v>4</v>
      </c>
      <c r="G1232">
        <v>30.769230769230699</v>
      </c>
    </row>
    <row r="1233" spans="2:7" x14ac:dyDescent="0.25">
      <c r="B1233" t="s">
        <v>267</v>
      </c>
      <c r="C1233">
        <v>4</v>
      </c>
      <c r="D1233">
        <v>1</v>
      </c>
      <c r="E1233">
        <v>7</v>
      </c>
      <c r="F1233">
        <v>4</v>
      </c>
      <c r="G1233">
        <v>57.142857142857103</v>
      </c>
    </row>
    <row r="1234" spans="2:7" x14ac:dyDescent="0.25">
      <c r="B1234" t="s">
        <v>804</v>
      </c>
      <c r="C1234">
        <v>4</v>
      </c>
      <c r="D1234">
        <v>1</v>
      </c>
      <c r="E1234">
        <v>5</v>
      </c>
      <c r="F1234">
        <v>4</v>
      </c>
      <c r="G1234">
        <v>80</v>
      </c>
    </row>
    <row r="1235" spans="2:7" x14ac:dyDescent="0.25">
      <c r="B1235" t="s">
        <v>901</v>
      </c>
      <c r="C1235">
        <v>4</v>
      </c>
      <c r="D1235">
        <v>1</v>
      </c>
      <c r="E1235">
        <v>7</v>
      </c>
      <c r="F1235">
        <v>4</v>
      </c>
      <c r="G1235">
        <v>57.142857142857103</v>
      </c>
    </row>
    <row r="1236" spans="2:7" x14ac:dyDescent="0.25">
      <c r="B1236" t="s">
        <v>466</v>
      </c>
      <c r="C1236">
        <v>4</v>
      </c>
      <c r="D1236">
        <v>0</v>
      </c>
      <c r="E1236">
        <v>5</v>
      </c>
      <c r="G1236">
        <v>80</v>
      </c>
    </row>
    <row r="1237" spans="2:7" x14ac:dyDescent="0.25">
      <c r="B1237" t="s">
        <v>785</v>
      </c>
      <c r="C1237">
        <v>4</v>
      </c>
      <c r="D1237">
        <v>1</v>
      </c>
      <c r="E1237">
        <v>3</v>
      </c>
      <c r="F1237">
        <v>4</v>
      </c>
      <c r="G1237">
        <v>133.333333333333</v>
      </c>
    </row>
    <row r="1238" spans="2:7" x14ac:dyDescent="0.25">
      <c r="B1238" t="s">
        <v>199</v>
      </c>
      <c r="C1238">
        <v>4</v>
      </c>
      <c r="D1238">
        <v>1</v>
      </c>
      <c r="E1238">
        <v>5</v>
      </c>
      <c r="F1238">
        <v>4</v>
      </c>
      <c r="G1238">
        <v>80</v>
      </c>
    </row>
    <row r="1239" spans="2:7" x14ac:dyDescent="0.25">
      <c r="B1239" t="s">
        <v>187</v>
      </c>
      <c r="C1239">
        <v>4</v>
      </c>
      <c r="D1239">
        <v>3</v>
      </c>
      <c r="E1239">
        <v>8</v>
      </c>
      <c r="F1239">
        <v>1.3333333333333299</v>
      </c>
      <c r="G1239">
        <v>50</v>
      </c>
    </row>
    <row r="1240" spans="2:7" x14ac:dyDescent="0.25">
      <c r="B1240" t="s">
        <v>964</v>
      </c>
      <c r="C1240">
        <v>4</v>
      </c>
      <c r="D1240">
        <v>2</v>
      </c>
      <c r="E1240">
        <v>8</v>
      </c>
      <c r="F1240">
        <v>2</v>
      </c>
      <c r="G1240">
        <v>50</v>
      </c>
    </row>
    <row r="1241" spans="2:7" x14ac:dyDescent="0.25">
      <c r="B1241" t="s">
        <v>912</v>
      </c>
      <c r="C1241">
        <v>4</v>
      </c>
      <c r="D1241">
        <v>0</v>
      </c>
      <c r="E1241">
        <v>3</v>
      </c>
      <c r="G1241">
        <v>133.333333333333</v>
      </c>
    </row>
    <row r="1242" spans="2:7" x14ac:dyDescent="0.25">
      <c r="B1242" t="s">
        <v>841</v>
      </c>
      <c r="C1242">
        <v>4</v>
      </c>
      <c r="D1242">
        <v>0</v>
      </c>
      <c r="E1242">
        <v>2</v>
      </c>
      <c r="G1242">
        <v>200</v>
      </c>
    </row>
    <row r="1243" spans="2:7" x14ac:dyDescent="0.25">
      <c r="B1243" t="s">
        <v>1050</v>
      </c>
      <c r="C1243">
        <v>4</v>
      </c>
      <c r="D1243">
        <v>1</v>
      </c>
      <c r="E1243">
        <v>2</v>
      </c>
      <c r="F1243">
        <v>4</v>
      </c>
      <c r="G1243">
        <v>200</v>
      </c>
    </row>
    <row r="1244" spans="2:7" x14ac:dyDescent="0.25">
      <c r="B1244" t="s">
        <v>1131</v>
      </c>
      <c r="C1244">
        <v>3</v>
      </c>
      <c r="D1244">
        <v>1</v>
      </c>
      <c r="E1244">
        <v>5</v>
      </c>
      <c r="F1244">
        <v>3</v>
      </c>
      <c r="G1244">
        <v>60</v>
      </c>
    </row>
    <row r="1245" spans="2:7" x14ac:dyDescent="0.25">
      <c r="B1245" t="s">
        <v>868</v>
      </c>
      <c r="C1245">
        <v>3</v>
      </c>
      <c r="D1245">
        <v>0</v>
      </c>
      <c r="E1245">
        <v>4</v>
      </c>
      <c r="G1245">
        <v>75</v>
      </c>
    </row>
    <row r="1246" spans="2:7" x14ac:dyDescent="0.25">
      <c r="B1246" t="s">
        <v>1073</v>
      </c>
      <c r="C1246">
        <v>3</v>
      </c>
      <c r="D1246">
        <v>3</v>
      </c>
      <c r="E1246">
        <v>10</v>
      </c>
      <c r="F1246">
        <v>1</v>
      </c>
      <c r="G1246">
        <v>30</v>
      </c>
    </row>
    <row r="1247" spans="2:7" x14ac:dyDescent="0.25">
      <c r="B1247" t="s">
        <v>803</v>
      </c>
      <c r="C1247">
        <v>3</v>
      </c>
      <c r="D1247">
        <v>1</v>
      </c>
      <c r="E1247">
        <v>6</v>
      </c>
      <c r="F1247">
        <v>3</v>
      </c>
      <c r="G1247">
        <v>50</v>
      </c>
    </row>
    <row r="1248" spans="2:7" x14ac:dyDescent="0.25">
      <c r="B1248" t="s">
        <v>1026</v>
      </c>
      <c r="C1248">
        <v>3</v>
      </c>
      <c r="D1248">
        <v>1</v>
      </c>
      <c r="E1248">
        <v>7</v>
      </c>
      <c r="F1248">
        <v>3</v>
      </c>
      <c r="G1248">
        <v>42.857142857142797</v>
      </c>
    </row>
    <row r="1249" spans="2:7" x14ac:dyDescent="0.25">
      <c r="B1249" t="s">
        <v>875</v>
      </c>
      <c r="C1249">
        <v>3</v>
      </c>
      <c r="D1249">
        <v>0</v>
      </c>
      <c r="E1249">
        <v>3</v>
      </c>
      <c r="G1249">
        <v>100</v>
      </c>
    </row>
    <row r="1250" spans="2:7" x14ac:dyDescent="0.25">
      <c r="B1250" t="s">
        <v>932</v>
      </c>
      <c r="C1250">
        <v>3</v>
      </c>
      <c r="D1250">
        <v>2</v>
      </c>
      <c r="E1250">
        <v>5</v>
      </c>
      <c r="F1250">
        <v>1.5</v>
      </c>
      <c r="G1250">
        <v>60</v>
      </c>
    </row>
    <row r="1251" spans="2:7" x14ac:dyDescent="0.25">
      <c r="B1251" t="s">
        <v>913</v>
      </c>
      <c r="C1251">
        <v>3</v>
      </c>
      <c r="D1251">
        <v>2</v>
      </c>
      <c r="E1251">
        <v>6</v>
      </c>
      <c r="F1251">
        <v>1.5</v>
      </c>
      <c r="G1251">
        <v>50</v>
      </c>
    </row>
    <row r="1252" spans="2:7" x14ac:dyDescent="0.25">
      <c r="B1252" t="s">
        <v>850</v>
      </c>
      <c r="C1252">
        <v>3</v>
      </c>
      <c r="D1252">
        <v>2</v>
      </c>
      <c r="E1252">
        <v>6</v>
      </c>
      <c r="F1252">
        <v>1.5</v>
      </c>
      <c r="G1252">
        <v>50</v>
      </c>
    </row>
    <row r="1253" spans="2:7" x14ac:dyDescent="0.25">
      <c r="B1253" t="s">
        <v>986</v>
      </c>
      <c r="C1253">
        <v>3</v>
      </c>
      <c r="D1253">
        <v>1</v>
      </c>
      <c r="E1253">
        <v>5</v>
      </c>
      <c r="F1253">
        <v>3</v>
      </c>
      <c r="G1253">
        <v>60</v>
      </c>
    </row>
    <row r="1254" spans="2:7" x14ac:dyDescent="0.25">
      <c r="B1254" t="s">
        <v>946</v>
      </c>
      <c r="C1254">
        <v>3</v>
      </c>
      <c r="D1254">
        <v>1</v>
      </c>
      <c r="E1254">
        <v>7</v>
      </c>
      <c r="F1254">
        <v>3</v>
      </c>
      <c r="G1254">
        <v>42.857142857142797</v>
      </c>
    </row>
    <row r="1255" spans="2:7" x14ac:dyDescent="0.25">
      <c r="B1255" t="s">
        <v>1145</v>
      </c>
      <c r="C1255">
        <v>2</v>
      </c>
      <c r="D1255">
        <v>1</v>
      </c>
      <c r="E1255">
        <v>3</v>
      </c>
      <c r="F1255">
        <v>2</v>
      </c>
      <c r="G1255">
        <v>66.6666666666666</v>
      </c>
    </row>
    <row r="1256" spans="2:7" x14ac:dyDescent="0.25">
      <c r="B1256" t="s">
        <v>953</v>
      </c>
      <c r="C1256">
        <v>2</v>
      </c>
      <c r="D1256">
        <v>1</v>
      </c>
      <c r="E1256">
        <v>8</v>
      </c>
      <c r="F1256">
        <v>2</v>
      </c>
      <c r="G1256">
        <v>25</v>
      </c>
    </row>
    <row r="1257" spans="2:7" x14ac:dyDescent="0.25">
      <c r="B1257" t="s">
        <v>1049</v>
      </c>
      <c r="C1257">
        <v>2</v>
      </c>
      <c r="D1257">
        <v>2</v>
      </c>
      <c r="E1257">
        <v>3</v>
      </c>
      <c r="F1257">
        <v>1</v>
      </c>
      <c r="G1257">
        <v>66.6666666666666</v>
      </c>
    </row>
    <row r="1258" spans="2:7" x14ac:dyDescent="0.25">
      <c r="B1258" t="s">
        <v>373</v>
      </c>
      <c r="C1258">
        <v>2</v>
      </c>
      <c r="D1258">
        <v>1</v>
      </c>
      <c r="E1258">
        <v>10</v>
      </c>
      <c r="F1258">
        <v>2</v>
      </c>
      <c r="G1258">
        <v>20</v>
      </c>
    </row>
    <row r="1259" spans="2:7" x14ac:dyDescent="0.25">
      <c r="B1259" t="s">
        <v>985</v>
      </c>
      <c r="C1259">
        <v>2</v>
      </c>
      <c r="D1259">
        <v>0</v>
      </c>
      <c r="E1259">
        <v>2</v>
      </c>
      <c r="G1259">
        <v>100</v>
      </c>
    </row>
    <row r="1260" spans="2:7" x14ac:dyDescent="0.25">
      <c r="B1260" t="s">
        <v>975</v>
      </c>
      <c r="C1260">
        <v>2</v>
      </c>
      <c r="D1260">
        <v>1</v>
      </c>
      <c r="E1260">
        <v>4</v>
      </c>
      <c r="F1260">
        <v>2</v>
      </c>
      <c r="G1260">
        <v>50</v>
      </c>
    </row>
    <row r="1261" spans="2:7" x14ac:dyDescent="0.25">
      <c r="B1261" t="s">
        <v>1068</v>
      </c>
      <c r="C1261">
        <v>2</v>
      </c>
      <c r="D1261">
        <v>1</v>
      </c>
      <c r="E1261">
        <v>7</v>
      </c>
      <c r="F1261">
        <v>2</v>
      </c>
      <c r="G1261">
        <v>28.571428571428498</v>
      </c>
    </row>
    <row r="1262" spans="2:7" x14ac:dyDescent="0.25">
      <c r="B1262" t="s">
        <v>203</v>
      </c>
      <c r="C1262">
        <v>2</v>
      </c>
      <c r="D1262">
        <v>0</v>
      </c>
      <c r="E1262">
        <v>2</v>
      </c>
      <c r="G1262">
        <v>100</v>
      </c>
    </row>
    <row r="1263" spans="2:7" x14ac:dyDescent="0.25">
      <c r="B1263" t="s">
        <v>1038</v>
      </c>
      <c r="C1263">
        <v>2</v>
      </c>
      <c r="D1263">
        <v>4</v>
      </c>
      <c r="E1263">
        <v>10</v>
      </c>
      <c r="F1263">
        <v>0.5</v>
      </c>
      <c r="G1263">
        <v>20</v>
      </c>
    </row>
    <row r="1264" spans="2:7" x14ac:dyDescent="0.25">
      <c r="B1264" t="s">
        <v>277</v>
      </c>
      <c r="C1264">
        <v>2</v>
      </c>
      <c r="D1264">
        <v>1</v>
      </c>
      <c r="E1264">
        <v>2</v>
      </c>
      <c r="F1264">
        <v>2</v>
      </c>
      <c r="G1264">
        <v>100</v>
      </c>
    </row>
    <row r="1265" spans="2:7" x14ac:dyDescent="0.25">
      <c r="B1265" t="s">
        <v>1133</v>
      </c>
      <c r="C1265">
        <v>2</v>
      </c>
      <c r="D1265">
        <v>1</v>
      </c>
      <c r="E1265">
        <v>5</v>
      </c>
      <c r="F1265">
        <v>2</v>
      </c>
      <c r="G1265">
        <v>40</v>
      </c>
    </row>
    <row r="1266" spans="2:7" x14ac:dyDescent="0.25">
      <c r="B1266" t="s">
        <v>910</v>
      </c>
      <c r="C1266">
        <v>1</v>
      </c>
      <c r="D1266">
        <v>1</v>
      </c>
      <c r="E1266">
        <v>2</v>
      </c>
      <c r="F1266">
        <v>1</v>
      </c>
      <c r="G1266">
        <v>50</v>
      </c>
    </row>
    <row r="1267" spans="2:7" x14ac:dyDescent="0.25">
      <c r="B1267" t="s">
        <v>1084</v>
      </c>
      <c r="C1267">
        <v>1</v>
      </c>
      <c r="D1267">
        <v>0</v>
      </c>
      <c r="E1267">
        <v>2</v>
      </c>
      <c r="G1267">
        <v>50</v>
      </c>
    </row>
    <row r="1268" spans="2:7" x14ac:dyDescent="0.25">
      <c r="B1268" t="s">
        <v>1020</v>
      </c>
      <c r="C1268">
        <v>1</v>
      </c>
      <c r="D1268">
        <v>2</v>
      </c>
      <c r="E1268">
        <v>6</v>
      </c>
      <c r="F1268">
        <v>0.5</v>
      </c>
      <c r="G1268">
        <v>16.6666666666666</v>
      </c>
    </row>
    <row r="1269" spans="2:7" x14ac:dyDescent="0.25">
      <c r="B1269" t="s">
        <v>1087</v>
      </c>
      <c r="C1269">
        <v>1</v>
      </c>
      <c r="D1269">
        <v>1</v>
      </c>
      <c r="E1269">
        <v>3</v>
      </c>
      <c r="F1269">
        <v>1</v>
      </c>
      <c r="G1269">
        <v>33.3333333333333</v>
      </c>
    </row>
    <row r="1270" spans="2:7" x14ac:dyDescent="0.25">
      <c r="B1270" t="s">
        <v>624</v>
      </c>
      <c r="C1270">
        <v>1</v>
      </c>
      <c r="D1270">
        <v>0</v>
      </c>
      <c r="E1270">
        <v>1</v>
      </c>
      <c r="G1270">
        <v>100</v>
      </c>
    </row>
    <row r="1271" spans="2:7" x14ac:dyDescent="0.25">
      <c r="B1271" t="s">
        <v>103</v>
      </c>
      <c r="C1271">
        <v>1</v>
      </c>
      <c r="D1271">
        <v>0</v>
      </c>
      <c r="E1271">
        <v>5</v>
      </c>
      <c r="G1271">
        <v>20</v>
      </c>
    </row>
    <row r="1272" spans="2:7" x14ac:dyDescent="0.25">
      <c r="B1272" t="s">
        <v>736</v>
      </c>
      <c r="C1272">
        <v>1</v>
      </c>
      <c r="D1272">
        <v>1</v>
      </c>
      <c r="E1272">
        <v>3</v>
      </c>
      <c r="F1272">
        <v>1</v>
      </c>
      <c r="G1272">
        <v>33.3333333333333</v>
      </c>
    </row>
    <row r="1273" spans="2:7" x14ac:dyDescent="0.25">
      <c r="B1273" t="s">
        <v>958</v>
      </c>
      <c r="C1273">
        <v>1</v>
      </c>
      <c r="D1273">
        <v>1</v>
      </c>
      <c r="E1273">
        <v>3</v>
      </c>
      <c r="F1273">
        <v>1</v>
      </c>
      <c r="G1273">
        <v>33.3333333333333</v>
      </c>
    </row>
    <row r="1274" spans="2:7" x14ac:dyDescent="0.25">
      <c r="B1274" t="s">
        <v>853</v>
      </c>
      <c r="C1274">
        <v>1</v>
      </c>
      <c r="D1274">
        <v>0</v>
      </c>
      <c r="E1274">
        <v>2</v>
      </c>
      <c r="G1274">
        <v>50</v>
      </c>
    </row>
    <row r="1275" spans="2:7" x14ac:dyDescent="0.25">
      <c r="B1275" t="s">
        <v>403</v>
      </c>
      <c r="C1275">
        <v>1</v>
      </c>
      <c r="D1275">
        <v>0</v>
      </c>
      <c r="E1275">
        <v>1</v>
      </c>
      <c r="G1275">
        <v>100</v>
      </c>
    </row>
    <row r="1276" spans="2:7" x14ac:dyDescent="0.25">
      <c r="B1276" t="s">
        <v>892</v>
      </c>
      <c r="C1276">
        <v>1</v>
      </c>
      <c r="D1276">
        <v>1</v>
      </c>
      <c r="E1276">
        <v>3</v>
      </c>
      <c r="F1276">
        <v>1</v>
      </c>
      <c r="G1276">
        <v>33.3333333333333</v>
      </c>
    </row>
    <row r="1277" spans="2:7" x14ac:dyDescent="0.25">
      <c r="B1277" t="s">
        <v>887</v>
      </c>
      <c r="C1277">
        <v>1</v>
      </c>
      <c r="D1277">
        <v>1</v>
      </c>
      <c r="E1277">
        <v>3</v>
      </c>
      <c r="F1277">
        <v>1</v>
      </c>
      <c r="G1277">
        <v>33.3333333333333</v>
      </c>
    </row>
    <row r="1278" spans="2:7" x14ac:dyDescent="0.25">
      <c r="B1278" t="s">
        <v>973</v>
      </c>
      <c r="C1278">
        <v>1</v>
      </c>
      <c r="D1278">
        <v>0</v>
      </c>
      <c r="E1278">
        <v>1</v>
      </c>
      <c r="G1278">
        <v>100</v>
      </c>
    </row>
    <row r="1279" spans="2:7" x14ac:dyDescent="0.25">
      <c r="B1279" t="s">
        <v>997</v>
      </c>
      <c r="C1279">
        <v>1</v>
      </c>
      <c r="D1279">
        <v>1</v>
      </c>
      <c r="E1279">
        <v>7</v>
      </c>
      <c r="F1279">
        <v>1</v>
      </c>
      <c r="G1279">
        <v>14.285714285714199</v>
      </c>
    </row>
    <row r="1280" spans="2:7" x14ac:dyDescent="0.25">
      <c r="B1280" t="s">
        <v>1009</v>
      </c>
      <c r="C1280">
        <v>1</v>
      </c>
      <c r="D1280">
        <v>1</v>
      </c>
      <c r="E1280">
        <v>2</v>
      </c>
      <c r="F1280">
        <v>1</v>
      </c>
      <c r="G1280">
        <v>50</v>
      </c>
    </row>
    <row r="1281" spans="2:7" x14ac:dyDescent="0.25">
      <c r="B1281" t="s">
        <v>965</v>
      </c>
      <c r="C1281">
        <v>0</v>
      </c>
      <c r="D1281">
        <v>1</v>
      </c>
      <c r="E1281">
        <v>1</v>
      </c>
      <c r="F1281">
        <v>0</v>
      </c>
      <c r="G1281">
        <v>0</v>
      </c>
    </row>
    <row r="1282" spans="2:7" x14ac:dyDescent="0.25">
      <c r="B1282" t="s">
        <v>752</v>
      </c>
      <c r="C1282">
        <v>0</v>
      </c>
      <c r="D1282">
        <v>1</v>
      </c>
      <c r="E1282">
        <v>1</v>
      </c>
      <c r="F1282">
        <v>0</v>
      </c>
      <c r="G1282">
        <v>0</v>
      </c>
    </row>
    <row r="1283" spans="2:7" x14ac:dyDescent="0.25">
      <c r="B1283" t="s">
        <v>864</v>
      </c>
      <c r="C1283">
        <v>0</v>
      </c>
      <c r="D1283">
        <v>0</v>
      </c>
      <c r="E1283">
        <v>1</v>
      </c>
      <c r="G1283">
        <v>0</v>
      </c>
    </row>
    <row r="1284" spans="2:7" x14ac:dyDescent="0.25">
      <c r="B1284" t="s">
        <v>1143</v>
      </c>
      <c r="C1284">
        <v>0</v>
      </c>
      <c r="D1284">
        <v>0</v>
      </c>
      <c r="E1284">
        <v>1</v>
      </c>
      <c r="G1284">
        <v>0</v>
      </c>
    </row>
    <row r="1285" spans="2:7" x14ac:dyDescent="0.25">
      <c r="B1285" t="s">
        <v>1122</v>
      </c>
      <c r="C1285">
        <v>0</v>
      </c>
      <c r="D1285">
        <v>0</v>
      </c>
      <c r="E1285">
        <v>1</v>
      </c>
      <c r="G1285">
        <v>0</v>
      </c>
    </row>
    <row r="1286" spans="2:7" x14ac:dyDescent="0.25">
      <c r="B1286" t="s">
        <v>1012</v>
      </c>
      <c r="C1286">
        <v>0</v>
      </c>
      <c r="D1286">
        <v>1</v>
      </c>
      <c r="E1286">
        <v>1</v>
      </c>
      <c r="F1286">
        <v>0</v>
      </c>
      <c r="G1286">
        <v>0</v>
      </c>
    </row>
    <row r="1287" spans="2:7" x14ac:dyDescent="0.25">
      <c r="B1287" t="s">
        <v>1063</v>
      </c>
      <c r="C1287">
        <v>0</v>
      </c>
      <c r="D1287">
        <v>2</v>
      </c>
      <c r="E1287">
        <v>2</v>
      </c>
      <c r="F1287">
        <v>0</v>
      </c>
      <c r="G1287">
        <v>0</v>
      </c>
    </row>
    <row r="1288" spans="2:7" x14ac:dyDescent="0.25">
      <c r="B1288" t="s">
        <v>1043</v>
      </c>
      <c r="C1288">
        <v>0</v>
      </c>
      <c r="D1288">
        <v>1</v>
      </c>
      <c r="E1288">
        <v>2</v>
      </c>
      <c r="F1288">
        <v>0</v>
      </c>
      <c r="G1288">
        <v>0</v>
      </c>
    </row>
    <row r="1289" spans="2:7" x14ac:dyDescent="0.25">
      <c r="B1289" t="s">
        <v>919</v>
      </c>
      <c r="C1289">
        <v>0</v>
      </c>
      <c r="D1289">
        <v>0</v>
      </c>
      <c r="E1289">
        <v>2</v>
      </c>
      <c r="G1289">
        <v>0</v>
      </c>
    </row>
    <row r="1290" spans="2:7" x14ac:dyDescent="0.25">
      <c r="B1290" t="s">
        <v>955</v>
      </c>
      <c r="C1290">
        <v>0</v>
      </c>
      <c r="D1290">
        <v>0</v>
      </c>
      <c r="E1290">
        <v>2</v>
      </c>
      <c r="G1290">
        <v>0</v>
      </c>
    </row>
    <row r="1291" spans="2:7" x14ac:dyDescent="0.25">
      <c r="B1291" t="s">
        <v>813</v>
      </c>
      <c r="C1291">
        <v>0</v>
      </c>
      <c r="D1291">
        <v>1</v>
      </c>
      <c r="E1291">
        <v>1</v>
      </c>
      <c r="F1291">
        <v>0</v>
      </c>
      <c r="G1291">
        <v>0</v>
      </c>
    </row>
    <row r="1292" spans="2:7" x14ac:dyDescent="0.25">
      <c r="B1292" t="s">
        <v>1103</v>
      </c>
      <c r="C1292">
        <v>0</v>
      </c>
      <c r="D1292">
        <v>1</v>
      </c>
      <c r="E1292">
        <v>13</v>
      </c>
      <c r="F1292">
        <v>0</v>
      </c>
      <c r="G1292">
        <v>0</v>
      </c>
    </row>
    <row r="1293" spans="2:7" x14ac:dyDescent="0.25">
      <c r="B1293" t="s">
        <v>994</v>
      </c>
      <c r="C1293">
        <v>0</v>
      </c>
      <c r="D1293">
        <v>1</v>
      </c>
      <c r="E1293">
        <v>1</v>
      </c>
      <c r="F1293">
        <v>0</v>
      </c>
      <c r="G1293">
        <v>0</v>
      </c>
    </row>
    <row r="1294" spans="2:7" x14ac:dyDescent="0.25">
      <c r="B1294" t="s">
        <v>925</v>
      </c>
      <c r="C1294">
        <v>0</v>
      </c>
      <c r="D1294">
        <v>2</v>
      </c>
      <c r="E1294">
        <v>9</v>
      </c>
      <c r="F1294">
        <v>0</v>
      </c>
      <c r="G1294">
        <v>0</v>
      </c>
    </row>
    <row r="1295" spans="2:7" x14ac:dyDescent="0.25">
      <c r="B1295" t="s">
        <v>1062</v>
      </c>
      <c r="C1295">
        <v>0</v>
      </c>
      <c r="D1295">
        <v>1</v>
      </c>
      <c r="E1295">
        <v>1</v>
      </c>
      <c r="F1295">
        <v>0</v>
      </c>
      <c r="G1295">
        <v>0</v>
      </c>
    </row>
    <row r="1296" spans="2:7" x14ac:dyDescent="0.25">
      <c r="B1296" t="s">
        <v>1127</v>
      </c>
      <c r="C1296">
        <v>0</v>
      </c>
      <c r="D1296">
        <v>1</v>
      </c>
      <c r="E1296">
        <v>1</v>
      </c>
      <c r="F1296">
        <v>0</v>
      </c>
      <c r="G1296">
        <v>0</v>
      </c>
    </row>
    <row r="1297" spans="2:6" x14ac:dyDescent="0.25">
      <c r="B1297" t="s">
        <v>1060</v>
      </c>
    </row>
    <row r="1300" spans="2:6" x14ac:dyDescent="0.25">
      <c r="B1300" s="2" t="s">
        <v>771</v>
      </c>
      <c r="C1300" s="2" t="s">
        <v>772</v>
      </c>
      <c r="D1300" s="2" t="s">
        <v>773</v>
      </c>
      <c r="E1300" s="2" t="s">
        <v>774</v>
      </c>
      <c r="F1300" s="2" t="s">
        <v>775</v>
      </c>
    </row>
    <row r="1301" spans="2:6" x14ac:dyDescent="0.25">
      <c r="B1301" t="s">
        <v>776</v>
      </c>
      <c r="C1301" s="3">
        <v>33293</v>
      </c>
      <c r="D1301" t="s">
        <v>777</v>
      </c>
      <c r="E1301" t="s">
        <v>778</v>
      </c>
      <c r="F1301" t="s">
        <v>779</v>
      </c>
    </row>
    <row r="1302" spans="2:6" x14ac:dyDescent="0.25">
      <c r="B1302" t="s">
        <v>466</v>
      </c>
      <c r="C1302" s="3">
        <v>30655</v>
      </c>
      <c r="D1302" t="s">
        <v>777</v>
      </c>
      <c r="E1302" t="s">
        <v>780</v>
      </c>
      <c r="F1302" t="s">
        <v>779</v>
      </c>
    </row>
    <row r="1303" spans="2:6" x14ac:dyDescent="0.25">
      <c r="B1303" t="s">
        <v>781</v>
      </c>
      <c r="C1303" s="3">
        <v>28387</v>
      </c>
      <c r="D1303" t="s">
        <v>777</v>
      </c>
      <c r="E1303" t="s">
        <v>780</v>
      </c>
      <c r="F1303" t="s">
        <v>779</v>
      </c>
    </row>
    <row r="1304" spans="2:6" x14ac:dyDescent="0.25">
      <c r="B1304" t="s">
        <v>782</v>
      </c>
      <c r="D1304" t="s">
        <v>783</v>
      </c>
      <c r="E1304" t="s">
        <v>784</v>
      </c>
    </row>
    <row r="1305" spans="2:6" x14ac:dyDescent="0.25">
      <c r="B1305" t="s">
        <v>785</v>
      </c>
      <c r="D1305" t="s">
        <v>777</v>
      </c>
      <c r="E1305" t="s">
        <v>780</v>
      </c>
    </row>
    <row r="1306" spans="2:6" x14ac:dyDescent="0.25">
      <c r="B1306" t="s">
        <v>786</v>
      </c>
      <c r="C1306" s="3">
        <v>28465</v>
      </c>
      <c r="D1306" t="s">
        <v>777</v>
      </c>
      <c r="E1306" t="s">
        <v>787</v>
      </c>
      <c r="F1306" t="s">
        <v>788</v>
      </c>
    </row>
    <row r="1307" spans="2:6" x14ac:dyDescent="0.25">
      <c r="B1307" t="s">
        <v>789</v>
      </c>
      <c r="D1307" t="s">
        <v>783</v>
      </c>
    </row>
    <row r="1308" spans="2:6" x14ac:dyDescent="0.25">
      <c r="B1308" t="s">
        <v>734</v>
      </c>
      <c r="D1308" t="s">
        <v>777</v>
      </c>
      <c r="E1308" t="s">
        <v>790</v>
      </c>
    </row>
    <row r="1309" spans="2:6" x14ac:dyDescent="0.25">
      <c r="B1309" t="s">
        <v>218</v>
      </c>
      <c r="C1309" s="3">
        <v>25858</v>
      </c>
      <c r="D1309" t="s">
        <v>777</v>
      </c>
      <c r="E1309" t="s">
        <v>791</v>
      </c>
      <c r="F1309" t="s">
        <v>779</v>
      </c>
    </row>
    <row r="1310" spans="2:6" x14ac:dyDescent="0.25">
      <c r="B1310" t="s">
        <v>206</v>
      </c>
      <c r="C1310" s="3">
        <v>30279</v>
      </c>
      <c r="D1310" t="s">
        <v>777</v>
      </c>
      <c r="E1310" t="s">
        <v>792</v>
      </c>
      <c r="F1310" t="s">
        <v>779</v>
      </c>
    </row>
    <row r="1311" spans="2:6" x14ac:dyDescent="0.25">
      <c r="B1311" t="s">
        <v>793</v>
      </c>
      <c r="C1311" s="3">
        <v>32806</v>
      </c>
      <c r="D1311" t="s">
        <v>777</v>
      </c>
      <c r="E1311" t="s">
        <v>778</v>
      </c>
      <c r="F1311" t="s">
        <v>779</v>
      </c>
    </row>
    <row r="1312" spans="2:6" x14ac:dyDescent="0.25">
      <c r="B1312" t="s">
        <v>794</v>
      </c>
      <c r="C1312" s="3">
        <v>32879</v>
      </c>
      <c r="D1312" t="s">
        <v>777</v>
      </c>
      <c r="E1312" t="s">
        <v>791</v>
      </c>
      <c r="F1312" t="s">
        <v>779</v>
      </c>
    </row>
    <row r="1313" spans="2:6" x14ac:dyDescent="0.25">
      <c r="B1313" t="s">
        <v>196</v>
      </c>
      <c r="C1313" s="3">
        <v>28974</v>
      </c>
      <c r="D1313" t="s">
        <v>777</v>
      </c>
      <c r="E1313" t="s">
        <v>795</v>
      </c>
      <c r="F1313" t="s">
        <v>779</v>
      </c>
    </row>
    <row r="1314" spans="2:6" x14ac:dyDescent="0.25">
      <c r="B1314" t="s">
        <v>796</v>
      </c>
      <c r="C1314" s="3">
        <v>28321</v>
      </c>
      <c r="D1314" t="s">
        <v>777</v>
      </c>
      <c r="E1314" t="s">
        <v>787</v>
      </c>
      <c r="F1314" t="s">
        <v>797</v>
      </c>
    </row>
    <row r="1315" spans="2:6" x14ac:dyDescent="0.25">
      <c r="B1315" t="s">
        <v>798</v>
      </c>
      <c r="D1315" t="s">
        <v>799</v>
      </c>
      <c r="E1315" t="s">
        <v>800</v>
      </c>
    </row>
    <row r="1316" spans="2:6" x14ac:dyDescent="0.25">
      <c r="B1316" t="s">
        <v>277</v>
      </c>
      <c r="C1316" s="3">
        <v>29758</v>
      </c>
      <c r="D1316" t="s">
        <v>777</v>
      </c>
      <c r="E1316" t="s">
        <v>801</v>
      </c>
      <c r="F1316" t="s">
        <v>779</v>
      </c>
    </row>
    <row r="1317" spans="2:6" x14ac:dyDescent="0.25">
      <c r="B1317" t="s">
        <v>319</v>
      </c>
      <c r="C1317" s="3">
        <v>27554</v>
      </c>
      <c r="D1317" t="s">
        <v>777</v>
      </c>
      <c r="E1317" t="s">
        <v>780</v>
      </c>
      <c r="F1317" t="s">
        <v>802</v>
      </c>
    </row>
    <row r="1318" spans="2:6" x14ac:dyDescent="0.25">
      <c r="B1318" t="s">
        <v>803</v>
      </c>
      <c r="D1318" t="s">
        <v>777</v>
      </c>
    </row>
    <row r="1319" spans="2:6" x14ac:dyDescent="0.25">
      <c r="B1319" t="s">
        <v>804</v>
      </c>
      <c r="C1319" s="3">
        <v>29911</v>
      </c>
      <c r="D1319" t="s">
        <v>777</v>
      </c>
      <c r="E1319" t="s">
        <v>805</v>
      </c>
      <c r="F1319" t="s">
        <v>779</v>
      </c>
    </row>
    <row r="1320" spans="2:6" x14ac:dyDescent="0.25">
      <c r="B1320" t="s">
        <v>637</v>
      </c>
      <c r="C1320" s="3">
        <v>33694</v>
      </c>
      <c r="D1320" t="s">
        <v>777</v>
      </c>
      <c r="E1320" t="s">
        <v>791</v>
      </c>
      <c r="F1320" t="s">
        <v>802</v>
      </c>
    </row>
    <row r="1321" spans="2:6" x14ac:dyDescent="0.25">
      <c r="B1321" t="s">
        <v>806</v>
      </c>
      <c r="C1321" s="3">
        <v>31563</v>
      </c>
      <c r="D1321" t="s">
        <v>777</v>
      </c>
      <c r="E1321" t="s">
        <v>778</v>
      </c>
      <c r="F1321" t="s">
        <v>779</v>
      </c>
    </row>
    <row r="1322" spans="2:6" x14ac:dyDescent="0.25">
      <c r="B1322" t="s">
        <v>807</v>
      </c>
      <c r="C1322" s="3">
        <v>31348</v>
      </c>
      <c r="D1322" t="s">
        <v>777</v>
      </c>
      <c r="E1322" t="s">
        <v>800</v>
      </c>
      <c r="F1322" t="s">
        <v>779</v>
      </c>
    </row>
    <row r="1323" spans="2:6" x14ac:dyDescent="0.25">
      <c r="B1323" t="s">
        <v>322</v>
      </c>
      <c r="C1323" s="3">
        <v>30286</v>
      </c>
      <c r="D1323" t="s">
        <v>777</v>
      </c>
      <c r="E1323" t="s">
        <v>780</v>
      </c>
      <c r="F1323" t="s">
        <v>779</v>
      </c>
    </row>
    <row r="1324" spans="2:6" x14ac:dyDescent="0.25">
      <c r="B1324" t="s">
        <v>808</v>
      </c>
      <c r="C1324" s="3">
        <v>32780</v>
      </c>
      <c r="D1324" t="s">
        <v>777</v>
      </c>
      <c r="E1324" t="s">
        <v>800</v>
      </c>
      <c r="F1324" t="s">
        <v>779</v>
      </c>
    </row>
    <row r="1325" spans="2:6" x14ac:dyDescent="0.25">
      <c r="B1325" t="s">
        <v>809</v>
      </c>
      <c r="C1325" s="3">
        <v>28245</v>
      </c>
      <c r="D1325" t="s">
        <v>777</v>
      </c>
      <c r="E1325" t="s">
        <v>787</v>
      </c>
      <c r="F1325" t="s">
        <v>802</v>
      </c>
    </row>
    <row r="1326" spans="2:6" x14ac:dyDescent="0.25">
      <c r="B1326" t="s">
        <v>810</v>
      </c>
      <c r="C1326" s="3">
        <v>28463</v>
      </c>
      <c r="D1326" t="s">
        <v>777</v>
      </c>
      <c r="E1326" t="s">
        <v>790</v>
      </c>
      <c r="F1326" t="s">
        <v>779</v>
      </c>
    </row>
    <row r="1327" spans="2:6" x14ac:dyDescent="0.25">
      <c r="B1327" t="s">
        <v>811</v>
      </c>
      <c r="C1327" s="3">
        <v>32977</v>
      </c>
      <c r="D1327" t="s">
        <v>799</v>
      </c>
      <c r="E1327" t="s">
        <v>780</v>
      </c>
      <c r="F1327" t="s">
        <v>779</v>
      </c>
    </row>
    <row r="1328" spans="2:6" x14ac:dyDescent="0.25">
      <c r="B1328" t="s">
        <v>249</v>
      </c>
      <c r="C1328" s="3">
        <v>30729</v>
      </c>
      <c r="D1328" t="s">
        <v>777</v>
      </c>
      <c r="E1328" t="s">
        <v>778</v>
      </c>
      <c r="F1328" t="s">
        <v>797</v>
      </c>
    </row>
    <row r="1329" spans="2:6" x14ac:dyDescent="0.25">
      <c r="B1329" t="s">
        <v>629</v>
      </c>
      <c r="C1329" s="3">
        <v>30766</v>
      </c>
      <c r="D1329" t="s">
        <v>777</v>
      </c>
      <c r="E1329" t="s">
        <v>801</v>
      </c>
      <c r="F1329" t="s">
        <v>779</v>
      </c>
    </row>
    <row r="1330" spans="2:6" x14ac:dyDescent="0.25">
      <c r="B1330" t="s">
        <v>812</v>
      </c>
      <c r="C1330" s="3">
        <v>29742</v>
      </c>
      <c r="D1330" t="s">
        <v>777</v>
      </c>
      <c r="E1330" t="s">
        <v>787</v>
      </c>
      <c r="F1330" t="s">
        <v>802</v>
      </c>
    </row>
    <row r="1331" spans="2:6" x14ac:dyDescent="0.25">
      <c r="B1331" t="s">
        <v>813</v>
      </c>
      <c r="C1331" s="3">
        <v>30117</v>
      </c>
      <c r="D1331" t="s">
        <v>799</v>
      </c>
      <c r="E1331" t="s">
        <v>800</v>
      </c>
      <c r="F1331" t="s">
        <v>814</v>
      </c>
    </row>
    <row r="1332" spans="2:6" x14ac:dyDescent="0.25">
      <c r="B1332" t="s">
        <v>815</v>
      </c>
      <c r="C1332" s="3">
        <v>30860</v>
      </c>
      <c r="D1332" t="s">
        <v>799</v>
      </c>
      <c r="E1332" t="s">
        <v>805</v>
      </c>
      <c r="F1332" t="s">
        <v>802</v>
      </c>
    </row>
    <row r="1333" spans="2:6" x14ac:dyDescent="0.25">
      <c r="B1333" t="s">
        <v>178</v>
      </c>
      <c r="C1333" s="3">
        <v>26251</v>
      </c>
      <c r="D1333" t="s">
        <v>799</v>
      </c>
      <c r="E1333" t="s">
        <v>780</v>
      </c>
      <c r="F1333" t="s">
        <v>802</v>
      </c>
    </row>
    <row r="1334" spans="2:6" x14ac:dyDescent="0.25">
      <c r="B1334" t="s">
        <v>816</v>
      </c>
      <c r="C1334" s="3">
        <v>28165</v>
      </c>
      <c r="D1334" t="s">
        <v>777</v>
      </c>
      <c r="E1334" t="s">
        <v>787</v>
      </c>
      <c r="F1334" t="s">
        <v>788</v>
      </c>
    </row>
    <row r="1335" spans="2:6" x14ac:dyDescent="0.25">
      <c r="B1335" t="s">
        <v>328</v>
      </c>
      <c r="C1335" s="3">
        <v>29132</v>
      </c>
      <c r="D1335" t="s">
        <v>777</v>
      </c>
      <c r="E1335" t="s">
        <v>800</v>
      </c>
      <c r="F1335" t="s">
        <v>802</v>
      </c>
    </row>
    <row r="1336" spans="2:6" x14ac:dyDescent="0.25">
      <c r="B1336" t="s">
        <v>437</v>
      </c>
      <c r="C1336" s="3">
        <v>28428</v>
      </c>
      <c r="D1336" t="s">
        <v>777</v>
      </c>
      <c r="E1336" t="s">
        <v>787</v>
      </c>
      <c r="F1336" t="s">
        <v>788</v>
      </c>
    </row>
    <row r="1337" spans="2:6" x14ac:dyDescent="0.25">
      <c r="B1337" t="s">
        <v>304</v>
      </c>
      <c r="C1337" s="3">
        <v>31930</v>
      </c>
      <c r="D1337" t="s">
        <v>777</v>
      </c>
      <c r="E1337" t="s">
        <v>787</v>
      </c>
      <c r="F1337" t="s">
        <v>817</v>
      </c>
    </row>
    <row r="1338" spans="2:6" x14ac:dyDescent="0.25">
      <c r="B1338" t="s">
        <v>818</v>
      </c>
      <c r="C1338" s="3">
        <v>34099</v>
      </c>
      <c r="D1338" t="s">
        <v>777</v>
      </c>
      <c r="E1338" t="s">
        <v>801</v>
      </c>
      <c r="F1338" t="s">
        <v>779</v>
      </c>
    </row>
    <row r="1339" spans="2:6" x14ac:dyDescent="0.25">
      <c r="B1339" t="s">
        <v>576</v>
      </c>
      <c r="C1339" s="3">
        <v>32262</v>
      </c>
      <c r="D1339" t="s">
        <v>777</v>
      </c>
      <c r="E1339" t="s">
        <v>790</v>
      </c>
      <c r="F1339" t="s">
        <v>819</v>
      </c>
    </row>
    <row r="1340" spans="2:6" x14ac:dyDescent="0.25">
      <c r="B1340" t="s">
        <v>820</v>
      </c>
      <c r="C1340" s="3">
        <v>33707</v>
      </c>
      <c r="D1340" t="s">
        <v>777</v>
      </c>
      <c r="E1340" t="s">
        <v>790</v>
      </c>
      <c r="F1340" t="s">
        <v>821</v>
      </c>
    </row>
    <row r="1341" spans="2:6" x14ac:dyDescent="0.25">
      <c r="B1341" t="s">
        <v>822</v>
      </c>
      <c r="C1341" s="3">
        <v>32874</v>
      </c>
      <c r="D1341" t="s">
        <v>799</v>
      </c>
      <c r="E1341" t="s">
        <v>800</v>
      </c>
      <c r="F1341" t="s">
        <v>779</v>
      </c>
    </row>
    <row r="1342" spans="2:6" x14ac:dyDescent="0.25">
      <c r="B1342" t="s">
        <v>823</v>
      </c>
      <c r="C1342" s="3">
        <v>32251</v>
      </c>
      <c r="D1342" t="s">
        <v>777</v>
      </c>
      <c r="E1342" t="s">
        <v>824</v>
      </c>
      <c r="F1342" t="s">
        <v>779</v>
      </c>
    </row>
    <row r="1343" spans="2:6" x14ac:dyDescent="0.25">
      <c r="B1343" t="s">
        <v>483</v>
      </c>
      <c r="C1343" s="3">
        <v>31733</v>
      </c>
      <c r="D1343" t="s">
        <v>777</v>
      </c>
      <c r="E1343" t="s">
        <v>800</v>
      </c>
      <c r="F1343" t="s">
        <v>802</v>
      </c>
    </row>
    <row r="1344" spans="2:6" x14ac:dyDescent="0.25">
      <c r="B1344" t="s">
        <v>67</v>
      </c>
      <c r="D1344" t="s">
        <v>783</v>
      </c>
      <c r="E1344" t="s">
        <v>787</v>
      </c>
    </row>
    <row r="1345" spans="2:6" x14ac:dyDescent="0.25">
      <c r="B1345" t="s">
        <v>825</v>
      </c>
      <c r="C1345" s="3">
        <v>33175</v>
      </c>
      <c r="D1345" t="s">
        <v>799</v>
      </c>
      <c r="E1345" t="s">
        <v>800</v>
      </c>
      <c r="F1345" t="s">
        <v>779</v>
      </c>
    </row>
    <row r="1346" spans="2:6" x14ac:dyDescent="0.25">
      <c r="B1346" t="s">
        <v>826</v>
      </c>
      <c r="C1346" s="3">
        <v>30597</v>
      </c>
      <c r="D1346" t="s">
        <v>799</v>
      </c>
      <c r="E1346" t="s">
        <v>778</v>
      </c>
      <c r="F1346" t="s">
        <v>779</v>
      </c>
    </row>
    <row r="1347" spans="2:6" x14ac:dyDescent="0.25">
      <c r="B1347" t="s">
        <v>427</v>
      </c>
      <c r="C1347" s="3">
        <v>32300</v>
      </c>
      <c r="D1347" t="s">
        <v>777</v>
      </c>
      <c r="E1347" t="s">
        <v>778</v>
      </c>
      <c r="F1347" t="s">
        <v>779</v>
      </c>
    </row>
    <row r="1348" spans="2:6" x14ac:dyDescent="0.25">
      <c r="B1348" t="s">
        <v>827</v>
      </c>
      <c r="C1348" s="3">
        <v>29879</v>
      </c>
      <c r="D1348" t="s">
        <v>777</v>
      </c>
      <c r="E1348" t="s">
        <v>778</v>
      </c>
      <c r="F1348" t="s">
        <v>779</v>
      </c>
    </row>
    <row r="1349" spans="2:6" x14ac:dyDescent="0.25">
      <c r="B1349" t="s">
        <v>828</v>
      </c>
      <c r="C1349" s="3">
        <v>32452</v>
      </c>
      <c r="D1349" t="s">
        <v>777</v>
      </c>
      <c r="E1349" t="s">
        <v>801</v>
      </c>
      <c r="F1349" t="s">
        <v>779</v>
      </c>
    </row>
    <row r="1350" spans="2:6" x14ac:dyDescent="0.25">
      <c r="B1350" t="s">
        <v>829</v>
      </c>
      <c r="C1350" s="3">
        <v>31704</v>
      </c>
      <c r="D1350" t="s">
        <v>777</v>
      </c>
      <c r="E1350" t="s">
        <v>778</v>
      </c>
      <c r="F1350" t="s">
        <v>779</v>
      </c>
    </row>
    <row r="1351" spans="2:6" x14ac:dyDescent="0.25">
      <c r="B1351" t="s">
        <v>830</v>
      </c>
      <c r="C1351" s="3">
        <v>31884</v>
      </c>
      <c r="D1351" t="s">
        <v>777</v>
      </c>
      <c r="E1351" t="s">
        <v>778</v>
      </c>
      <c r="F1351" t="s">
        <v>779</v>
      </c>
    </row>
    <row r="1352" spans="2:6" x14ac:dyDescent="0.25">
      <c r="B1352" t="s">
        <v>831</v>
      </c>
      <c r="C1352" s="3">
        <v>29435</v>
      </c>
      <c r="D1352" t="s">
        <v>799</v>
      </c>
      <c r="E1352" t="s">
        <v>778</v>
      </c>
      <c r="F1352" t="s">
        <v>779</v>
      </c>
    </row>
    <row r="1353" spans="2:6" x14ac:dyDescent="0.25">
      <c r="B1353" t="s">
        <v>832</v>
      </c>
      <c r="C1353" s="3">
        <v>33348</v>
      </c>
      <c r="D1353" t="s">
        <v>799</v>
      </c>
      <c r="E1353" t="s">
        <v>800</v>
      </c>
      <c r="F1353" t="s">
        <v>779</v>
      </c>
    </row>
    <row r="1354" spans="2:6" x14ac:dyDescent="0.25">
      <c r="B1354" t="s">
        <v>833</v>
      </c>
      <c r="D1354" t="s">
        <v>783</v>
      </c>
      <c r="E1354" t="s">
        <v>792</v>
      </c>
    </row>
    <row r="1355" spans="2:6" x14ac:dyDescent="0.25">
      <c r="B1355" t="s">
        <v>834</v>
      </c>
      <c r="C1355" s="3">
        <v>32204</v>
      </c>
      <c r="D1355" t="s">
        <v>777</v>
      </c>
      <c r="E1355" t="s">
        <v>778</v>
      </c>
      <c r="F1355" t="s">
        <v>779</v>
      </c>
    </row>
    <row r="1356" spans="2:6" x14ac:dyDescent="0.25">
      <c r="B1356" t="s">
        <v>835</v>
      </c>
      <c r="C1356" s="3">
        <v>32059</v>
      </c>
      <c r="D1356" t="s">
        <v>777</v>
      </c>
      <c r="E1356" t="s">
        <v>801</v>
      </c>
      <c r="F1356" t="s">
        <v>779</v>
      </c>
    </row>
    <row r="1357" spans="2:6" x14ac:dyDescent="0.25">
      <c r="B1357" t="s">
        <v>836</v>
      </c>
      <c r="C1357" s="3">
        <v>30802</v>
      </c>
      <c r="D1357" t="s">
        <v>777</v>
      </c>
      <c r="E1357" t="s">
        <v>791</v>
      </c>
      <c r="F1357" t="s">
        <v>779</v>
      </c>
    </row>
    <row r="1358" spans="2:6" x14ac:dyDescent="0.25">
      <c r="B1358" t="s">
        <v>519</v>
      </c>
      <c r="C1358" s="3">
        <v>32088</v>
      </c>
      <c r="D1358" t="s">
        <v>777</v>
      </c>
      <c r="E1358" t="s">
        <v>824</v>
      </c>
      <c r="F1358" t="s">
        <v>779</v>
      </c>
    </row>
    <row r="1359" spans="2:6" x14ac:dyDescent="0.25">
      <c r="B1359" t="s">
        <v>837</v>
      </c>
      <c r="D1359" t="s">
        <v>777</v>
      </c>
    </row>
    <row r="1360" spans="2:6" x14ac:dyDescent="0.25">
      <c r="B1360" t="s">
        <v>57</v>
      </c>
      <c r="C1360" s="3">
        <v>34354</v>
      </c>
      <c r="D1360" t="s">
        <v>799</v>
      </c>
      <c r="E1360" t="s">
        <v>800</v>
      </c>
      <c r="F1360" t="s">
        <v>779</v>
      </c>
    </row>
    <row r="1361" spans="2:6" x14ac:dyDescent="0.25">
      <c r="B1361" t="s">
        <v>681</v>
      </c>
      <c r="C1361" s="3">
        <v>34307</v>
      </c>
      <c r="D1361" t="s">
        <v>777</v>
      </c>
      <c r="E1361" t="s">
        <v>778</v>
      </c>
      <c r="F1361" t="s">
        <v>779</v>
      </c>
    </row>
    <row r="1362" spans="2:6" x14ac:dyDescent="0.25">
      <c r="B1362" t="s">
        <v>838</v>
      </c>
      <c r="C1362" s="3">
        <v>31839</v>
      </c>
      <c r="D1362" t="s">
        <v>777</v>
      </c>
      <c r="E1362" t="s">
        <v>791</v>
      </c>
      <c r="F1362" t="s">
        <v>779</v>
      </c>
    </row>
    <row r="1363" spans="2:6" x14ac:dyDescent="0.25">
      <c r="B1363" t="s">
        <v>696</v>
      </c>
      <c r="D1363" t="s">
        <v>783</v>
      </c>
    </row>
    <row r="1364" spans="2:6" x14ac:dyDescent="0.25">
      <c r="B1364" t="s">
        <v>125</v>
      </c>
      <c r="C1364" s="3">
        <v>31313</v>
      </c>
      <c r="D1364" t="s">
        <v>777</v>
      </c>
      <c r="E1364" t="s">
        <v>780</v>
      </c>
      <c r="F1364" t="s">
        <v>779</v>
      </c>
    </row>
    <row r="1365" spans="2:6" x14ac:dyDescent="0.25">
      <c r="B1365" t="s">
        <v>839</v>
      </c>
      <c r="C1365" s="3">
        <v>30850</v>
      </c>
      <c r="D1365" t="s">
        <v>777</v>
      </c>
      <c r="E1365" t="s">
        <v>778</v>
      </c>
      <c r="F1365" t="s">
        <v>779</v>
      </c>
    </row>
    <row r="1366" spans="2:6" x14ac:dyDescent="0.25">
      <c r="B1366" t="s">
        <v>840</v>
      </c>
      <c r="C1366" s="3">
        <v>33677</v>
      </c>
      <c r="D1366" t="s">
        <v>777</v>
      </c>
      <c r="E1366" t="s">
        <v>824</v>
      </c>
      <c r="F1366" t="s">
        <v>779</v>
      </c>
    </row>
    <row r="1367" spans="2:6" x14ac:dyDescent="0.25">
      <c r="B1367" t="s">
        <v>841</v>
      </c>
      <c r="D1367" t="s">
        <v>777</v>
      </c>
      <c r="E1367" t="s">
        <v>787</v>
      </c>
    </row>
    <row r="1368" spans="2:6" x14ac:dyDescent="0.25">
      <c r="B1368" t="s">
        <v>463</v>
      </c>
      <c r="C1368" s="3">
        <v>27453</v>
      </c>
      <c r="D1368" t="s">
        <v>777</v>
      </c>
      <c r="E1368" t="s">
        <v>787</v>
      </c>
      <c r="F1368" t="s">
        <v>842</v>
      </c>
    </row>
    <row r="1369" spans="2:6" x14ac:dyDescent="0.25">
      <c r="B1369" t="s">
        <v>843</v>
      </c>
      <c r="C1369" s="3">
        <v>28405</v>
      </c>
      <c r="D1369" t="s">
        <v>777</v>
      </c>
      <c r="E1369" t="s">
        <v>801</v>
      </c>
      <c r="F1369" t="s">
        <v>779</v>
      </c>
    </row>
    <row r="1370" spans="2:6" x14ac:dyDescent="0.25">
      <c r="B1370" t="s">
        <v>844</v>
      </c>
      <c r="C1370" s="3">
        <v>34523</v>
      </c>
      <c r="D1370" t="s">
        <v>777</v>
      </c>
      <c r="E1370" t="s">
        <v>780</v>
      </c>
      <c r="F1370" t="s">
        <v>779</v>
      </c>
    </row>
    <row r="1371" spans="2:6" x14ac:dyDescent="0.25">
      <c r="B1371" t="s">
        <v>845</v>
      </c>
      <c r="C1371" s="3">
        <v>30343</v>
      </c>
      <c r="D1371" t="s">
        <v>777</v>
      </c>
      <c r="E1371" t="s">
        <v>778</v>
      </c>
      <c r="F1371" t="s">
        <v>779</v>
      </c>
    </row>
    <row r="1372" spans="2:6" x14ac:dyDescent="0.25">
      <c r="B1372" t="s">
        <v>846</v>
      </c>
      <c r="C1372" s="3">
        <v>30115</v>
      </c>
      <c r="D1372" t="s">
        <v>777</v>
      </c>
      <c r="E1372" t="s">
        <v>787</v>
      </c>
      <c r="F1372" t="s">
        <v>802</v>
      </c>
    </row>
    <row r="1373" spans="2:6" x14ac:dyDescent="0.25">
      <c r="B1373" t="s">
        <v>78</v>
      </c>
      <c r="C1373" s="3">
        <v>32909</v>
      </c>
      <c r="D1373" t="s">
        <v>777</v>
      </c>
      <c r="E1373" t="s">
        <v>778</v>
      </c>
      <c r="F1373" t="s">
        <v>779</v>
      </c>
    </row>
    <row r="1374" spans="2:6" x14ac:dyDescent="0.25">
      <c r="B1374" t="s">
        <v>847</v>
      </c>
      <c r="C1374" s="3">
        <v>30227</v>
      </c>
      <c r="D1374" t="s">
        <v>777</v>
      </c>
      <c r="E1374" t="s">
        <v>787</v>
      </c>
      <c r="F1374" t="s">
        <v>802</v>
      </c>
    </row>
    <row r="1375" spans="2:6" x14ac:dyDescent="0.25">
      <c r="B1375" t="s">
        <v>289</v>
      </c>
      <c r="C1375" s="3">
        <v>28072</v>
      </c>
      <c r="D1375" t="s">
        <v>777</v>
      </c>
      <c r="E1375" t="s">
        <v>790</v>
      </c>
      <c r="F1375" t="s">
        <v>802</v>
      </c>
    </row>
    <row r="1376" spans="2:6" x14ac:dyDescent="0.25">
      <c r="B1376" t="s">
        <v>670</v>
      </c>
      <c r="D1376" t="s">
        <v>777</v>
      </c>
      <c r="E1376" t="s">
        <v>790</v>
      </c>
    </row>
    <row r="1377" spans="2:6" x14ac:dyDescent="0.25">
      <c r="B1377" t="s">
        <v>848</v>
      </c>
      <c r="C1377" s="3">
        <v>32273</v>
      </c>
      <c r="D1377" t="s">
        <v>777</v>
      </c>
      <c r="E1377" t="s">
        <v>801</v>
      </c>
      <c r="F1377" t="s">
        <v>779</v>
      </c>
    </row>
    <row r="1378" spans="2:6" x14ac:dyDescent="0.25">
      <c r="B1378" t="s">
        <v>406</v>
      </c>
      <c r="C1378" s="3">
        <v>33006</v>
      </c>
      <c r="D1378" t="s">
        <v>799</v>
      </c>
      <c r="E1378" t="s">
        <v>800</v>
      </c>
      <c r="F1378" t="s">
        <v>779</v>
      </c>
    </row>
    <row r="1379" spans="2:6" x14ac:dyDescent="0.25">
      <c r="B1379" t="s">
        <v>75</v>
      </c>
      <c r="D1379" t="s">
        <v>799</v>
      </c>
      <c r="E1379" t="s">
        <v>787</v>
      </c>
    </row>
    <row r="1380" spans="2:6" x14ac:dyDescent="0.25">
      <c r="B1380" t="s">
        <v>849</v>
      </c>
      <c r="D1380" t="s">
        <v>783</v>
      </c>
      <c r="E1380" t="s">
        <v>790</v>
      </c>
    </row>
    <row r="1381" spans="2:6" x14ac:dyDescent="0.25">
      <c r="B1381" t="s">
        <v>850</v>
      </c>
      <c r="C1381" s="3">
        <v>31117</v>
      </c>
      <c r="D1381" t="s">
        <v>777</v>
      </c>
      <c r="E1381" t="s">
        <v>780</v>
      </c>
      <c r="F1381" t="s">
        <v>817</v>
      </c>
    </row>
    <row r="1382" spans="2:6" x14ac:dyDescent="0.25">
      <c r="B1382" t="s">
        <v>136</v>
      </c>
      <c r="C1382" s="3">
        <v>29856</v>
      </c>
      <c r="D1382" t="s">
        <v>777</v>
      </c>
      <c r="E1382" t="s">
        <v>778</v>
      </c>
      <c r="F1382" t="s">
        <v>821</v>
      </c>
    </row>
    <row r="1383" spans="2:6" x14ac:dyDescent="0.25">
      <c r="B1383" t="s">
        <v>851</v>
      </c>
      <c r="C1383" s="3">
        <v>32491</v>
      </c>
      <c r="D1383" t="s">
        <v>777</v>
      </c>
      <c r="E1383" t="s">
        <v>824</v>
      </c>
      <c r="F1383" t="s">
        <v>779</v>
      </c>
    </row>
    <row r="1384" spans="2:6" x14ac:dyDescent="0.25">
      <c r="B1384" t="s">
        <v>852</v>
      </c>
      <c r="C1384" s="3">
        <v>33948</v>
      </c>
      <c r="D1384" t="s">
        <v>799</v>
      </c>
      <c r="E1384" t="s">
        <v>805</v>
      </c>
      <c r="F1384" t="s">
        <v>779</v>
      </c>
    </row>
    <row r="1385" spans="2:6" x14ac:dyDescent="0.25">
      <c r="B1385" t="s">
        <v>652</v>
      </c>
      <c r="C1385" s="3">
        <v>31807</v>
      </c>
      <c r="D1385" t="s">
        <v>777</v>
      </c>
      <c r="E1385" t="s">
        <v>787</v>
      </c>
      <c r="F1385" t="s">
        <v>802</v>
      </c>
    </row>
    <row r="1386" spans="2:6" x14ac:dyDescent="0.25">
      <c r="B1386" t="s">
        <v>853</v>
      </c>
      <c r="C1386" s="3">
        <v>33032</v>
      </c>
      <c r="D1386" t="s">
        <v>799</v>
      </c>
      <c r="E1386" t="s">
        <v>784</v>
      </c>
      <c r="F1386" t="s">
        <v>797</v>
      </c>
    </row>
    <row r="1387" spans="2:6" x14ac:dyDescent="0.25">
      <c r="B1387" t="s">
        <v>854</v>
      </c>
      <c r="C1387" s="3">
        <v>30587</v>
      </c>
      <c r="D1387" t="s">
        <v>799</v>
      </c>
      <c r="E1387" t="s">
        <v>800</v>
      </c>
      <c r="F1387" t="s">
        <v>779</v>
      </c>
    </row>
    <row r="1388" spans="2:6" x14ac:dyDescent="0.25">
      <c r="B1388" t="s">
        <v>855</v>
      </c>
      <c r="C1388" s="3">
        <v>28421</v>
      </c>
      <c r="D1388" t="s">
        <v>777</v>
      </c>
      <c r="E1388" t="s">
        <v>824</v>
      </c>
      <c r="F1388" t="s">
        <v>802</v>
      </c>
    </row>
    <row r="1389" spans="2:6" x14ac:dyDescent="0.25">
      <c r="B1389" t="s">
        <v>294</v>
      </c>
      <c r="C1389" s="3">
        <v>27392</v>
      </c>
      <c r="D1389" t="s">
        <v>777</v>
      </c>
      <c r="E1389" t="s">
        <v>780</v>
      </c>
      <c r="F1389" t="s">
        <v>802</v>
      </c>
    </row>
    <row r="1390" spans="2:6" x14ac:dyDescent="0.25">
      <c r="B1390" t="s">
        <v>856</v>
      </c>
      <c r="C1390" s="3">
        <v>29671</v>
      </c>
      <c r="D1390" t="s">
        <v>799</v>
      </c>
      <c r="E1390" t="s">
        <v>780</v>
      </c>
      <c r="F1390" t="s">
        <v>802</v>
      </c>
    </row>
    <row r="1391" spans="2:6" x14ac:dyDescent="0.25">
      <c r="B1391" t="s">
        <v>857</v>
      </c>
      <c r="C1391" s="3">
        <v>30331</v>
      </c>
      <c r="D1391" t="s">
        <v>799</v>
      </c>
      <c r="E1391" t="s">
        <v>780</v>
      </c>
      <c r="F1391" t="s">
        <v>817</v>
      </c>
    </row>
    <row r="1392" spans="2:6" x14ac:dyDescent="0.25">
      <c r="B1392" t="s">
        <v>858</v>
      </c>
      <c r="C1392" s="3">
        <v>31847</v>
      </c>
      <c r="D1392" t="s">
        <v>799</v>
      </c>
      <c r="E1392" t="s">
        <v>790</v>
      </c>
      <c r="F1392" t="s">
        <v>802</v>
      </c>
    </row>
    <row r="1393" spans="2:6" x14ac:dyDescent="0.25">
      <c r="B1393" t="s">
        <v>464</v>
      </c>
      <c r="C1393" s="3">
        <v>30390</v>
      </c>
      <c r="D1393" t="s">
        <v>777</v>
      </c>
      <c r="E1393" t="s">
        <v>790</v>
      </c>
      <c r="F1393" t="s">
        <v>802</v>
      </c>
    </row>
    <row r="1394" spans="2:6" x14ac:dyDescent="0.25">
      <c r="B1394" t="s">
        <v>859</v>
      </c>
      <c r="D1394" t="s">
        <v>783</v>
      </c>
      <c r="E1394" t="s">
        <v>792</v>
      </c>
    </row>
    <row r="1395" spans="2:6" x14ac:dyDescent="0.25">
      <c r="B1395" t="s">
        <v>860</v>
      </c>
      <c r="C1395" s="3">
        <v>29747</v>
      </c>
      <c r="D1395" t="s">
        <v>777</v>
      </c>
      <c r="E1395" t="s">
        <v>778</v>
      </c>
      <c r="F1395" t="s">
        <v>779</v>
      </c>
    </row>
    <row r="1396" spans="2:6" x14ac:dyDescent="0.25">
      <c r="B1396" t="s">
        <v>861</v>
      </c>
      <c r="D1396" t="s">
        <v>799</v>
      </c>
      <c r="E1396" t="s">
        <v>787</v>
      </c>
    </row>
    <row r="1397" spans="2:6" x14ac:dyDescent="0.25">
      <c r="B1397" t="s">
        <v>862</v>
      </c>
      <c r="C1397" s="3">
        <v>30239</v>
      </c>
      <c r="D1397" t="s">
        <v>777</v>
      </c>
      <c r="E1397" t="s">
        <v>824</v>
      </c>
      <c r="F1397" t="s">
        <v>779</v>
      </c>
    </row>
    <row r="1398" spans="2:6" x14ac:dyDescent="0.25">
      <c r="B1398" t="s">
        <v>863</v>
      </c>
      <c r="C1398" s="3">
        <v>31847</v>
      </c>
      <c r="D1398" t="s">
        <v>799</v>
      </c>
      <c r="E1398" t="s">
        <v>801</v>
      </c>
      <c r="F1398" t="s">
        <v>821</v>
      </c>
    </row>
    <row r="1399" spans="2:6" x14ac:dyDescent="0.25">
      <c r="B1399" t="s">
        <v>864</v>
      </c>
      <c r="C1399" s="3">
        <v>28943</v>
      </c>
      <c r="D1399" t="s">
        <v>777</v>
      </c>
      <c r="E1399" t="s">
        <v>792</v>
      </c>
      <c r="F1399" t="s">
        <v>779</v>
      </c>
    </row>
    <row r="1400" spans="2:6" x14ac:dyDescent="0.25">
      <c r="B1400" t="s">
        <v>865</v>
      </c>
      <c r="C1400" s="3">
        <v>31231</v>
      </c>
      <c r="D1400" t="s">
        <v>799</v>
      </c>
      <c r="E1400" t="s">
        <v>792</v>
      </c>
      <c r="F1400" t="s">
        <v>797</v>
      </c>
    </row>
    <row r="1401" spans="2:6" x14ac:dyDescent="0.25">
      <c r="B1401" t="s">
        <v>37</v>
      </c>
      <c r="C1401" s="3">
        <v>32973</v>
      </c>
      <c r="D1401" t="s">
        <v>777</v>
      </c>
      <c r="E1401" t="s">
        <v>800</v>
      </c>
      <c r="F1401" t="s">
        <v>802</v>
      </c>
    </row>
    <row r="1402" spans="2:6" x14ac:dyDescent="0.25">
      <c r="B1402" t="s">
        <v>866</v>
      </c>
      <c r="C1402" s="3">
        <v>32167</v>
      </c>
      <c r="D1402" t="s">
        <v>777</v>
      </c>
      <c r="E1402" t="s">
        <v>792</v>
      </c>
      <c r="F1402" t="s">
        <v>779</v>
      </c>
    </row>
    <row r="1403" spans="2:6" x14ac:dyDescent="0.25">
      <c r="B1403" t="s">
        <v>80</v>
      </c>
      <c r="C1403" s="3">
        <v>29119</v>
      </c>
      <c r="D1403" t="s">
        <v>799</v>
      </c>
      <c r="E1403" t="s">
        <v>780</v>
      </c>
      <c r="F1403" t="s">
        <v>819</v>
      </c>
    </row>
    <row r="1404" spans="2:6" x14ac:dyDescent="0.25">
      <c r="B1404" t="s">
        <v>631</v>
      </c>
      <c r="C1404" s="3">
        <v>31897</v>
      </c>
      <c r="D1404" t="s">
        <v>777</v>
      </c>
      <c r="E1404" t="s">
        <v>787</v>
      </c>
      <c r="F1404" t="s">
        <v>797</v>
      </c>
    </row>
    <row r="1405" spans="2:6" x14ac:dyDescent="0.25">
      <c r="B1405" t="s">
        <v>71</v>
      </c>
      <c r="C1405" s="3">
        <v>33220</v>
      </c>
      <c r="D1405" t="s">
        <v>799</v>
      </c>
      <c r="E1405" t="s">
        <v>795</v>
      </c>
      <c r="F1405" t="s">
        <v>821</v>
      </c>
    </row>
    <row r="1406" spans="2:6" x14ac:dyDescent="0.25">
      <c r="B1406" t="s">
        <v>867</v>
      </c>
      <c r="C1406" s="3">
        <v>31007</v>
      </c>
      <c r="D1406" t="s">
        <v>777</v>
      </c>
      <c r="E1406" t="s">
        <v>778</v>
      </c>
      <c r="F1406" t="s">
        <v>802</v>
      </c>
    </row>
    <row r="1407" spans="2:6" x14ac:dyDescent="0.25">
      <c r="B1407" t="s">
        <v>868</v>
      </c>
      <c r="C1407" s="3">
        <v>32420</v>
      </c>
      <c r="D1407" t="s">
        <v>777</v>
      </c>
      <c r="E1407" t="s">
        <v>787</v>
      </c>
      <c r="F1407" t="s">
        <v>788</v>
      </c>
    </row>
    <row r="1408" spans="2:6" x14ac:dyDescent="0.25">
      <c r="B1408" t="s">
        <v>869</v>
      </c>
      <c r="C1408" s="3">
        <v>30367</v>
      </c>
      <c r="D1408" t="s">
        <v>777</v>
      </c>
      <c r="E1408" t="s">
        <v>787</v>
      </c>
      <c r="F1408" t="s">
        <v>802</v>
      </c>
    </row>
    <row r="1409" spans="2:6" x14ac:dyDescent="0.25">
      <c r="B1409" t="s">
        <v>870</v>
      </c>
      <c r="C1409" s="3">
        <v>31832</v>
      </c>
      <c r="D1409" t="s">
        <v>777</v>
      </c>
      <c r="E1409" t="s">
        <v>778</v>
      </c>
      <c r="F1409" t="s">
        <v>817</v>
      </c>
    </row>
    <row r="1410" spans="2:6" x14ac:dyDescent="0.25">
      <c r="B1410" t="s">
        <v>871</v>
      </c>
      <c r="C1410" s="3">
        <v>27380</v>
      </c>
      <c r="D1410" t="s">
        <v>777</v>
      </c>
      <c r="E1410" t="s">
        <v>787</v>
      </c>
      <c r="F1410" t="s">
        <v>788</v>
      </c>
    </row>
    <row r="1411" spans="2:6" x14ac:dyDescent="0.25">
      <c r="B1411" t="s">
        <v>456</v>
      </c>
      <c r="C1411" s="3">
        <v>30546</v>
      </c>
      <c r="D1411" t="s">
        <v>777</v>
      </c>
      <c r="E1411" t="s">
        <v>791</v>
      </c>
      <c r="F1411" t="s">
        <v>802</v>
      </c>
    </row>
    <row r="1412" spans="2:6" x14ac:dyDescent="0.25">
      <c r="B1412" t="s">
        <v>872</v>
      </c>
      <c r="C1412" s="3">
        <v>31479</v>
      </c>
      <c r="D1412" t="s">
        <v>777</v>
      </c>
      <c r="E1412" t="s">
        <v>824</v>
      </c>
      <c r="F1412" t="s">
        <v>779</v>
      </c>
    </row>
    <row r="1413" spans="2:6" x14ac:dyDescent="0.25">
      <c r="B1413" t="s">
        <v>635</v>
      </c>
      <c r="C1413" s="3">
        <v>32342</v>
      </c>
      <c r="D1413" t="s">
        <v>777</v>
      </c>
      <c r="E1413" t="s">
        <v>787</v>
      </c>
      <c r="F1413" t="s">
        <v>819</v>
      </c>
    </row>
    <row r="1414" spans="2:6" x14ac:dyDescent="0.25">
      <c r="B1414" t="s">
        <v>873</v>
      </c>
      <c r="D1414" t="s">
        <v>783</v>
      </c>
      <c r="E1414" t="s">
        <v>787</v>
      </c>
    </row>
    <row r="1415" spans="2:6" x14ac:dyDescent="0.25">
      <c r="B1415" t="s">
        <v>199</v>
      </c>
      <c r="C1415" s="3">
        <v>29055</v>
      </c>
      <c r="D1415" t="s">
        <v>777</v>
      </c>
      <c r="E1415" t="s">
        <v>787</v>
      </c>
      <c r="F1415" t="s">
        <v>817</v>
      </c>
    </row>
    <row r="1416" spans="2:6" x14ac:dyDescent="0.25">
      <c r="B1416" t="s">
        <v>874</v>
      </c>
      <c r="C1416" s="3">
        <v>29898</v>
      </c>
      <c r="D1416" t="s">
        <v>777</v>
      </c>
      <c r="E1416" t="s">
        <v>787</v>
      </c>
      <c r="F1416" t="s">
        <v>797</v>
      </c>
    </row>
    <row r="1417" spans="2:6" x14ac:dyDescent="0.25">
      <c r="B1417" t="s">
        <v>875</v>
      </c>
      <c r="C1417" s="3">
        <v>30666</v>
      </c>
      <c r="D1417" t="s">
        <v>777</v>
      </c>
      <c r="E1417" t="s">
        <v>801</v>
      </c>
      <c r="F1417" t="s">
        <v>779</v>
      </c>
    </row>
    <row r="1418" spans="2:6" x14ac:dyDescent="0.25">
      <c r="B1418" t="s">
        <v>876</v>
      </c>
      <c r="C1418" s="3">
        <v>30267</v>
      </c>
      <c r="D1418" t="s">
        <v>777</v>
      </c>
      <c r="E1418" t="s">
        <v>792</v>
      </c>
      <c r="F1418" t="s">
        <v>779</v>
      </c>
    </row>
    <row r="1419" spans="2:6" x14ac:dyDescent="0.25">
      <c r="B1419" t="s">
        <v>877</v>
      </c>
      <c r="D1419" t="s">
        <v>783</v>
      </c>
    </row>
    <row r="1420" spans="2:6" x14ac:dyDescent="0.25">
      <c r="B1420" t="s">
        <v>878</v>
      </c>
      <c r="D1420" t="s">
        <v>799</v>
      </c>
      <c r="E1420" t="s">
        <v>800</v>
      </c>
    </row>
    <row r="1421" spans="2:6" x14ac:dyDescent="0.25">
      <c r="B1421" t="s">
        <v>879</v>
      </c>
      <c r="C1421" s="3">
        <v>31185</v>
      </c>
      <c r="D1421" t="s">
        <v>777</v>
      </c>
      <c r="E1421" t="s">
        <v>801</v>
      </c>
      <c r="F1421" t="s">
        <v>797</v>
      </c>
    </row>
    <row r="1422" spans="2:6" x14ac:dyDescent="0.25">
      <c r="B1422" t="s">
        <v>880</v>
      </c>
      <c r="D1422" t="s">
        <v>777</v>
      </c>
      <c r="E1422" t="s">
        <v>784</v>
      </c>
    </row>
    <row r="1423" spans="2:6" x14ac:dyDescent="0.25">
      <c r="B1423" t="s">
        <v>497</v>
      </c>
      <c r="C1423" s="3">
        <v>32669</v>
      </c>
      <c r="D1423" t="s">
        <v>799</v>
      </c>
      <c r="E1423" t="s">
        <v>780</v>
      </c>
      <c r="F1423" t="s">
        <v>797</v>
      </c>
    </row>
    <row r="1424" spans="2:6" x14ac:dyDescent="0.25">
      <c r="B1424" t="s">
        <v>108</v>
      </c>
      <c r="C1424" s="3">
        <v>31712</v>
      </c>
      <c r="D1424" t="s">
        <v>799</v>
      </c>
      <c r="E1424" t="s">
        <v>792</v>
      </c>
      <c r="F1424" t="s">
        <v>802</v>
      </c>
    </row>
    <row r="1425" spans="2:6" x14ac:dyDescent="0.25">
      <c r="B1425" t="s">
        <v>881</v>
      </c>
      <c r="C1425" s="3">
        <v>33144</v>
      </c>
      <c r="D1425" t="s">
        <v>777</v>
      </c>
      <c r="E1425" t="s">
        <v>787</v>
      </c>
      <c r="F1425" t="s">
        <v>821</v>
      </c>
    </row>
    <row r="1426" spans="2:6" x14ac:dyDescent="0.25">
      <c r="B1426" t="s">
        <v>882</v>
      </c>
      <c r="C1426" s="3">
        <v>31677</v>
      </c>
      <c r="D1426" t="s">
        <v>777</v>
      </c>
      <c r="E1426" t="s">
        <v>791</v>
      </c>
      <c r="F1426" t="s">
        <v>779</v>
      </c>
    </row>
    <row r="1427" spans="2:6" x14ac:dyDescent="0.25">
      <c r="B1427" t="s">
        <v>883</v>
      </c>
      <c r="C1427" s="3">
        <v>32025</v>
      </c>
      <c r="D1427" t="s">
        <v>777</v>
      </c>
      <c r="E1427" t="s">
        <v>791</v>
      </c>
      <c r="F1427" t="s">
        <v>779</v>
      </c>
    </row>
    <row r="1428" spans="2:6" x14ac:dyDescent="0.25">
      <c r="B1428" t="s">
        <v>362</v>
      </c>
      <c r="C1428" s="3">
        <v>29791</v>
      </c>
      <c r="D1428" t="s">
        <v>799</v>
      </c>
      <c r="E1428" t="s">
        <v>784</v>
      </c>
      <c r="F1428" t="s">
        <v>802</v>
      </c>
    </row>
    <row r="1429" spans="2:6" x14ac:dyDescent="0.25">
      <c r="B1429" t="s">
        <v>884</v>
      </c>
      <c r="C1429" s="3">
        <v>30489</v>
      </c>
      <c r="D1429" t="s">
        <v>799</v>
      </c>
      <c r="E1429" t="s">
        <v>824</v>
      </c>
      <c r="F1429" t="s">
        <v>779</v>
      </c>
    </row>
    <row r="1430" spans="2:6" x14ac:dyDescent="0.25">
      <c r="B1430" t="s">
        <v>212</v>
      </c>
      <c r="C1430" s="3">
        <v>30596</v>
      </c>
      <c r="D1430" t="s">
        <v>777</v>
      </c>
      <c r="E1430" t="s">
        <v>801</v>
      </c>
      <c r="F1430" t="s">
        <v>819</v>
      </c>
    </row>
    <row r="1431" spans="2:6" x14ac:dyDescent="0.25">
      <c r="B1431" t="s">
        <v>885</v>
      </c>
      <c r="C1431" s="3">
        <v>29220</v>
      </c>
      <c r="D1431" t="s">
        <v>777</v>
      </c>
      <c r="E1431" t="s">
        <v>778</v>
      </c>
      <c r="F1431" t="s">
        <v>802</v>
      </c>
    </row>
    <row r="1432" spans="2:6" x14ac:dyDescent="0.25">
      <c r="B1432" t="s">
        <v>570</v>
      </c>
      <c r="C1432" s="3">
        <v>34808</v>
      </c>
      <c r="D1432" t="s">
        <v>777</v>
      </c>
      <c r="E1432" t="s">
        <v>780</v>
      </c>
      <c r="F1432" t="s">
        <v>779</v>
      </c>
    </row>
    <row r="1433" spans="2:6" x14ac:dyDescent="0.25">
      <c r="B1433" t="s">
        <v>154</v>
      </c>
      <c r="C1433" s="3">
        <v>28321</v>
      </c>
      <c r="D1433" t="s">
        <v>777</v>
      </c>
      <c r="E1433" t="s">
        <v>780</v>
      </c>
      <c r="F1433" t="s">
        <v>802</v>
      </c>
    </row>
    <row r="1434" spans="2:6" x14ac:dyDescent="0.25">
      <c r="B1434" t="s">
        <v>886</v>
      </c>
      <c r="C1434" s="3">
        <v>30259</v>
      </c>
      <c r="D1434" t="s">
        <v>777</v>
      </c>
      <c r="E1434" t="s">
        <v>778</v>
      </c>
      <c r="F1434" t="s">
        <v>797</v>
      </c>
    </row>
    <row r="1435" spans="2:6" x14ac:dyDescent="0.25">
      <c r="B1435" t="s">
        <v>887</v>
      </c>
      <c r="C1435" s="3">
        <v>29654</v>
      </c>
      <c r="D1435" t="s">
        <v>777</v>
      </c>
      <c r="E1435" t="s">
        <v>778</v>
      </c>
      <c r="F1435" t="s">
        <v>779</v>
      </c>
    </row>
    <row r="1436" spans="2:6" x14ac:dyDescent="0.25">
      <c r="B1436" t="s">
        <v>888</v>
      </c>
      <c r="C1436" s="3">
        <v>28764</v>
      </c>
      <c r="D1436" t="s">
        <v>777</v>
      </c>
      <c r="E1436" t="s">
        <v>778</v>
      </c>
      <c r="F1436" t="s">
        <v>802</v>
      </c>
    </row>
    <row r="1437" spans="2:6" x14ac:dyDescent="0.25">
      <c r="B1437" t="s">
        <v>510</v>
      </c>
      <c r="C1437" s="3">
        <v>30670</v>
      </c>
      <c r="D1437" t="s">
        <v>777</v>
      </c>
      <c r="E1437" t="s">
        <v>801</v>
      </c>
      <c r="F1437" t="s">
        <v>819</v>
      </c>
    </row>
    <row r="1438" spans="2:6" x14ac:dyDescent="0.25">
      <c r="B1438" t="s">
        <v>737</v>
      </c>
      <c r="C1438" s="3">
        <v>33823</v>
      </c>
      <c r="D1438" t="s">
        <v>777</v>
      </c>
      <c r="E1438" t="s">
        <v>778</v>
      </c>
      <c r="F1438" t="s">
        <v>779</v>
      </c>
    </row>
    <row r="1439" spans="2:6" x14ac:dyDescent="0.25">
      <c r="B1439" t="s">
        <v>236</v>
      </c>
      <c r="C1439" s="3">
        <v>28882</v>
      </c>
      <c r="D1439" t="s">
        <v>799</v>
      </c>
      <c r="E1439" t="s">
        <v>800</v>
      </c>
      <c r="F1439" t="s">
        <v>821</v>
      </c>
    </row>
    <row r="1440" spans="2:6" x14ac:dyDescent="0.25">
      <c r="B1440" t="s">
        <v>889</v>
      </c>
      <c r="D1440" t="s">
        <v>799</v>
      </c>
    </row>
    <row r="1441" spans="2:6" x14ac:dyDescent="0.25">
      <c r="B1441" t="s">
        <v>890</v>
      </c>
      <c r="C1441" s="3">
        <v>28623</v>
      </c>
      <c r="D1441" t="s">
        <v>799</v>
      </c>
      <c r="E1441" t="s">
        <v>784</v>
      </c>
      <c r="F1441" t="s">
        <v>817</v>
      </c>
    </row>
    <row r="1442" spans="2:6" x14ac:dyDescent="0.25">
      <c r="B1442" t="s">
        <v>267</v>
      </c>
      <c r="C1442" s="3">
        <v>27896</v>
      </c>
      <c r="D1442" t="s">
        <v>777</v>
      </c>
      <c r="E1442" t="s">
        <v>891</v>
      </c>
      <c r="F1442" t="s">
        <v>802</v>
      </c>
    </row>
    <row r="1443" spans="2:6" x14ac:dyDescent="0.25">
      <c r="B1443" t="s">
        <v>892</v>
      </c>
      <c r="C1443" s="3">
        <v>31705</v>
      </c>
      <c r="D1443" t="s">
        <v>777</v>
      </c>
      <c r="E1443" t="s">
        <v>778</v>
      </c>
      <c r="F1443" t="s">
        <v>779</v>
      </c>
    </row>
    <row r="1444" spans="2:6" x14ac:dyDescent="0.25">
      <c r="B1444" t="s">
        <v>209</v>
      </c>
      <c r="C1444" s="3">
        <v>28272</v>
      </c>
      <c r="D1444" t="s">
        <v>777</v>
      </c>
      <c r="E1444" t="s">
        <v>778</v>
      </c>
      <c r="F1444" t="s">
        <v>817</v>
      </c>
    </row>
    <row r="1445" spans="2:6" x14ac:dyDescent="0.25">
      <c r="B1445" t="s">
        <v>893</v>
      </c>
      <c r="C1445" s="3">
        <v>26227</v>
      </c>
      <c r="D1445" t="s">
        <v>777</v>
      </c>
      <c r="E1445" t="s">
        <v>778</v>
      </c>
      <c r="F1445" t="s">
        <v>802</v>
      </c>
    </row>
    <row r="1446" spans="2:6" x14ac:dyDescent="0.25">
      <c r="B1446" t="s">
        <v>115</v>
      </c>
      <c r="C1446" s="3">
        <v>30418</v>
      </c>
      <c r="D1446" t="s">
        <v>777</v>
      </c>
      <c r="E1446" t="s">
        <v>778</v>
      </c>
      <c r="F1446" t="s">
        <v>819</v>
      </c>
    </row>
    <row r="1447" spans="2:6" x14ac:dyDescent="0.25">
      <c r="B1447" t="s">
        <v>894</v>
      </c>
      <c r="C1447" s="3">
        <v>32487</v>
      </c>
      <c r="D1447" t="s">
        <v>777</v>
      </c>
      <c r="E1447" t="s">
        <v>778</v>
      </c>
      <c r="F1447" t="s">
        <v>779</v>
      </c>
    </row>
    <row r="1448" spans="2:6" x14ac:dyDescent="0.25">
      <c r="B1448" t="s">
        <v>895</v>
      </c>
      <c r="C1448" s="3">
        <v>25604</v>
      </c>
      <c r="D1448" t="s">
        <v>799</v>
      </c>
      <c r="E1448" t="s">
        <v>800</v>
      </c>
      <c r="F1448" t="s">
        <v>802</v>
      </c>
    </row>
    <row r="1449" spans="2:6" x14ac:dyDescent="0.25">
      <c r="B1449" t="s">
        <v>896</v>
      </c>
      <c r="C1449" s="3">
        <v>30440</v>
      </c>
      <c r="D1449" t="s">
        <v>777</v>
      </c>
      <c r="E1449" t="s">
        <v>787</v>
      </c>
      <c r="F1449" t="s">
        <v>802</v>
      </c>
    </row>
    <row r="1450" spans="2:6" x14ac:dyDescent="0.25">
      <c r="B1450" t="s">
        <v>897</v>
      </c>
      <c r="C1450" s="3">
        <v>31022</v>
      </c>
      <c r="D1450" t="s">
        <v>777</v>
      </c>
      <c r="E1450" t="s">
        <v>824</v>
      </c>
      <c r="F1450" t="s">
        <v>779</v>
      </c>
    </row>
    <row r="1451" spans="2:6" x14ac:dyDescent="0.25">
      <c r="B1451" t="s">
        <v>379</v>
      </c>
      <c r="C1451" s="3">
        <v>30494</v>
      </c>
      <c r="D1451" t="s">
        <v>777</v>
      </c>
      <c r="E1451" t="s">
        <v>790</v>
      </c>
      <c r="F1451" t="s">
        <v>797</v>
      </c>
    </row>
    <row r="1452" spans="2:6" x14ac:dyDescent="0.25">
      <c r="B1452" t="s">
        <v>898</v>
      </c>
      <c r="D1452" t="s">
        <v>799</v>
      </c>
    </row>
    <row r="1453" spans="2:6" x14ac:dyDescent="0.25">
      <c r="B1453" t="s">
        <v>596</v>
      </c>
      <c r="C1453" s="3">
        <v>31665</v>
      </c>
      <c r="D1453" t="s">
        <v>799</v>
      </c>
      <c r="E1453" t="s">
        <v>778</v>
      </c>
      <c r="F1453" t="s">
        <v>788</v>
      </c>
    </row>
    <row r="1454" spans="2:6" x14ac:dyDescent="0.25">
      <c r="B1454" t="s">
        <v>899</v>
      </c>
      <c r="C1454" s="3">
        <v>32346</v>
      </c>
      <c r="D1454" t="s">
        <v>777</v>
      </c>
      <c r="E1454" t="s">
        <v>824</v>
      </c>
      <c r="F1454" t="s">
        <v>779</v>
      </c>
    </row>
    <row r="1455" spans="2:6" x14ac:dyDescent="0.25">
      <c r="B1455" t="s">
        <v>900</v>
      </c>
      <c r="C1455" s="3">
        <v>30598</v>
      </c>
      <c r="D1455" t="s">
        <v>777</v>
      </c>
      <c r="E1455" t="s">
        <v>787</v>
      </c>
      <c r="F1455" t="s">
        <v>797</v>
      </c>
    </row>
    <row r="1456" spans="2:6" x14ac:dyDescent="0.25">
      <c r="B1456" t="s">
        <v>436</v>
      </c>
      <c r="C1456" s="3">
        <v>30876</v>
      </c>
      <c r="D1456" t="s">
        <v>777</v>
      </c>
      <c r="E1456" t="s">
        <v>792</v>
      </c>
      <c r="F1456" t="s">
        <v>797</v>
      </c>
    </row>
    <row r="1457" spans="2:6" x14ac:dyDescent="0.25">
      <c r="B1457" t="s">
        <v>901</v>
      </c>
      <c r="C1457" s="3">
        <v>29988</v>
      </c>
      <c r="D1457" t="s">
        <v>777</v>
      </c>
      <c r="E1457" t="s">
        <v>790</v>
      </c>
      <c r="F1457" t="s">
        <v>819</v>
      </c>
    </row>
    <row r="1458" spans="2:6" x14ac:dyDescent="0.25">
      <c r="B1458" t="s">
        <v>902</v>
      </c>
      <c r="C1458" s="3">
        <v>31297</v>
      </c>
      <c r="D1458" t="s">
        <v>799</v>
      </c>
      <c r="E1458" t="s">
        <v>778</v>
      </c>
      <c r="F1458" t="s">
        <v>779</v>
      </c>
    </row>
    <row r="1459" spans="2:6" x14ac:dyDescent="0.25">
      <c r="B1459" t="s">
        <v>99</v>
      </c>
      <c r="C1459" s="3">
        <v>29873</v>
      </c>
      <c r="D1459" t="s">
        <v>799</v>
      </c>
      <c r="E1459" t="s">
        <v>792</v>
      </c>
      <c r="F1459" t="s">
        <v>779</v>
      </c>
    </row>
    <row r="1460" spans="2:6" x14ac:dyDescent="0.25">
      <c r="B1460" t="s">
        <v>903</v>
      </c>
      <c r="C1460" s="3">
        <v>29862</v>
      </c>
      <c r="D1460" t="s">
        <v>777</v>
      </c>
      <c r="E1460" t="s">
        <v>801</v>
      </c>
      <c r="F1460" t="s">
        <v>779</v>
      </c>
    </row>
    <row r="1461" spans="2:6" x14ac:dyDescent="0.25">
      <c r="B1461" t="s">
        <v>904</v>
      </c>
      <c r="C1461" s="3">
        <v>25970</v>
      </c>
      <c r="D1461" t="s">
        <v>799</v>
      </c>
      <c r="E1461" t="s">
        <v>905</v>
      </c>
      <c r="F1461" t="s">
        <v>802</v>
      </c>
    </row>
    <row r="1462" spans="2:6" x14ac:dyDescent="0.25">
      <c r="B1462" t="s">
        <v>210</v>
      </c>
      <c r="C1462" s="3">
        <v>29618</v>
      </c>
      <c r="D1462" t="s">
        <v>799</v>
      </c>
      <c r="E1462" t="s">
        <v>780</v>
      </c>
      <c r="F1462" t="s">
        <v>797</v>
      </c>
    </row>
    <row r="1463" spans="2:6" x14ac:dyDescent="0.25">
      <c r="B1463" t="s">
        <v>187</v>
      </c>
      <c r="C1463" s="3">
        <v>25608</v>
      </c>
      <c r="D1463" t="s">
        <v>777</v>
      </c>
      <c r="E1463" t="s">
        <v>787</v>
      </c>
      <c r="F1463" t="s">
        <v>802</v>
      </c>
    </row>
    <row r="1464" spans="2:6" x14ac:dyDescent="0.25">
      <c r="B1464" t="s">
        <v>482</v>
      </c>
      <c r="C1464" s="3">
        <v>34255</v>
      </c>
      <c r="D1464" t="s">
        <v>777</v>
      </c>
      <c r="E1464" t="s">
        <v>780</v>
      </c>
      <c r="F1464" t="s">
        <v>779</v>
      </c>
    </row>
    <row r="1465" spans="2:6" x14ac:dyDescent="0.25">
      <c r="B1465" t="s">
        <v>571</v>
      </c>
      <c r="C1465" s="3">
        <v>30201</v>
      </c>
      <c r="D1465" t="s">
        <v>777</v>
      </c>
      <c r="E1465" t="s">
        <v>778</v>
      </c>
      <c r="F1465" t="s">
        <v>802</v>
      </c>
    </row>
    <row r="1466" spans="2:6" x14ac:dyDescent="0.25">
      <c r="B1466" t="s">
        <v>43</v>
      </c>
      <c r="C1466" s="3">
        <v>32430</v>
      </c>
      <c r="D1466" t="s">
        <v>777</v>
      </c>
      <c r="E1466" t="s">
        <v>780</v>
      </c>
      <c r="F1466" t="s">
        <v>802</v>
      </c>
    </row>
    <row r="1467" spans="2:6" x14ac:dyDescent="0.25">
      <c r="B1467" t="s">
        <v>906</v>
      </c>
      <c r="C1467" s="3">
        <v>29226</v>
      </c>
      <c r="D1467" t="s">
        <v>777</v>
      </c>
      <c r="E1467" t="s">
        <v>778</v>
      </c>
      <c r="F1467" t="s">
        <v>788</v>
      </c>
    </row>
    <row r="1468" spans="2:6" x14ac:dyDescent="0.25">
      <c r="B1468" t="s">
        <v>907</v>
      </c>
      <c r="C1468" s="3">
        <v>34134</v>
      </c>
      <c r="D1468" t="s">
        <v>799</v>
      </c>
      <c r="E1468" t="s">
        <v>787</v>
      </c>
      <c r="F1468" t="s">
        <v>802</v>
      </c>
    </row>
    <row r="1469" spans="2:6" x14ac:dyDescent="0.25">
      <c r="B1469" t="s">
        <v>908</v>
      </c>
      <c r="C1469" s="3">
        <v>33053</v>
      </c>
      <c r="D1469" t="s">
        <v>777</v>
      </c>
      <c r="E1469" t="s">
        <v>780</v>
      </c>
      <c r="F1469" t="s">
        <v>779</v>
      </c>
    </row>
    <row r="1470" spans="2:6" x14ac:dyDescent="0.25">
      <c r="B1470" t="s">
        <v>909</v>
      </c>
      <c r="D1470" t="s">
        <v>799</v>
      </c>
      <c r="E1470" t="s">
        <v>800</v>
      </c>
    </row>
    <row r="1471" spans="2:6" x14ac:dyDescent="0.25">
      <c r="B1471" t="s">
        <v>910</v>
      </c>
      <c r="C1471" s="3">
        <v>31756</v>
      </c>
      <c r="D1471" t="s">
        <v>777</v>
      </c>
      <c r="E1471" t="s">
        <v>824</v>
      </c>
      <c r="F1471" t="s">
        <v>779</v>
      </c>
    </row>
    <row r="1472" spans="2:6" x14ac:dyDescent="0.25">
      <c r="B1472" t="s">
        <v>736</v>
      </c>
      <c r="D1472" t="s">
        <v>777</v>
      </c>
      <c r="E1472" t="s">
        <v>787</v>
      </c>
    </row>
    <row r="1473" spans="2:6" x14ac:dyDescent="0.25">
      <c r="B1473" t="s">
        <v>911</v>
      </c>
      <c r="D1473" t="s">
        <v>783</v>
      </c>
    </row>
    <row r="1474" spans="2:6" x14ac:dyDescent="0.25">
      <c r="B1474" t="s">
        <v>912</v>
      </c>
      <c r="D1474" t="s">
        <v>783</v>
      </c>
      <c r="E1474" t="s">
        <v>780</v>
      </c>
    </row>
    <row r="1475" spans="2:6" x14ac:dyDescent="0.25">
      <c r="B1475" t="s">
        <v>913</v>
      </c>
      <c r="D1475" t="s">
        <v>783</v>
      </c>
      <c r="E1475" t="s">
        <v>790</v>
      </c>
    </row>
    <row r="1476" spans="2:6" x14ac:dyDescent="0.25">
      <c r="B1476" t="s">
        <v>282</v>
      </c>
      <c r="C1476" s="3">
        <v>29405</v>
      </c>
      <c r="D1476" t="s">
        <v>777</v>
      </c>
      <c r="E1476" t="s">
        <v>780</v>
      </c>
      <c r="F1476" t="s">
        <v>779</v>
      </c>
    </row>
    <row r="1477" spans="2:6" x14ac:dyDescent="0.25">
      <c r="B1477" t="s">
        <v>347</v>
      </c>
      <c r="C1477" s="3">
        <v>33854</v>
      </c>
      <c r="D1477" t="s">
        <v>799</v>
      </c>
      <c r="E1477" t="s">
        <v>800</v>
      </c>
      <c r="F1477" t="s">
        <v>779</v>
      </c>
    </row>
    <row r="1478" spans="2:6" x14ac:dyDescent="0.25">
      <c r="B1478" t="s">
        <v>914</v>
      </c>
      <c r="D1478" t="s">
        <v>777</v>
      </c>
      <c r="E1478" t="s">
        <v>787</v>
      </c>
    </row>
    <row r="1479" spans="2:6" x14ac:dyDescent="0.25">
      <c r="B1479" t="s">
        <v>915</v>
      </c>
      <c r="C1479" s="3">
        <v>33461</v>
      </c>
      <c r="D1479" t="s">
        <v>799</v>
      </c>
      <c r="E1479" t="s">
        <v>778</v>
      </c>
      <c r="F1479" t="s">
        <v>779</v>
      </c>
    </row>
    <row r="1480" spans="2:6" x14ac:dyDescent="0.25">
      <c r="B1480" t="s">
        <v>260</v>
      </c>
      <c r="C1480" s="3">
        <v>27083</v>
      </c>
      <c r="D1480" t="s">
        <v>777</v>
      </c>
      <c r="E1480" t="s">
        <v>916</v>
      </c>
      <c r="F1480" t="s">
        <v>797</v>
      </c>
    </row>
    <row r="1481" spans="2:6" x14ac:dyDescent="0.25">
      <c r="B1481" t="s">
        <v>597</v>
      </c>
      <c r="C1481" s="3">
        <v>34253</v>
      </c>
      <c r="D1481" t="s">
        <v>777</v>
      </c>
      <c r="E1481" t="s">
        <v>801</v>
      </c>
      <c r="F1481" t="s">
        <v>779</v>
      </c>
    </row>
    <row r="1482" spans="2:6" x14ac:dyDescent="0.25">
      <c r="B1482" t="s">
        <v>94</v>
      </c>
      <c r="C1482" s="3">
        <v>30406</v>
      </c>
      <c r="D1482" t="s">
        <v>777</v>
      </c>
      <c r="E1482" t="s">
        <v>780</v>
      </c>
      <c r="F1482" t="s">
        <v>797</v>
      </c>
    </row>
    <row r="1483" spans="2:6" x14ac:dyDescent="0.25">
      <c r="B1483" t="s">
        <v>127</v>
      </c>
      <c r="C1483" s="3">
        <v>33200</v>
      </c>
      <c r="D1483" t="s">
        <v>777</v>
      </c>
      <c r="E1483" t="s">
        <v>778</v>
      </c>
      <c r="F1483" t="s">
        <v>779</v>
      </c>
    </row>
    <row r="1484" spans="2:6" x14ac:dyDescent="0.25">
      <c r="B1484" t="s">
        <v>917</v>
      </c>
      <c r="C1484" s="3">
        <v>30825</v>
      </c>
      <c r="D1484" t="s">
        <v>777</v>
      </c>
      <c r="E1484" t="s">
        <v>801</v>
      </c>
      <c r="F1484" t="s">
        <v>779</v>
      </c>
    </row>
    <row r="1485" spans="2:6" x14ac:dyDescent="0.25">
      <c r="B1485" t="s">
        <v>397</v>
      </c>
      <c r="C1485" s="3">
        <v>32388</v>
      </c>
      <c r="D1485" t="s">
        <v>777</v>
      </c>
      <c r="E1485" t="s">
        <v>787</v>
      </c>
      <c r="F1485" t="s">
        <v>779</v>
      </c>
    </row>
    <row r="1486" spans="2:6" x14ac:dyDescent="0.25">
      <c r="B1486" t="s">
        <v>918</v>
      </c>
      <c r="D1486" t="s">
        <v>783</v>
      </c>
      <c r="E1486" t="s">
        <v>791</v>
      </c>
    </row>
    <row r="1487" spans="2:6" x14ac:dyDescent="0.25">
      <c r="B1487" t="s">
        <v>919</v>
      </c>
      <c r="C1487" s="3">
        <v>32735</v>
      </c>
      <c r="D1487" t="s">
        <v>777</v>
      </c>
      <c r="E1487" t="s">
        <v>778</v>
      </c>
      <c r="F1487" t="s">
        <v>779</v>
      </c>
    </row>
    <row r="1488" spans="2:6" x14ac:dyDescent="0.25">
      <c r="B1488" t="s">
        <v>192</v>
      </c>
      <c r="C1488" s="3">
        <v>30982</v>
      </c>
      <c r="D1488" t="s">
        <v>799</v>
      </c>
      <c r="E1488" t="s">
        <v>795</v>
      </c>
      <c r="F1488" t="s">
        <v>779</v>
      </c>
    </row>
    <row r="1489" spans="2:6" x14ac:dyDescent="0.25">
      <c r="B1489" t="s">
        <v>742</v>
      </c>
      <c r="C1489" s="3">
        <v>28941</v>
      </c>
      <c r="D1489" t="s">
        <v>777</v>
      </c>
      <c r="E1489" t="s">
        <v>791</v>
      </c>
      <c r="F1489" t="s">
        <v>779</v>
      </c>
    </row>
    <row r="1490" spans="2:6" x14ac:dyDescent="0.25">
      <c r="B1490" t="s">
        <v>402</v>
      </c>
      <c r="C1490" s="3">
        <v>32844</v>
      </c>
      <c r="D1490" t="s">
        <v>799</v>
      </c>
      <c r="E1490" t="s">
        <v>800</v>
      </c>
      <c r="F1490" t="s">
        <v>779</v>
      </c>
    </row>
    <row r="1491" spans="2:6" x14ac:dyDescent="0.25">
      <c r="B1491" t="s">
        <v>920</v>
      </c>
      <c r="C1491" s="3">
        <v>32535</v>
      </c>
      <c r="D1491" t="s">
        <v>777</v>
      </c>
      <c r="E1491" t="s">
        <v>791</v>
      </c>
      <c r="F1491" t="s">
        <v>779</v>
      </c>
    </row>
    <row r="1492" spans="2:6" x14ac:dyDescent="0.25">
      <c r="B1492" t="s">
        <v>698</v>
      </c>
      <c r="C1492" s="3">
        <v>35994</v>
      </c>
      <c r="D1492" t="s">
        <v>799</v>
      </c>
      <c r="E1492" t="s">
        <v>824</v>
      </c>
      <c r="F1492" t="s">
        <v>779</v>
      </c>
    </row>
    <row r="1493" spans="2:6" x14ac:dyDescent="0.25">
      <c r="B1493" t="s">
        <v>679</v>
      </c>
      <c r="D1493" t="s">
        <v>783</v>
      </c>
      <c r="E1493" t="s">
        <v>790</v>
      </c>
    </row>
    <row r="1494" spans="2:6" x14ac:dyDescent="0.25">
      <c r="B1494" t="s">
        <v>921</v>
      </c>
      <c r="C1494" s="3">
        <v>27412</v>
      </c>
      <c r="D1494" t="s">
        <v>777</v>
      </c>
      <c r="E1494" t="s">
        <v>780</v>
      </c>
      <c r="F1494" t="s">
        <v>779</v>
      </c>
    </row>
    <row r="1495" spans="2:6" x14ac:dyDescent="0.25">
      <c r="B1495" t="s">
        <v>732</v>
      </c>
      <c r="D1495" t="s">
        <v>783</v>
      </c>
    </row>
    <row r="1496" spans="2:6" x14ac:dyDescent="0.25">
      <c r="B1496" t="s">
        <v>922</v>
      </c>
      <c r="D1496" t="s">
        <v>777</v>
      </c>
      <c r="E1496" t="s">
        <v>784</v>
      </c>
    </row>
    <row r="1497" spans="2:6" x14ac:dyDescent="0.25">
      <c r="B1497" t="s">
        <v>400</v>
      </c>
      <c r="C1497" s="3">
        <v>30073</v>
      </c>
      <c r="D1497" t="s">
        <v>777</v>
      </c>
      <c r="E1497" t="s">
        <v>780</v>
      </c>
      <c r="F1497" t="s">
        <v>797</v>
      </c>
    </row>
    <row r="1498" spans="2:6" x14ac:dyDescent="0.25">
      <c r="B1498" t="s">
        <v>923</v>
      </c>
      <c r="E1498" t="s">
        <v>924</v>
      </c>
    </row>
    <row r="1499" spans="2:6" x14ac:dyDescent="0.25">
      <c r="B1499" t="s">
        <v>925</v>
      </c>
      <c r="D1499" t="s">
        <v>783</v>
      </c>
    </row>
    <row r="1500" spans="2:6" x14ac:dyDescent="0.25">
      <c r="B1500" t="s">
        <v>926</v>
      </c>
      <c r="D1500" t="s">
        <v>783</v>
      </c>
      <c r="E1500" t="s">
        <v>787</v>
      </c>
    </row>
    <row r="1501" spans="2:6" x14ac:dyDescent="0.25">
      <c r="B1501" t="s">
        <v>927</v>
      </c>
      <c r="C1501" s="3">
        <v>34350</v>
      </c>
      <c r="D1501" t="s">
        <v>799</v>
      </c>
      <c r="E1501" t="s">
        <v>800</v>
      </c>
      <c r="F1501" t="s">
        <v>779</v>
      </c>
    </row>
    <row r="1502" spans="2:6" x14ac:dyDescent="0.25">
      <c r="B1502" t="s">
        <v>928</v>
      </c>
      <c r="C1502" s="3">
        <v>30470</v>
      </c>
      <c r="D1502" t="s">
        <v>799</v>
      </c>
      <c r="E1502" t="s">
        <v>800</v>
      </c>
      <c r="F1502" t="s">
        <v>779</v>
      </c>
    </row>
    <row r="1503" spans="2:6" x14ac:dyDescent="0.25">
      <c r="B1503" t="s">
        <v>324</v>
      </c>
      <c r="C1503" s="3">
        <v>31252</v>
      </c>
      <c r="D1503" t="s">
        <v>777</v>
      </c>
      <c r="E1503" t="s">
        <v>801</v>
      </c>
      <c r="F1503" t="s">
        <v>797</v>
      </c>
    </row>
    <row r="1504" spans="2:6" x14ac:dyDescent="0.25">
      <c r="B1504" t="s">
        <v>929</v>
      </c>
      <c r="C1504" s="3">
        <v>32895</v>
      </c>
      <c r="D1504" t="s">
        <v>777</v>
      </c>
      <c r="E1504" t="s">
        <v>780</v>
      </c>
      <c r="F1504" t="s">
        <v>779</v>
      </c>
    </row>
    <row r="1505" spans="2:6" x14ac:dyDescent="0.25">
      <c r="B1505" t="s">
        <v>222</v>
      </c>
      <c r="C1505" s="3">
        <v>29747</v>
      </c>
      <c r="D1505" t="s">
        <v>799</v>
      </c>
      <c r="E1505" t="s">
        <v>801</v>
      </c>
      <c r="F1505" t="s">
        <v>797</v>
      </c>
    </row>
    <row r="1506" spans="2:6" x14ac:dyDescent="0.25">
      <c r="B1506" t="s">
        <v>930</v>
      </c>
      <c r="C1506" s="3">
        <v>32755</v>
      </c>
      <c r="D1506" t="s">
        <v>777</v>
      </c>
      <c r="E1506" t="s">
        <v>778</v>
      </c>
      <c r="F1506" t="s">
        <v>779</v>
      </c>
    </row>
    <row r="1507" spans="2:6" x14ac:dyDescent="0.25">
      <c r="B1507" t="s">
        <v>86</v>
      </c>
      <c r="C1507" s="3">
        <v>33124</v>
      </c>
      <c r="D1507" t="s">
        <v>777</v>
      </c>
      <c r="E1507" t="s">
        <v>824</v>
      </c>
      <c r="F1507" t="s">
        <v>788</v>
      </c>
    </row>
    <row r="1508" spans="2:6" x14ac:dyDescent="0.25">
      <c r="B1508" t="s">
        <v>442</v>
      </c>
      <c r="C1508" s="3">
        <v>30900</v>
      </c>
      <c r="D1508" t="s">
        <v>799</v>
      </c>
      <c r="E1508" t="s">
        <v>778</v>
      </c>
      <c r="F1508" t="s">
        <v>821</v>
      </c>
    </row>
    <row r="1509" spans="2:6" x14ac:dyDescent="0.25">
      <c r="B1509" t="s">
        <v>113</v>
      </c>
      <c r="C1509" s="3">
        <v>33529</v>
      </c>
      <c r="D1509" t="s">
        <v>777</v>
      </c>
      <c r="E1509" t="s">
        <v>805</v>
      </c>
      <c r="F1509" t="s">
        <v>779</v>
      </c>
    </row>
    <row r="1510" spans="2:6" x14ac:dyDescent="0.25">
      <c r="B1510" t="s">
        <v>175</v>
      </c>
      <c r="C1510" s="3">
        <v>28699</v>
      </c>
      <c r="D1510" t="s">
        <v>799</v>
      </c>
      <c r="E1510" t="s">
        <v>787</v>
      </c>
      <c r="F1510" t="s">
        <v>821</v>
      </c>
    </row>
    <row r="1511" spans="2:6" x14ac:dyDescent="0.25">
      <c r="B1511" t="s">
        <v>931</v>
      </c>
      <c r="C1511" s="3">
        <v>33133</v>
      </c>
      <c r="D1511" t="s">
        <v>799</v>
      </c>
      <c r="E1511" t="s">
        <v>778</v>
      </c>
      <c r="F1511" t="s">
        <v>821</v>
      </c>
    </row>
    <row r="1512" spans="2:6" x14ac:dyDescent="0.25">
      <c r="B1512" t="s">
        <v>932</v>
      </c>
      <c r="C1512" s="3">
        <v>30855</v>
      </c>
      <c r="D1512" t="s">
        <v>777</v>
      </c>
      <c r="E1512" t="s">
        <v>790</v>
      </c>
      <c r="F1512" t="s">
        <v>821</v>
      </c>
    </row>
    <row r="1513" spans="2:6" x14ac:dyDescent="0.25">
      <c r="B1513" t="s">
        <v>419</v>
      </c>
      <c r="C1513" s="3">
        <v>29532</v>
      </c>
      <c r="D1513" t="s">
        <v>799</v>
      </c>
      <c r="E1513" t="s">
        <v>805</v>
      </c>
      <c r="F1513" t="s">
        <v>821</v>
      </c>
    </row>
    <row r="1514" spans="2:6" x14ac:dyDescent="0.25">
      <c r="B1514" t="s">
        <v>275</v>
      </c>
      <c r="C1514" s="3">
        <v>27683</v>
      </c>
      <c r="D1514" t="s">
        <v>777</v>
      </c>
      <c r="E1514" t="s">
        <v>787</v>
      </c>
      <c r="F1514" t="s">
        <v>797</v>
      </c>
    </row>
    <row r="1515" spans="2:6" x14ac:dyDescent="0.25">
      <c r="B1515" t="s">
        <v>59</v>
      </c>
      <c r="C1515" s="3">
        <v>34309</v>
      </c>
      <c r="D1515" t="s">
        <v>777</v>
      </c>
      <c r="E1515" t="s">
        <v>778</v>
      </c>
      <c r="F1515" t="s">
        <v>779</v>
      </c>
    </row>
    <row r="1516" spans="2:6" x14ac:dyDescent="0.25">
      <c r="B1516" t="s">
        <v>669</v>
      </c>
      <c r="D1516" t="s">
        <v>783</v>
      </c>
    </row>
    <row r="1517" spans="2:6" x14ac:dyDescent="0.25">
      <c r="B1517" t="s">
        <v>933</v>
      </c>
      <c r="C1517" s="3">
        <v>28500</v>
      </c>
      <c r="D1517" t="s">
        <v>777</v>
      </c>
      <c r="E1517" t="s">
        <v>801</v>
      </c>
      <c r="F1517" t="s">
        <v>797</v>
      </c>
    </row>
    <row r="1518" spans="2:6" x14ac:dyDescent="0.25">
      <c r="B1518" t="s">
        <v>934</v>
      </c>
      <c r="C1518" s="3">
        <v>28400</v>
      </c>
      <c r="D1518" t="s">
        <v>777</v>
      </c>
      <c r="E1518" t="s">
        <v>787</v>
      </c>
      <c r="F1518" t="s">
        <v>797</v>
      </c>
    </row>
    <row r="1519" spans="2:6" x14ac:dyDescent="0.25">
      <c r="B1519" t="s">
        <v>935</v>
      </c>
      <c r="C1519" s="3">
        <v>33547</v>
      </c>
      <c r="D1519" t="s">
        <v>777</v>
      </c>
      <c r="E1519" t="s">
        <v>801</v>
      </c>
      <c r="F1519" t="s">
        <v>819</v>
      </c>
    </row>
    <row r="1520" spans="2:6" x14ac:dyDescent="0.25">
      <c r="B1520" t="s">
        <v>936</v>
      </c>
      <c r="C1520" s="3">
        <v>30612</v>
      </c>
      <c r="D1520" t="s">
        <v>777</v>
      </c>
      <c r="E1520" t="s">
        <v>787</v>
      </c>
      <c r="F1520" t="s">
        <v>779</v>
      </c>
    </row>
    <row r="1521" spans="2:6" x14ac:dyDescent="0.25">
      <c r="B1521" t="s">
        <v>269</v>
      </c>
      <c r="C1521" s="3">
        <v>30786</v>
      </c>
      <c r="D1521" t="s">
        <v>799</v>
      </c>
      <c r="E1521" t="s">
        <v>780</v>
      </c>
      <c r="F1521" t="s">
        <v>797</v>
      </c>
    </row>
    <row r="1522" spans="2:6" x14ac:dyDescent="0.25">
      <c r="B1522" t="s">
        <v>488</v>
      </c>
      <c r="C1522" s="3">
        <v>32992</v>
      </c>
      <c r="D1522" t="s">
        <v>777</v>
      </c>
      <c r="E1522" t="s">
        <v>784</v>
      </c>
      <c r="F1522" t="s">
        <v>802</v>
      </c>
    </row>
    <row r="1523" spans="2:6" x14ac:dyDescent="0.25">
      <c r="B1523" t="s">
        <v>937</v>
      </c>
      <c r="C1523" s="3">
        <v>28787</v>
      </c>
      <c r="D1523" t="s">
        <v>777</v>
      </c>
      <c r="E1523" t="s">
        <v>778</v>
      </c>
      <c r="F1523" t="s">
        <v>802</v>
      </c>
    </row>
    <row r="1524" spans="2:6" x14ac:dyDescent="0.25">
      <c r="B1524" t="s">
        <v>938</v>
      </c>
      <c r="C1524" s="3">
        <v>31355</v>
      </c>
      <c r="D1524" t="s">
        <v>777</v>
      </c>
      <c r="E1524" t="s">
        <v>787</v>
      </c>
      <c r="F1524" t="s">
        <v>802</v>
      </c>
    </row>
    <row r="1525" spans="2:6" x14ac:dyDescent="0.25">
      <c r="B1525" t="s">
        <v>752</v>
      </c>
      <c r="D1525" t="s">
        <v>783</v>
      </c>
      <c r="E1525" t="s">
        <v>784</v>
      </c>
    </row>
    <row r="1526" spans="2:6" x14ac:dyDescent="0.25">
      <c r="B1526" t="s">
        <v>939</v>
      </c>
      <c r="C1526" s="3">
        <v>31770</v>
      </c>
      <c r="D1526" t="s">
        <v>799</v>
      </c>
      <c r="E1526" t="s">
        <v>780</v>
      </c>
      <c r="F1526" t="s">
        <v>779</v>
      </c>
    </row>
    <row r="1527" spans="2:6" x14ac:dyDescent="0.25">
      <c r="B1527" t="s">
        <v>940</v>
      </c>
      <c r="D1527" t="s">
        <v>783</v>
      </c>
      <c r="E1527" t="s">
        <v>780</v>
      </c>
    </row>
    <row r="1528" spans="2:6" x14ac:dyDescent="0.25">
      <c r="B1528" t="s">
        <v>941</v>
      </c>
      <c r="D1528" t="s">
        <v>777</v>
      </c>
      <c r="E1528" t="s">
        <v>784</v>
      </c>
    </row>
    <row r="1529" spans="2:6" x14ac:dyDescent="0.25">
      <c r="B1529" t="s">
        <v>743</v>
      </c>
      <c r="D1529" t="s">
        <v>783</v>
      </c>
      <c r="E1529" t="s">
        <v>787</v>
      </c>
    </row>
    <row r="1530" spans="2:6" x14ac:dyDescent="0.25">
      <c r="B1530" t="s">
        <v>735</v>
      </c>
      <c r="D1530" t="s">
        <v>799</v>
      </c>
      <c r="E1530" t="s">
        <v>790</v>
      </c>
    </row>
    <row r="1531" spans="2:6" x14ac:dyDescent="0.25">
      <c r="B1531" t="s">
        <v>942</v>
      </c>
      <c r="C1531" s="3">
        <v>31036</v>
      </c>
      <c r="D1531" t="s">
        <v>799</v>
      </c>
      <c r="E1531" t="s">
        <v>805</v>
      </c>
      <c r="F1531" t="s">
        <v>819</v>
      </c>
    </row>
    <row r="1532" spans="2:6" x14ac:dyDescent="0.25">
      <c r="B1532" t="s">
        <v>943</v>
      </c>
      <c r="C1532" s="3">
        <v>31581</v>
      </c>
      <c r="D1532" t="s">
        <v>777</v>
      </c>
      <c r="E1532" t="s">
        <v>778</v>
      </c>
      <c r="F1532" t="s">
        <v>779</v>
      </c>
    </row>
    <row r="1533" spans="2:6" x14ac:dyDescent="0.25">
      <c r="B1533" t="s">
        <v>65</v>
      </c>
      <c r="C1533" s="3">
        <v>31909</v>
      </c>
      <c r="D1533" t="s">
        <v>777</v>
      </c>
      <c r="E1533" t="s">
        <v>801</v>
      </c>
      <c r="F1533" t="s">
        <v>819</v>
      </c>
    </row>
    <row r="1534" spans="2:6" x14ac:dyDescent="0.25">
      <c r="B1534" t="s">
        <v>944</v>
      </c>
      <c r="C1534" s="3">
        <v>32324</v>
      </c>
      <c r="D1534" t="s">
        <v>777</v>
      </c>
      <c r="E1534" t="s">
        <v>790</v>
      </c>
      <c r="F1534" t="s">
        <v>819</v>
      </c>
    </row>
    <row r="1535" spans="2:6" x14ac:dyDescent="0.25">
      <c r="B1535" t="s">
        <v>945</v>
      </c>
      <c r="C1535" s="3">
        <v>29964</v>
      </c>
      <c r="D1535" t="s">
        <v>777</v>
      </c>
      <c r="E1535" t="s">
        <v>824</v>
      </c>
      <c r="F1535" t="s">
        <v>842</v>
      </c>
    </row>
    <row r="1536" spans="2:6" x14ac:dyDescent="0.25">
      <c r="B1536" t="s">
        <v>946</v>
      </c>
      <c r="C1536" s="3">
        <v>33307</v>
      </c>
      <c r="D1536" t="s">
        <v>799</v>
      </c>
      <c r="E1536" t="s">
        <v>795</v>
      </c>
      <c r="F1536" t="s">
        <v>779</v>
      </c>
    </row>
    <row r="1537" spans="2:6" x14ac:dyDescent="0.25">
      <c r="B1537" t="s">
        <v>947</v>
      </c>
      <c r="C1537" s="3">
        <v>32089</v>
      </c>
      <c r="D1537" t="s">
        <v>777</v>
      </c>
      <c r="E1537" t="s">
        <v>791</v>
      </c>
      <c r="F1537" t="s">
        <v>779</v>
      </c>
    </row>
    <row r="1538" spans="2:6" x14ac:dyDescent="0.25">
      <c r="B1538" t="s">
        <v>948</v>
      </c>
      <c r="C1538" s="3">
        <v>31458</v>
      </c>
      <c r="D1538" t="s">
        <v>777</v>
      </c>
      <c r="E1538" t="s">
        <v>791</v>
      </c>
      <c r="F1538" t="s">
        <v>779</v>
      </c>
    </row>
    <row r="1539" spans="2:6" x14ac:dyDescent="0.25">
      <c r="B1539" t="s">
        <v>949</v>
      </c>
      <c r="C1539" s="3">
        <v>34437</v>
      </c>
      <c r="D1539" t="s">
        <v>777</v>
      </c>
      <c r="E1539" t="s">
        <v>792</v>
      </c>
      <c r="F1539" t="s">
        <v>779</v>
      </c>
    </row>
    <row r="1540" spans="2:6" x14ac:dyDescent="0.25">
      <c r="B1540" t="s">
        <v>173</v>
      </c>
      <c r="C1540" s="3">
        <v>28425</v>
      </c>
      <c r="D1540" t="s">
        <v>799</v>
      </c>
      <c r="E1540" t="s">
        <v>780</v>
      </c>
      <c r="F1540" t="s">
        <v>817</v>
      </c>
    </row>
    <row r="1541" spans="2:6" x14ac:dyDescent="0.25">
      <c r="B1541" t="s">
        <v>221</v>
      </c>
      <c r="C1541" s="3">
        <v>31199</v>
      </c>
      <c r="D1541" t="s">
        <v>777</v>
      </c>
      <c r="E1541" t="s">
        <v>824</v>
      </c>
      <c r="F1541" t="s">
        <v>779</v>
      </c>
    </row>
    <row r="1542" spans="2:6" x14ac:dyDescent="0.25">
      <c r="B1542" t="s">
        <v>950</v>
      </c>
      <c r="C1542" s="3">
        <v>32856</v>
      </c>
      <c r="D1542" t="s">
        <v>777</v>
      </c>
      <c r="E1542" t="s">
        <v>824</v>
      </c>
      <c r="F1542" t="s">
        <v>779</v>
      </c>
    </row>
    <row r="1543" spans="2:6" x14ac:dyDescent="0.25">
      <c r="B1543" t="s">
        <v>105</v>
      </c>
      <c r="C1543" s="3">
        <v>33321</v>
      </c>
      <c r="D1543" t="s">
        <v>799</v>
      </c>
      <c r="E1543" t="s">
        <v>800</v>
      </c>
      <c r="F1543" t="s">
        <v>779</v>
      </c>
    </row>
    <row r="1544" spans="2:6" x14ac:dyDescent="0.25">
      <c r="B1544" t="s">
        <v>951</v>
      </c>
      <c r="C1544" s="3">
        <v>31946</v>
      </c>
      <c r="D1544" t="s">
        <v>777</v>
      </c>
      <c r="E1544" t="s">
        <v>787</v>
      </c>
      <c r="F1544" t="s">
        <v>797</v>
      </c>
    </row>
    <row r="1545" spans="2:6" x14ac:dyDescent="0.25">
      <c r="B1545" t="s">
        <v>513</v>
      </c>
      <c r="C1545" s="3">
        <v>32555</v>
      </c>
      <c r="D1545" t="s">
        <v>777</v>
      </c>
      <c r="E1545" t="s">
        <v>778</v>
      </c>
      <c r="F1545" t="s">
        <v>819</v>
      </c>
    </row>
    <row r="1546" spans="2:6" x14ac:dyDescent="0.25">
      <c r="B1546" t="s">
        <v>122</v>
      </c>
      <c r="C1546" s="3">
        <v>33578</v>
      </c>
      <c r="D1546" t="s">
        <v>777</v>
      </c>
      <c r="E1546" t="s">
        <v>780</v>
      </c>
      <c r="F1546" t="s">
        <v>779</v>
      </c>
    </row>
    <row r="1547" spans="2:6" x14ac:dyDescent="0.25">
      <c r="B1547" t="s">
        <v>658</v>
      </c>
      <c r="C1547" s="3">
        <v>33712</v>
      </c>
      <c r="D1547" t="s">
        <v>777</v>
      </c>
      <c r="E1547" t="s">
        <v>824</v>
      </c>
      <c r="F1547" t="s">
        <v>779</v>
      </c>
    </row>
    <row r="1548" spans="2:6" x14ac:dyDescent="0.25">
      <c r="B1548" t="s">
        <v>952</v>
      </c>
      <c r="D1548" t="s">
        <v>777</v>
      </c>
      <c r="E1548" t="s">
        <v>778</v>
      </c>
    </row>
    <row r="1549" spans="2:6" x14ac:dyDescent="0.25">
      <c r="B1549" t="s">
        <v>50</v>
      </c>
      <c r="C1549" s="3">
        <v>31132</v>
      </c>
      <c r="D1549" t="s">
        <v>777</v>
      </c>
      <c r="E1549" t="s">
        <v>780</v>
      </c>
      <c r="F1549" t="s">
        <v>779</v>
      </c>
    </row>
    <row r="1550" spans="2:6" x14ac:dyDescent="0.25">
      <c r="B1550" t="s">
        <v>448</v>
      </c>
      <c r="C1550" s="3">
        <v>30154</v>
      </c>
      <c r="D1550" t="s">
        <v>777</v>
      </c>
      <c r="E1550" t="s">
        <v>787</v>
      </c>
      <c r="F1550" t="s">
        <v>817</v>
      </c>
    </row>
    <row r="1551" spans="2:6" x14ac:dyDescent="0.25">
      <c r="B1551" t="s">
        <v>953</v>
      </c>
      <c r="C1551" s="3">
        <v>32497</v>
      </c>
      <c r="D1551" t="s">
        <v>777</v>
      </c>
      <c r="E1551" t="s">
        <v>800</v>
      </c>
      <c r="F1551" t="s">
        <v>779</v>
      </c>
    </row>
    <row r="1552" spans="2:6" x14ac:dyDescent="0.25">
      <c r="B1552" t="s">
        <v>339</v>
      </c>
      <c r="C1552" s="3">
        <v>29399</v>
      </c>
      <c r="D1552" t="s">
        <v>777</v>
      </c>
      <c r="E1552" t="s">
        <v>780</v>
      </c>
      <c r="F1552" t="s">
        <v>797</v>
      </c>
    </row>
    <row r="1553" spans="2:6" x14ac:dyDescent="0.25">
      <c r="B1553" t="s">
        <v>83</v>
      </c>
      <c r="C1553" s="3">
        <v>33093</v>
      </c>
      <c r="D1553" t="s">
        <v>777</v>
      </c>
      <c r="E1553" t="s">
        <v>780</v>
      </c>
      <c r="F1553" t="s">
        <v>821</v>
      </c>
    </row>
    <row r="1554" spans="2:6" x14ac:dyDescent="0.25">
      <c r="B1554" t="s">
        <v>702</v>
      </c>
      <c r="C1554" s="3">
        <v>34682</v>
      </c>
      <c r="D1554" t="s">
        <v>799</v>
      </c>
      <c r="E1554" t="s">
        <v>905</v>
      </c>
      <c r="F1554" t="s">
        <v>779</v>
      </c>
    </row>
    <row r="1555" spans="2:6" x14ac:dyDescent="0.25">
      <c r="B1555" t="s">
        <v>132</v>
      </c>
      <c r="C1555" s="3">
        <v>32073</v>
      </c>
      <c r="D1555" t="s">
        <v>799</v>
      </c>
      <c r="E1555" t="s">
        <v>791</v>
      </c>
      <c r="F1555" t="s">
        <v>779</v>
      </c>
    </row>
    <row r="1556" spans="2:6" x14ac:dyDescent="0.25">
      <c r="B1556" t="s">
        <v>954</v>
      </c>
      <c r="C1556" s="3">
        <v>33281</v>
      </c>
      <c r="D1556" t="s">
        <v>777</v>
      </c>
      <c r="E1556" t="s">
        <v>787</v>
      </c>
      <c r="F1556" t="s">
        <v>802</v>
      </c>
    </row>
    <row r="1557" spans="2:6" x14ac:dyDescent="0.25">
      <c r="B1557" t="s">
        <v>955</v>
      </c>
      <c r="C1557" s="3">
        <v>30288</v>
      </c>
      <c r="D1557" t="s">
        <v>777</v>
      </c>
      <c r="E1557" t="s">
        <v>801</v>
      </c>
      <c r="F1557" t="s">
        <v>779</v>
      </c>
    </row>
    <row r="1558" spans="2:6" x14ac:dyDescent="0.25">
      <c r="B1558" t="s">
        <v>200</v>
      </c>
      <c r="C1558" s="3">
        <v>29856</v>
      </c>
      <c r="D1558" t="s">
        <v>777</v>
      </c>
      <c r="E1558" t="s">
        <v>801</v>
      </c>
      <c r="F1558" t="s">
        <v>779</v>
      </c>
    </row>
    <row r="1559" spans="2:6" x14ac:dyDescent="0.25">
      <c r="B1559" t="s">
        <v>956</v>
      </c>
      <c r="D1559" t="s">
        <v>777</v>
      </c>
      <c r="E1559" t="s">
        <v>790</v>
      </c>
    </row>
    <row r="1560" spans="2:6" x14ac:dyDescent="0.25">
      <c r="B1560" t="s">
        <v>957</v>
      </c>
      <c r="D1560" t="s">
        <v>783</v>
      </c>
      <c r="E1560" t="s">
        <v>780</v>
      </c>
    </row>
    <row r="1561" spans="2:6" x14ac:dyDescent="0.25">
      <c r="B1561" t="s">
        <v>709</v>
      </c>
      <c r="D1561" t="s">
        <v>777</v>
      </c>
      <c r="E1561" t="s">
        <v>800</v>
      </c>
    </row>
    <row r="1562" spans="2:6" x14ac:dyDescent="0.25">
      <c r="B1562" t="s">
        <v>958</v>
      </c>
      <c r="D1562" t="s">
        <v>783</v>
      </c>
      <c r="E1562" t="s">
        <v>790</v>
      </c>
    </row>
    <row r="1563" spans="2:6" x14ac:dyDescent="0.25">
      <c r="B1563" t="s">
        <v>959</v>
      </c>
      <c r="C1563" s="3">
        <v>29699</v>
      </c>
      <c r="D1563" t="s">
        <v>777</v>
      </c>
      <c r="E1563" t="s">
        <v>790</v>
      </c>
      <c r="F1563" t="s">
        <v>802</v>
      </c>
    </row>
    <row r="1564" spans="2:6" x14ac:dyDescent="0.25">
      <c r="B1564" t="s">
        <v>960</v>
      </c>
      <c r="C1564" s="3">
        <v>27715</v>
      </c>
      <c r="D1564" t="s">
        <v>799</v>
      </c>
      <c r="E1564" t="s">
        <v>792</v>
      </c>
      <c r="F1564" t="s">
        <v>802</v>
      </c>
    </row>
    <row r="1565" spans="2:6" x14ac:dyDescent="0.25">
      <c r="B1565" t="s">
        <v>961</v>
      </c>
      <c r="C1565" s="3">
        <v>30953</v>
      </c>
      <c r="D1565" t="s">
        <v>799</v>
      </c>
      <c r="E1565" t="s">
        <v>778</v>
      </c>
      <c r="F1565" t="s">
        <v>802</v>
      </c>
    </row>
    <row r="1566" spans="2:6" x14ac:dyDescent="0.25">
      <c r="B1566" t="s">
        <v>103</v>
      </c>
      <c r="D1566" t="s">
        <v>777</v>
      </c>
      <c r="E1566" t="s">
        <v>787</v>
      </c>
    </row>
    <row r="1567" spans="2:6" x14ac:dyDescent="0.25">
      <c r="B1567" t="s">
        <v>523</v>
      </c>
      <c r="C1567" s="3">
        <v>31113</v>
      </c>
      <c r="D1567" t="s">
        <v>777</v>
      </c>
      <c r="E1567" t="s">
        <v>801</v>
      </c>
      <c r="F1567" t="s">
        <v>788</v>
      </c>
    </row>
    <row r="1568" spans="2:6" x14ac:dyDescent="0.25">
      <c r="B1568" t="s">
        <v>114</v>
      </c>
      <c r="C1568" s="3">
        <v>31072</v>
      </c>
      <c r="D1568" t="s">
        <v>777</v>
      </c>
      <c r="E1568" t="s">
        <v>801</v>
      </c>
      <c r="F1568" t="s">
        <v>819</v>
      </c>
    </row>
    <row r="1569" spans="2:6" x14ac:dyDescent="0.25">
      <c r="B1569" t="s">
        <v>962</v>
      </c>
      <c r="C1569" s="3">
        <v>29203</v>
      </c>
      <c r="D1569" t="s">
        <v>777</v>
      </c>
      <c r="E1569" t="s">
        <v>792</v>
      </c>
      <c r="F1569" t="s">
        <v>817</v>
      </c>
    </row>
    <row r="1570" spans="2:6" x14ac:dyDescent="0.25">
      <c r="B1570" t="s">
        <v>297</v>
      </c>
      <c r="C1570" s="3">
        <v>29712</v>
      </c>
      <c r="D1570" t="s">
        <v>777</v>
      </c>
      <c r="E1570" t="s">
        <v>778</v>
      </c>
      <c r="F1570" t="s">
        <v>779</v>
      </c>
    </row>
    <row r="1571" spans="2:6" x14ac:dyDescent="0.25">
      <c r="B1571" t="s">
        <v>281</v>
      </c>
      <c r="C1571" s="3">
        <v>30749</v>
      </c>
      <c r="D1571" t="s">
        <v>777</v>
      </c>
      <c r="E1571" t="s">
        <v>780</v>
      </c>
      <c r="F1571" t="s">
        <v>821</v>
      </c>
    </row>
    <row r="1572" spans="2:6" x14ac:dyDescent="0.25">
      <c r="B1572" t="s">
        <v>963</v>
      </c>
      <c r="D1572" t="s">
        <v>799</v>
      </c>
      <c r="E1572" t="s">
        <v>780</v>
      </c>
    </row>
    <row r="1573" spans="2:6" x14ac:dyDescent="0.25">
      <c r="B1573" t="s">
        <v>964</v>
      </c>
      <c r="C1573" s="3">
        <v>33124</v>
      </c>
      <c r="D1573" t="s">
        <v>777</v>
      </c>
      <c r="E1573" t="s">
        <v>791</v>
      </c>
      <c r="F1573" t="s">
        <v>779</v>
      </c>
    </row>
    <row r="1574" spans="2:6" x14ac:dyDescent="0.25">
      <c r="B1574" t="s">
        <v>965</v>
      </c>
      <c r="C1574" s="3">
        <v>33159</v>
      </c>
      <c r="D1574" t="s">
        <v>777</v>
      </c>
      <c r="E1574" t="s">
        <v>790</v>
      </c>
      <c r="F1574" t="s">
        <v>797</v>
      </c>
    </row>
    <row r="1575" spans="2:6" x14ac:dyDescent="0.25">
      <c r="B1575" t="s">
        <v>966</v>
      </c>
      <c r="C1575" s="3">
        <v>29556</v>
      </c>
      <c r="D1575" t="s">
        <v>777</v>
      </c>
      <c r="E1575" t="s">
        <v>780</v>
      </c>
      <c r="F1575" t="s">
        <v>779</v>
      </c>
    </row>
    <row r="1576" spans="2:6" x14ac:dyDescent="0.25">
      <c r="B1576" t="s">
        <v>359</v>
      </c>
      <c r="C1576" s="3">
        <v>28014</v>
      </c>
      <c r="D1576" t="s">
        <v>799</v>
      </c>
      <c r="E1576" t="s">
        <v>800</v>
      </c>
      <c r="F1576" t="s">
        <v>779</v>
      </c>
    </row>
    <row r="1577" spans="2:6" x14ac:dyDescent="0.25">
      <c r="B1577" t="s">
        <v>967</v>
      </c>
      <c r="C1577" s="3">
        <v>29406</v>
      </c>
      <c r="D1577" t="s">
        <v>777</v>
      </c>
      <c r="E1577" t="s">
        <v>824</v>
      </c>
      <c r="F1577" t="s">
        <v>802</v>
      </c>
    </row>
    <row r="1578" spans="2:6" x14ac:dyDescent="0.25">
      <c r="B1578" t="s">
        <v>968</v>
      </c>
      <c r="D1578" t="s">
        <v>799</v>
      </c>
      <c r="E1578" t="s">
        <v>800</v>
      </c>
    </row>
    <row r="1579" spans="2:6" x14ac:dyDescent="0.25">
      <c r="B1579" t="s">
        <v>969</v>
      </c>
      <c r="C1579" s="3">
        <v>29140</v>
      </c>
      <c r="D1579" t="s">
        <v>777</v>
      </c>
      <c r="E1579" t="s">
        <v>780</v>
      </c>
      <c r="F1579" t="s">
        <v>779</v>
      </c>
    </row>
    <row r="1580" spans="2:6" x14ac:dyDescent="0.25">
      <c r="B1580" t="s">
        <v>970</v>
      </c>
      <c r="D1580" t="s">
        <v>783</v>
      </c>
      <c r="E1580" t="s">
        <v>791</v>
      </c>
    </row>
    <row r="1581" spans="2:6" x14ac:dyDescent="0.25">
      <c r="B1581" t="s">
        <v>434</v>
      </c>
      <c r="C1581" s="3">
        <v>30961</v>
      </c>
      <c r="D1581" t="s">
        <v>799</v>
      </c>
      <c r="E1581" t="s">
        <v>790</v>
      </c>
      <c r="F1581" t="s">
        <v>797</v>
      </c>
    </row>
    <row r="1582" spans="2:6" x14ac:dyDescent="0.25">
      <c r="B1582" t="s">
        <v>241</v>
      </c>
      <c r="C1582" s="3">
        <v>26406</v>
      </c>
      <c r="D1582" t="s">
        <v>777</v>
      </c>
      <c r="E1582" t="s">
        <v>780</v>
      </c>
      <c r="F1582" t="s">
        <v>817</v>
      </c>
    </row>
    <row r="1583" spans="2:6" x14ac:dyDescent="0.25">
      <c r="B1583" t="s">
        <v>213</v>
      </c>
      <c r="C1583" s="3">
        <v>28312</v>
      </c>
      <c r="D1583" t="s">
        <v>777</v>
      </c>
      <c r="E1583" t="s">
        <v>790</v>
      </c>
      <c r="F1583" t="s">
        <v>797</v>
      </c>
    </row>
    <row r="1584" spans="2:6" x14ac:dyDescent="0.25">
      <c r="B1584" t="s">
        <v>971</v>
      </c>
      <c r="C1584" s="3">
        <v>31345</v>
      </c>
      <c r="D1584" t="s">
        <v>777</v>
      </c>
      <c r="E1584" t="s">
        <v>824</v>
      </c>
      <c r="F1584" t="s">
        <v>779</v>
      </c>
    </row>
    <row r="1585" spans="2:6" x14ac:dyDescent="0.25">
      <c r="B1585" t="s">
        <v>972</v>
      </c>
      <c r="D1585" t="s">
        <v>799</v>
      </c>
      <c r="E1585" t="s">
        <v>800</v>
      </c>
    </row>
    <row r="1586" spans="2:6" x14ac:dyDescent="0.25">
      <c r="B1586" t="s">
        <v>697</v>
      </c>
      <c r="D1586" t="s">
        <v>783</v>
      </c>
      <c r="E1586" t="s">
        <v>780</v>
      </c>
    </row>
    <row r="1587" spans="2:6" x14ac:dyDescent="0.25">
      <c r="B1587" t="s">
        <v>338</v>
      </c>
      <c r="C1587" s="3">
        <v>30773</v>
      </c>
      <c r="D1587" t="s">
        <v>777</v>
      </c>
      <c r="E1587" t="s">
        <v>780</v>
      </c>
      <c r="F1587" t="s">
        <v>779</v>
      </c>
    </row>
    <row r="1588" spans="2:6" x14ac:dyDescent="0.25">
      <c r="B1588" t="s">
        <v>481</v>
      </c>
      <c r="C1588" s="3">
        <v>34168</v>
      </c>
      <c r="D1588" t="s">
        <v>777</v>
      </c>
      <c r="E1588" t="s">
        <v>778</v>
      </c>
      <c r="F1588" t="s">
        <v>779</v>
      </c>
    </row>
    <row r="1589" spans="2:6" x14ac:dyDescent="0.25">
      <c r="B1589" t="s">
        <v>973</v>
      </c>
      <c r="D1589" t="s">
        <v>783</v>
      </c>
      <c r="E1589" t="s">
        <v>790</v>
      </c>
    </row>
    <row r="1590" spans="2:6" x14ac:dyDescent="0.25">
      <c r="B1590" t="s">
        <v>578</v>
      </c>
      <c r="C1590" s="3">
        <v>33285</v>
      </c>
      <c r="D1590" t="s">
        <v>777</v>
      </c>
      <c r="E1590" t="s">
        <v>824</v>
      </c>
      <c r="F1590" t="s">
        <v>779</v>
      </c>
    </row>
    <row r="1591" spans="2:6" x14ac:dyDescent="0.25">
      <c r="B1591" t="s">
        <v>974</v>
      </c>
      <c r="C1591" s="3">
        <v>29333</v>
      </c>
      <c r="D1591" t="s">
        <v>777</v>
      </c>
      <c r="E1591" t="s">
        <v>778</v>
      </c>
      <c r="F1591" t="s">
        <v>779</v>
      </c>
    </row>
    <row r="1592" spans="2:6" x14ac:dyDescent="0.25">
      <c r="B1592" t="s">
        <v>588</v>
      </c>
      <c r="C1592" s="3">
        <v>32903</v>
      </c>
      <c r="D1592" t="s">
        <v>799</v>
      </c>
      <c r="E1592" t="s">
        <v>891</v>
      </c>
      <c r="F1592" t="s">
        <v>802</v>
      </c>
    </row>
    <row r="1593" spans="2:6" x14ac:dyDescent="0.25">
      <c r="B1593" t="s">
        <v>459</v>
      </c>
      <c r="C1593" s="3">
        <v>33590</v>
      </c>
      <c r="D1593" t="s">
        <v>777</v>
      </c>
      <c r="E1593" t="s">
        <v>778</v>
      </c>
      <c r="F1593" t="s">
        <v>779</v>
      </c>
    </row>
    <row r="1594" spans="2:6" x14ac:dyDescent="0.25">
      <c r="B1594" t="s">
        <v>975</v>
      </c>
      <c r="C1594" s="3">
        <v>30594</v>
      </c>
      <c r="D1594" t="s">
        <v>777</v>
      </c>
      <c r="E1594" t="s">
        <v>787</v>
      </c>
      <c r="F1594" t="s">
        <v>814</v>
      </c>
    </row>
    <row r="1595" spans="2:6" x14ac:dyDescent="0.25">
      <c r="B1595" t="s">
        <v>976</v>
      </c>
      <c r="C1595" s="3">
        <v>32245</v>
      </c>
      <c r="D1595" t="s">
        <v>777</v>
      </c>
      <c r="E1595" t="s">
        <v>780</v>
      </c>
      <c r="F1595" t="s">
        <v>779</v>
      </c>
    </row>
    <row r="1596" spans="2:6" x14ac:dyDescent="0.25">
      <c r="B1596" t="s">
        <v>598</v>
      </c>
      <c r="C1596" s="3">
        <v>31809</v>
      </c>
      <c r="D1596" t="s">
        <v>777</v>
      </c>
      <c r="E1596" t="s">
        <v>787</v>
      </c>
      <c r="F1596" t="s">
        <v>802</v>
      </c>
    </row>
    <row r="1597" spans="2:6" x14ac:dyDescent="0.25">
      <c r="B1597" t="s">
        <v>977</v>
      </c>
      <c r="C1597" s="3">
        <v>33128</v>
      </c>
      <c r="D1597" t="s">
        <v>777</v>
      </c>
      <c r="E1597" t="s">
        <v>780</v>
      </c>
      <c r="F1597" t="s">
        <v>779</v>
      </c>
    </row>
    <row r="1598" spans="2:6" x14ac:dyDescent="0.25">
      <c r="B1598" t="s">
        <v>377</v>
      </c>
      <c r="C1598" s="3">
        <v>30721</v>
      </c>
      <c r="D1598" t="s">
        <v>777</v>
      </c>
      <c r="E1598" t="s">
        <v>780</v>
      </c>
      <c r="F1598" t="s">
        <v>779</v>
      </c>
    </row>
    <row r="1599" spans="2:6" x14ac:dyDescent="0.25">
      <c r="B1599" t="s">
        <v>978</v>
      </c>
      <c r="C1599" s="3">
        <v>33102</v>
      </c>
      <c r="D1599" t="s">
        <v>799</v>
      </c>
      <c r="E1599" t="s">
        <v>824</v>
      </c>
      <c r="F1599" t="s">
        <v>817</v>
      </c>
    </row>
    <row r="1600" spans="2:6" x14ac:dyDescent="0.25">
      <c r="B1600" t="s">
        <v>141</v>
      </c>
      <c r="C1600" s="3">
        <v>27541</v>
      </c>
      <c r="D1600" t="s">
        <v>799</v>
      </c>
      <c r="E1600" t="s">
        <v>778</v>
      </c>
      <c r="F1600" t="s">
        <v>802</v>
      </c>
    </row>
    <row r="1601" spans="2:6" x14ac:dyDescent="0.25">
      <c r="B1601" t="s">
        <v>146</v>
      </c>
      <c r="C1601" s="3">
        <v>30932</v>
      </c>
      <c r="D1601" t="s">
        <v>777</v>
      </c>
      <c r="E1601" t="s">
        <v>787</v>
      </c>
      <c r="F1601" t="s">
        <v>779</v>
      </c>
    </row>
    <row r="1602" spans="2:6" x14ac:dyDescent="0.25">
      <c r="B1602" t="s">
        <v>512</v>
      </c>
      <c r="C1602" s="3">
        <v>29892</v>
      </c>
      <c r="D1602" t="s">
        <v>799</v>
      </c>
      <c r="E1602" t="s">
        <v>891</v>
      </c>
      <c r="F1602" t="s">
        <v>802</v>
      </c>
    </row>
    <row r="1603" spans="2:6" x14ac:dyDescent="0.25">
      <c r="B1603" t="s">
        <v>979</v>
      </c>
      <c r="C1603" s="3">
        <v>32961</v>
      </c>
      <c r="D1603" t="s">
        <v>777</v>
      </c>
      <c r="E1603" t="s">
        <v>778</v>
      </c>
      <c r="F1603" t="s">
        <v>802</v>
      </c>
    </row>
    <row r="1604" spans="2:6" x14ac:dyDescent="0.25">
      <c r="B1604" t="s">
        <v>980</v>
      </c>
      <c r="C1604" s="3">
        <v>27177</v>
      </c>
      <c r="D1604" t="s">
        <v>777</v>
      </c>
      <c r="E1604" t="s">
        <v>792</v>
      </c>
      <c r="F1604" t="s">
        <v>842</v>
      </c>
    </row>
    <row r="1605" spans="2:6" x14ac:dyDescent="0.25">
      <c r="B1605" t="s">
        <v>981</v>
      </c>
      <c r="C1605" s="3">
        <v>29678</v>
      </c>
      <c r="D1605" t="s">
        <v>777</v>
      </c>
      <c r="E1605" t="s">
        <v>800</v>
      </c>
      <c r="F1605" t="s">
        <v>802</v>
      </c>
    </row>
    <row r="1606" spans="2:6" x14ac:dyDescent="0.25">
      <c r="B1606" t="s">
        <v>982</v>
      </c>
      <c r="C1606" s="3">
        <v>31685</v>
      </c>
      <c r="D1606" t="s">
        <v>777</v>
      </c>
      <c r="E1606" t="s">
        <v>780</v>
      </c>
      <c r="F1606" t="s">
        <v>821</v>
      </c>
    </row>
    <row r="1607" spans="2:6" x14ac:dyDescent="0.25">
      <c r="B1607" t="s">
        <v>983</v>
      </c>
      <c r="D1607" t="s">
        <v>777</v>
      </c>
      <c r="E1607" t="s">
        <v>790</v>
      </c>
    </row>
    <row r="1608" spans="2:6" x14ac:dyDescent="0.25">
      <c r="B1608" t="s">
        <v>343</v>
      </c>
      <c r="C1608" s="3">
        <v>29263</v>
      </c>
      <c r="D1608" t="s">
        <v>799</v>
      </c>
      <c r="E1608" t="s">
        <v>778</v>
      </c>
      <c r="F1608" t="s">
        <v>788</v>
      </c>
    </row>
    <row r="1609" spans="2:6" x14ac:dyDescent="0.25">
      <c r="B1609" t="s">
        <v>91</v>
      </c>
      <c r="C1609" s="3">
        <v>31574</v>
      </c>
      <c r="D1609" t="s">
        <v>799</v>
      </c>
      <c r="E1609" t="s">
        <v>784</v>
      </c>
      <c r="F1609" t="s">
        <v>821</v>
      </c>
    </row>
    <row r="1610" spans="2:6" x14ac:dyDescent="0.25">
      <c r="B1610" t="s">
        <v>299</v>
      </c>
      <c r="C1610" s="3">
        <v>32761</v>
      </c>
      <c r="D1610" t="s">
        <v>777</v>
      </c>
      <c r="E1610" t="s">
        <v>778</v>
      </c>
      <c r="F1610" t="s">
        <v>779</v>
      </c>
    </row>
    <row r="1611" spans="2:6" x14ac:dyDescent="0.25">
      <c r="B1611" t="s">
        <v>308</v>
      </c>
      <c r="C1611" s="3">
        <v>31365</v>
      </c>
      <c r="D1611" t="s">
        <v>777</v>
      </c>
      <c r="E1611" t="s">
        <v>791</v>
      </c>
      <c r="F1611" t="s">
        <v>779</v>
      </c>
    </row>
    <row r="1612" spans="2:6" x14ac:dyDescent="0.25">
      <c r="B1612" t="s">
        <v>168</v>
      </c>
      <c r="C1612" s="3">
        <v>26235</v>
      </c>
      <c r="D1612" t="s">
        <v>799</v>
      </c>
      <c r="E1612" t="s">
        <v>778</v>
      </c>
      <c r="F1612" t="s">
        <v>802</v>
      </c>
    </row>
    <row r="1613" spans="2:6" x14ac:dyDescent="0.25">
      <c r="B1613" t="s">
        <v>388</v>
      </c>
      <c r="C1613" s="3">
        <v>30509</v>
      </c>
      <c r="D1613" t="s">
        <v>777</v>
      </c>
      <c r="E1613" t="s">
        <v>801</v>
      </c>
      <c r="F1613" t="s">
        <v>779</v>
      </c>
    </row>
    <row r="1614" spans="2:6" x14ac:dyDescent="0.25">
      <c r="B1614" t="s">
        <v>117</v>
      </c>
      <c r="C1614" s="3">
        <v>32404</v>
      </c>
      <c r="D1614" t="s">
        <v>777</v>
      </c>
      <c r="E1614" t="s">
        <v>778</v>
      </c>
      <c r="F1614" t="s">
        <v>779</v>
      </c>
    </row>
    <row r="1615" spans="2:6" x14ac:dyDescent="0.25">
      <c r="B1615" t="s">
        <v>432</v>
      </c>
      <c r="C1615" s="3">
        <v>29622</v>
      </c>
      <c r="D1615" t="s">
        <v>777</v>
      </c>
      <c r="E1615" t="s">
        <v>780</v>
      </c>
      <c r="F1615" t="s">
        <v>819</v>
      </c>
    </row>
    <row r="1616" spans="2:6" x14ac:dyDescent="0.25">
      <c r="B1616" t="s">
        <v>984</v>
      </c>
      <c r="C1616" s="3">
        <v>28934</v>
      </c>
      <c r="D1616" t="s">
        <v>777</v>
      </c>
      <c r="E1616" t="s">
        <v>800</v>
      </c>
      <c r="F1616" t="s">
        <v>797</v>
      </c>
    </row>
    <row r="1617" spans="2:6" x14ac:dyDescent="0.25">
      <c r="B1617" t="s">
        <v>985</v>
      </c>
      <c r="C1617" s="3">
        <v>30870</v>
      </c>
      <c r="D1617" t="s">
        <v>777</v>
      </c>
      <c r="E1617" t="s">
        <v>780</v>
      </c>
      <c r="F1617" t="s">
        <v>814</v>
      </c>
    </row>
    <row r="1618" spans="2:6" x14ac:dyDescent="0.25">
      <c r="B1618" t="s">
        <v>986</v>
      </c>
      <c r="C1618" s="3">
        <v>30305</v>
      </c>
      <c r="D1618" t="s">
        <v>799</v>
      </c>
      <c r="E1618" t="s">
        <v>787</v>
      </c>
      <c r="F1618" t="s">
        <v>842</v>
      </c>
    </row>
    <row r="1619" spans="2:6" x14ac:dyDescent="0.25">
      <c r="B1619" t="s">
        <v>987</v>
      </c>
      <c r="C1619" s="3">
        <v>29511</v>
      </c>
      <c r="D1619" t="s">
        <v>777</v>
      </c>
      <c r="E1619" t="s">
        <v>780</v>
      </c>
      <c r="F1619" t="s">
        <v>842</v>
      </c>
    </row>
    <row r="1620" spans="2:6" x14ac:dyDescent="0.25">
      <c r="B1620" t="s">
        <v>988</v>
      </c>
      <c r="D1620" t="s">
        <v>783</v>
      </c>
      <c r="E1620" t="s">
        <v>780</v>
      </c>
    </row>
    <row r="1621" spans="2:6" x14ac:dyDescent="0.25">
      <c r="B1621" t="s">
        <v>110</v>
      </c>
      <c r="C1621" s="3">
        <v>33119</v>
      </c>
      <c r="D1621" t="s">
        <v>777</v>
      </c>
      <c r="E1621" t="s">
        <v>787</v>
      </c>
      <c r="F1621" t="s">
        <v>779</v>
      </c>
    </row>
    <row r="1622" spans="2:6" x14ac:dyDescent="0.25">
      <c r="B1622" t="s">
        <v>124</v>
      </c>
      <c r="D1622" t="s">
        <v>783</v>
      </c>
      <c r="E1622" t="s">
        <v>790</v>
      </c>
    </row>
    <row r="1623" spans="2:6" x14ac:dyDescent="0.25">
      <c r="B1623" t="s">
        <v>636</v>
      </c>
      <c r="C1623" s="3">
        <v>32736</v>
      </c>
      <c r="D1623" t="s">
        <v>777</v>
      </c>
      <c r="E1623" t="s">
        <v>778</v>
      </c>
      <c r="F1623" t="s">
        <v>802</v>
      </c>
    </row>
    <row r="1624" spans="2:6" x14ac:dyDescent="0.25">
      <c r="B1624" t="s">
        <v>405</v>
      </c>
      <c r="C1624" s="3">
        <v>33531</v>
      </c>
      <c r="D1624" t="s">
        <v>777</v>
      </c>
      <c r="E1624" t="s">
        <v>778</v>
      </c>
      <c r="F1624" t="s">
        <v>802</v>
      </c>
    </row>
    <row r="1625" spans="2:6" x14ac:dyDescent="0.25">
      <c r="B1625" t="s">
        <v>479</v>
      </c>
      <c r="C1625" s="3">
        <v>31043</v>
      </c>
      <c r="D1625" t="s">
        <v>777</v>
      </c>
      <c r="E1625" t="s">
        <v>824</v>
      </c>
      <c r="F1625" t="s">
        <v>779</v>
      </c>
    </row>
    <row r="1626" spans="2:6" x14ac:dyDescent="0.25">
      <c r="B1626" t="s">
        <v>92</v>
      </c>
      <c r="C1626" s="3">
        <v>29774</v>
      </c>
      <c r="D1626" t="s">
        <v>777</v>
      </c>
      <c r="E1626" t="s">
        <v>778</v>
      </c>
      <c r="F1626" t="s">
        <v>779</v>
      </c>
    </row>
    <row r="1627" spans="2:6" x14ac:dyDescent="0.25">
      <c r="B1627" t="s">
        <v>491</v>
      </c>
      <c r="C1627" s="3">
        <v>30685</v>
      </c>
      <c r="D1627" t="s">
        <v>777</v>
      </c>
      <c r="E1627" t="s">
        <v>778</v>
      </c>
      <c r="F1627" t="s">
        <v>779</v>
      </c>
    </row>
    <row r="1628" spans="2:6" x14ac:dyDescent="0.25">
      <c r="B1628" t="s">
        <v>989</v>
      </c>
      <c r="C1628" s="3">
        <v>32137</v>
      </c>
      <c r="D1628" t="s">
        <v>799</v>
      </c>
      <c r="E1628" t="s">
        <v>778</v>
      </c>
      <c r="F1628" t="s">
        <v>802</v>
      </c>
    </row>
    <row r="1629" spans="2:6" x14ac:dyDescent="0.25">
      <c r="B1629" t="s">
        <v>624</v>
      </c>
      <c r="C1629" s="3">
        <v>34948</v>
      </c>
      <c r="D1629" t="s">
        <v>799</v>
      </c>
      <c r="E1629" t="s">
        <v>784</v>
      </c>
      <c r="F1629" t="s">
        <v>814</v>
      </c>
    </row>
    <row r="1630" spans="2:6" x14ac:dyDescent="0.25">
      <c r="B1630" t="s">
        <v>150</v>
      </c>
      <c r="C1630" s="3">
        <v>28097</v>
      </c>
      <c r="D1630" t="s">
        <v>777</v>
      </c>
      <c r="E1630" t="s">
        <v>778</v>
      </c>
      <c r="F1630" t="s">
        <v>797</v>
      </c>
    </row>
    <row r="1631" spans="2:6" x14ac:dyDescent="0.25">
      <c r="B1631" t="s">
        <v>990</v>
      </c>
      <c r="D1631" t="s">
        <v>783</v>
      </c>
    </row>
    <row r="1632" spans="2:6" x14ac:dyDescent="0.25">
      <c r="B1632" t="s">
        <v>991</v>
      </c>
      <c r="D1632" t="s">
        <v>799</v>
      </c>
    </row>
    <row r="1633" spans="2:6" x14ac:dyDescent="0.25">
      <c r="B1633" t="s">
        <v>55</v>
      </c>
      <c r="C1633" s="3">
        <v>34330</v>
      </c>
      <c r="D1633" t="s">
        <v>799</v>
      </c>
      <c r="E1633" t="s">
        <v>780</v>
      </c>
      <c r="F1633" t="s">
        <v>779</v>
      </c>
    </row>
    <row r="1634" spans="2:6" x14ac:dyDescent="0.25">
      <c r="B1634" t="s">
        <v>992</v>
      </c>
      <c r="C1634" s="3">
        <v>32444</v>
      </c>
      <c r="D1634" t="s">
        <v>777</v>
      </c>
      <c r="E1634" t="s">
        <v>790</v>
      </c>
      <c r="F1634" t="s">
        <v>779</v>
      </c>
    </row>
    <row r="1635" spans="2:6" x14ac:dyDescent="0.25">
      <c r="B1635" t="s">
        <v>993</v>
      </c>
      <c r="D1635" t="s">
        <v>777</v>
      </c>
      <c r="E1635" t="s">
        <v>790</v>
      </c>
    </row>
    <row r="1636" spans="2:6" x14ac:dyDescent="0.25">
      <c r="B1636" t="s">
        <v>994</v>
      </c>
      <c r="C1636" s="3">
        <v>28769</v>
      </c>
      <c r="D1636" t="s">
        <v>777</v>
      </c>
      <c r="E1636" t="s">
        <v>800</v>
      </c>
      <c r="F1636" t="s">
        <v>779</v>
      </c>
    </row>
    <row r="1637" spans="2:6" x14ac:dyDescent="0.25">
      <c r="B1637" t="s">
        <v>995</v>
      </c>
      <c r="D1637" t="s">
        <v>799</v>
      </c>
    </row>
    <row r="1638" spans="2:6" x14ac:dyDescent="0.25">
      <c r="B1638" t="s">
        <v>996</v>
      </c>
      <c r="C1638" s="3">
        <v>33593</v>
      </c>
      <c r="D1638" t="s">
        <v>799</v>
      </c>
      <c r="E1638" t="s">
        <v>800</v>
      </c>
      <c r="F1638" t="s">
        <v>802</v>
      </c>
    </row>
    <row r="1639" spans="2:6" x14ac:dyDescent="0.25">
      <c r="B1639" t="s">
        <v>997</v>
      </c>
      <c r="C1639" s="3">
        <v>30266</v>
      </c>
      <c r="D1639" t="s">
        <v>777</v>
      </c>
      <c r="E1639" t="s">
        <v>787</v>
      </c>
      <c r="F1639" t="s">
        <v>802</v>
      </c>
    </row>
    <row r="1640" spans="2:6" x14ac:dyDescent="0.25">
      <c r="B1640" t="s">
        <v>998</v>
      </c>
      <c r="C1640" s="3">
        <v>29671</v>
      </c>
      <c r="D1640" t="s">
        <v>799</v>
      </c>
      <c r="E1640" t="s">
        <v>824</v>
      </c>
      <c r="F1640" t="s">
        <v>779</v>
      </c>
    </row>
    <row r="1641" spans="2:6" x14ac:dyDescent="0.25">
      <c r="B1641" t="s">
        <v>999</v>
      </c>
      <c r="C1641" s="3">
        <v>29465</v>
      </c>
      <c r="D1641" t="s">
        <v>777</v>
      </c>
      <c r="E1641" t="s">
        <v>780</v>
      </c>
      <c r="F1641" t="s">
        <v>821</v>
      </c>
    </row>
    <row r="1642" spans="2:6" x14ac:dyDescent="0.25">
      <c r="B1642" t="s">
        <v>1000</v>
      </c>
      <c r="C1642" s="3">
        <v>32601</v>
      </c>
      <c r="D1642" t="s">
        <v>799</v>
      </c>
      <c r="E1642" t="s">
        <v>801</v>
      </c>
      <c r="F1642" t="s">
        <v>817</v>
      </c>
    </row>
    <row r="1643" spans="2:6" x14ac:dyDescent="0.25">
      <c r="B1643" t="s">
        <v>77</v>
      </c>
      <c r="C1643" s="3">
        <v>32061</v>
      </c>
      <c r="D1643" t="s">
        <v>777</v>
      </c>
      <c r="E1643" t="s">
        <v>790</v>
      </c>
      <c r="F1643" t="s">
        <v>802</v>
      </c>
    </row>
    <row r="1644" spans="2:6" x14ac:dyDescent="0.25">
      <c r="B1644" t="s">
        <v>1001</v>
      </c>
      <c r="C1644" s="3">
        <v>34647</v>
      </c>
      <c r="D1644" t="s">
        <v>777</v>
      </c>
      <c r="E1644" t="s">
        <v>824</v>
      </c>
      <c r="F1644" t="s">
        <v>779</v>
      </c>
    </row>
    <row r="1645" spans="2:6" x14ac:dyDescent="0.25">
      <c r="B1645" t="s">
        <v>333</v>
      </c>
      <c r="C1645" s="3">
        <v>30517</v>
      </c>
      <c r="D1645" t="s">
        <v>777</v>
      </c>
      <c r="E1645" t="s">
        <v>824</v>
      </c>
      <c r="F1645" t="s">
        <v>779</v>
      </c>
    </row>
    <row r="1646" spans="2:6" x14ac:dyDescent="0.25">
      <c r="B1646" t="s">
        <v>1002</v>
      </c>
      <c r="D1646" t="s">
        <v>777</v>
      </c>
      <c r="E1646" t="s">
        <v>790</v>
      </c>
    </row>
    <row r="1647" spans="2:6" x14ac:dyDescent="0.25">
      <c r="B1647" t="s">
        <v>1003</v>
      </c>
      <c r="C1647" s="3">
        <v>28785</v>
      </c>
      <c r="D1647" t="s">
        <v>777</v>
      </c>
      <c r="E1647" t="s">
        <v>780</v>
      </c>
      <c r="F1647" t="s">
        <v>788</v>
      </c>
    </row>
    <row r="1648" spans="2:6" x14ac:dyDescent="0.25">
      <c r="B1648" t="s">
        <v>1004</v>
      </c>
      <c r="C1648" s="3">
        <v>30103</v>
      </c>
      <c r="D1648" t="s">
        <v>777</v>
      </c>
      <c r="E1648" t="s">
        <v>778</v>
      </c>
      <c r="F1648" t="s">
        <v>779</v>
      </c>
    </row>
    <row r="1649" spans="2:6" x14ac:dyDescent="0.25">
      <c r="B1649" t="s">
        <v>1005</v>
      </c>
      <c r="C1649" s="3">
        <v>31612</v>
      </c>
      <c r="D1649" t="s">
        <v>777</v>
      </c>
      <c r="E1649" t="s">
        <v>778</v>
      </c>
      <c r="F1649" t="s">
        <v>779</v>
      </c>
    </row>
    <row r="1650" spans="2:6" x14ac:dyDescent="0.25">
      <c r="B1650" t="s">
        <v>1006</v>
      </c>
      <c r="D1650" t="s">
        <v>783</v>
      </c>
    </row>
    <row r="1651" spans="2:6" x14ac:dyDescent="0.25">
      <c r="B1651" t="s">
        <v>1007</v>
      </c>
      <c r="C1651" s="3">
        <v>27299</v>
      </c>
      <c r="D1651" t="s">
        <v>777</v>
      </c>
      <c r="E1651" t="s">
        <v>824</v>
      </c>
      <c r="F1651" t="s">
        <v>779</v>
      </c>
    </row>
    <row r="1652" spans="2:6" x14ac:dyDescent="0.25">
      <c r="B1652" t="s">
        <v>1008</v>
      </c>
      <c r="C1652" s="3">
        <v>31005</v>
      </c>
      <c r="D1652" t="s">
        <v>777</v>
      </c>
      <c r="E1652" t="s">
        <v>792</v>
      </c>
      <c r="F1652" t="s">
        <v>779</v>
      </c>
    </row>
    <row r="1653" spans="2:6" x14ac:dyDescent="0.25">
      <c r="B1653" t="s">
        <v>1009</v>
      </c>
      <c r="D1653" t="s">
        <v>783</v>
      </c>
      <c r="E1653" t="s">
        <v>790</v>
      </c>
    </row>
    <row r="1654" spans="2:6" x14ac:dyDescent="0.25">
      <c r="B1654" t="s">
        <v>223</v>
      </c>
      <c r="C1654" s="3">
        <v>31687</v>
      </c>
      <c r="D1654" t="s">
        <v>777</v>
      </c>
      <c r="E1654" t="s">
        <v>778</v>
      </c>
      <c r="F1654" t="s">
        <v>779</v>
      </c>
    </row>
    <row r="1655" spans="2:6" x14ac:dyDescent="0.25">
      <c r="B1655" t="s">
        <v>462</v>
      </c>
      <c r="C1655" s="3">
        <v>33975</v>
      </c>
      <c r="D1655" t="s">
        <v>799</v>
      </c>
      <c r="E1655" t="s">
        <v>800</v>
      </c>
      <c r="F1655" t="s">
        <v>779</v>
      </c>
    </row>
    <row r="1656" spans="2:6" x14ac:dyDescent="0.25">
      <c r="B1656" t="s">
        <v>403</v>
      </c>
      <c r="C1656" s="3">
        <v>31197</v>
      </c>
      <c r="D1656" t="s">
        <v>777</v>
      </c>
      <c r="E1656" t="s">
        <v>805</v>
      </c>
      <c r="F1656" t="s">
        <v>779</v>
      </c>
    </row>
    <row r="1657" spans="2:6" x14ac:dyDescent="0.25">
      <c r="B1657" t="s">
        <v>1010</v>
      </c>
      <c r="C1657" s="3">
        <v>31189</v>
      </c>
      <c r="D1657" t="s">
        <v>799</v>
      </c>
      <c r="E1657" t="s">
        <v>800</v>
      </c>
      <c r="F1657" t="s">
        <v>779</v>
      </c>
    </row>
    <row r="1658" spans="2:6" x14ac:dyDescent="0.25">
      <c r="B1658" t="s">
        <v>1011</v>
      </c>
      <c r="D1658" t="s">
        <v>783</v>
      </c>
      <c r="E1658" t="s">
        <v>792</v>
      </c>
    </row>
    <row r="1659" spans="2:6" x14ac:dyDescent="0.25">
      <c r="B1659" t="s">
        <v>1012</v>
      </c>
      <c r="D1659" t="s">
        <v>777</v>
      </c>
      <c r="E1659" t="s">
        <v>805</v>
      </c>
    </row>
    <row r="1660" spans="2:6" x14ac:dyDescent="0.25">
      <c r="B1660" t="s">
        <v>1013</v>
      </c>
      <c r="C1660" s="3">
        <v>31280</v>
      </c>
      <c r="D1660" t="s">
        <v>777</v>
      </c>
      <c r="E1660" t="s">
        <v>791</v>
      </c>
      <c r="F1660" t="s">
        <v>779</v>
      </c>
    </row>
    <row r="1661" spans="2:6" x14ac:dyDescent="0.25">
      <c r="B1661" t="s">
        <v>730</v>
      </c>
      <c r="D1661" t="s">
        <v>783</v>
      </c>
    </row>
    <row r="1662" spans="2:6" x14ac:dyDescent="0.25">
      <c r="B1662" t="s">
        <v>1014</v>
      </c>
      <c r="C1662" s="3">
        <v>32796</v>
      </c>
      <c r="D1662" t="s">
        <v>777</v>
      </c>
      <c r="E1662" t="s">
        <v>805</v>
      </c>
      <c r="F1662" t="s">
        <v>779</v>
      </c>
    </row>
    <row r="1663" spans="2:6" x14ac:dyDescent="0.25">
      <c r="B1663" t="s">
        <v>514</v>
      </c>
      <c r="C1663" s="3">
        <v>31115</v>
      </c>
      <c r="D1663" t="s">
        <v>799</v>
      </c>
      <c r="E1663" t="s">
        <v>824</v>
      </c>
      <c r="F1663" t="s">
        <v>779</v>
      </c>
    </row>
    <row r="1664" spans="2:6" x14ac:dyDescent="0.25">
      <c r="B1664" t="s">
        <v>1015</v>
      </c>
      <c r="C1664" s="3">
        <v>33280</v>
      </c>
      <c r="D1664" t="s">
        <v>777</v>
      </c>
      <c r="E1664" t="s">
        <v>792</v>
      </c>
      <c r="F1664" t="s">
        <v>779</v>
      </c>
    </row>
    <row r="1665" spans="2:6" x14ac:dyDescent="0.25">
      <c r="B1665" t="s">
        <v>1016</v>
      </c>
      <c r="C1665" s="3">
        <v>31173</v>
      </c>
      <c r="D1665" t="s">
        <v>777</v>
      </c>
      <c r="E1665" t="s">
        <v>801</v>
      </c>
      <c r="F1665" t="s">
        <v>779</v>
      </c>
    </row>
    <row r="1666" spans="2:6" x14ac:dyDescent="0.25">
      <c r="B1666" t="s">
        <v>1017</v>
      </c>
      <c r="C1666" s="3">
        <v>32552</v>
      </c>
      <c r="D1666" t="s">
        <v>777</v>
      </c>
      <c r="E1666" t="s">
        <v>780</v>
      </c>
      <c r="F1666" t="s">
        <v>779</v>
      </c>
    </row>
    <row r="1667" spans="2:6" x14ac:dyDescent="0.25">
      <c r="B1667" t="s">
        <v>376</v>
      </c>
      <c r="C1667" s="3">
        <v>30657</v>
      </c>
      <c r="D1667" t="s">
        <v>777</v>
      </c>
      <c r="E1667" t="s">
        <v>778</v>
      </c>
      <c r="F1667" t="s">
        <v>779</v>
      </c>
    </row>
    <row r="1668" spans="2:6" x14ac:dyDescent="0.25">
      <c r="B1668" t="s">
        <v>340</v>
      </c>
      <c r="C1668" s="3">
        <v>27906</v>
      </c>
      <c r="D1668" t="s">
        <v>777</v>
      </c>
      <c r="E1668" t="s">
        <v>778</v>
      </c>
      <c r="F1668" t="s">
        <v>788</v>
      </c>
    </row>
    <row r="1669" spans="2:6" x14ac:dyDescent="0.25">
      <c r="B1669" t="s">
        <v>1018</v>
      </c>
      <c r="C1669" s="3">
        <v>34097</v>
      </c>
      <c r="D1669" t="s">
        <v>777</v>
      </c>
      <c r="E1669" t="s">
        <v>790</v>
      </c>
      <c r="F1669" t="s">
        <v>802</v>
      </c>
    </row>
    <row r="1670" spans="2:6" x14ac:dyDescent="0.25">
      <c r="B1670" t="s">
        <v>1019</v>
      </c>
      <c r="C1670" s="3">
        <v>33182</v>
      </c>
      <c r="D1670" t="s">
        <v>777</v>
      </c>
      <c r="E1670" t="s">
        <v>805</v>
      </c>
      <c r="F1670" t="s">
        <v>779</v>
      </c>
    </row>
    <row r="1671" spans="2:6" x14ac:dyDescent="0.25">
      <c r="B1671" t="s">
        <v>1020</v>
      </c>
      <c r="C1671" s="3">
        <v>32624</v>
      </c>
      <c r="D1671" t="s">
        <v>777</v>
      </c>
      <c r="E1671" t="s">
        <v>778</v>
      </c>
      <c r="F1671" t="s">
        <v>779</v>
      </c>
    </row>
    <row r="1672" spans="2:6" x14ac:dyDescent="0.25">
      <c r="B1672" t="s">
        <v>346</v>
      </c>
      <c r="C1672" s="3">
        <v>32501</v>
      </c>
      <c r="D1672" t="s">
        <v>799</v>
      </c>
      <c r="E1672" t="s">
        <v>792</v>
      </c>
      <c r="F1672" t="s">
        <v>779</v>
      </c>
    </row>
    <row r="1673" spans="2:6" x14ac:dyDescent="0.25">
      <c r="B1673" t="s">
        <v>254</v>
      </c>
      <c r="C1673" s="3">
        <v>31660</v>
      </c>
      <c r="D1673" t="s">
        <v>799</v>
      </c>
      <c r="E1673" t="s">
        <v>800</v>
      </c>
      <c r="F1673" t="s">
        <v>779</v>
      </c>
    </row>
    <row r="1674" spans="2:6" x14ac:dyDescent="0.25">
      <c r="B1674" t="s">
        <v>1021</v>
      </c>
      <c r="C1674" s="3">
        <v>32084</v>
      </c>
      <c r="D1674" t="s">
        <v>777</v>
      </c>
      <c r="E1674" t="s">
        <v>824</v>
      </c>
      <c r="F1674" t="s">
        <v>779</v>
      </c>
    </row>
    <row r="1675" spans="2:6" x14ac:dyDescent="0.25">
      <c r="B1675" t="s">
        <v>1022</v>
      </c>
      <c r="C1675" s="3">
        <v>33354</v>
      </c>
      <c r="D1675" t="s">
        <v>777</v>
      </c>
      <c r="E1675" t="s">
        <v>824</v>
      </c>
      <c r="F1675" t="s">
        <v>802</v>
      </c>
    </row>
    <row r="1676" spans="2:6" x14ac:dyDescent="0.25">
      <c r="B1676" t="s">
        <v>547</v>
      </c>
      <c r="C1676" s="3">
        <v>26214</v>
      </c>
      <c r="D1676" t="s">
        <v>777</v>
      </c>
      <c r="E1676" t="s">
        <v>792</v>
      </c>
      <c r="F1676" t="s">
        <v>779</v>
      </c>
    </row>
    <row r="1677" spans="2:6" x14ac:dyDescent="0.25">
      <c r="B1677" t="s">
        <v>616</v>
      </c>
      <c r="C1677" s="3">
        <v>33955</v>
      </c>
      <c r="D1677" t="s">
        <v>799</v>
      </c>
      <c r="E1677" t="s">
        <v>824</v>
      </c>
      <c r="F1677" t="s">
        <v>797</v>
      </c>
    </row>
    <row r="1678" spans="2:6" x14ac:dyDescent="0.25">
      <c r="B1678" t="s">
        <v>349</v>
      </c>
      <c r="C1678" s="3">
        <v>31672</v>
      </c>
      <c r="D1678" t="s">
        <v>777</v>
      </c>
      <c r="E1678" t="s">
        <v>780</v>
      </c>
      <c r="F1678" t="s">
        <v>779</v>
      </c>
    </row>
    <row r="1679" spans="2:6" x14ac:dyDescent="0.25">
      <c r="B1679" t="s">
        <v>284</v>
      </c>
      <c r="C1679" s="3">
        <v>29150</v>
      </c>
      <c r="D1679" t="s">
        <v>777</v>
      </c>
      <c r="E1679" t="s">
        <v>801</v>
      </c>
      <c r="F1679" t="s">
        <v>779</v>
      </c>
    </row>
    <row r="1680" spans="2:6" x14ac:dyDescent="0.25">
      <c r="B1680" t="s">
        <v>1023</v>
      </c>
      <c r="D1680" t="s">
        <v>783</v>
      </c>
    </row>
    <row r="1681" spans="2:6" x14ac:dyDescent="0.25">
      <c r="B1681" t="s">
        <v>1024</v>
      </c>
      <c r="C1681" s="3">
        <v>32058</v>
      </c>
      <c r="D1681" t="s">
        <v>777</v>
      </c>
      <c r="E1681" t="s">
        <v>801</v>
      </c>
      <c r="F1681" t="s">
        <v>779</v>
      </c>
    </row>
    <row r="1682" spans="2:6" x14ac:dyDescent="0.25">
      <c r="B1682" t="s">
        <v>1025</v>
      </c>
      <c r="C1682" s="3">
        <v>32923</v>
      </c>
      <c r="D1682" t="s">
        <v>777</v>
      </c>
      <c r="E1682" t="s">
        <v>801</v>
      </c>
      <c r="F1682" t="s">
        <v>779</v>
      </c>
    </row>
    <row r="1683" spans="2:6" x14ac:dyDescent="0.25">
      <c r="B1683" t="s">
        <v>234</v>
      </c>
      <c r="C1683" s="3">
        <v>26675</v>
      </c>
      <c r="D1683" t="s">
        <v>777</v>
      </c>
      <c r="E1683" t="s">
        <v>780</v>
      </c>
      <c r="F1683" t="s">
        <v>779</v>
      </c>
    </row>
    <row r="1684" spans="2:6" x14ac:dyDescent="0.25">
      <c r="B1684" t="s">
        <v>356</v>
      </c>
      <c r="C1684" s="3">
        <v>30356</v>
      </c>
      <c r="D1684" t="s">
        <v>799</v>
      </c>
      <c r="E1684" t="s">
        <v>801</v>
      </c>
      <c r="F1684" t="s">
        <v>797</v>
      </c>
    </row>
    <row r="1685" spans="2:6" x14ac:dyDescent="0.25">
      <c r="B1685" t="s">
        <v>1026</v>
      </c>
      <c r="C1685" s="3">
        <v>31370</v>
      </c>
      <c r="D1685" t="s">
        <v>777</v>
      </c>
      <c r="E1685" t="s">
        <v>780</v>
      </c>
      <c r="F1685" t="s">
        <v>779</v>
      </c>
    </row>
    <row r="1686" spans="2:6" x14ac:dyDescent="0.25">
      <c r="B1686" t="s">
        <v>1027</v>
      </c>
      <c r="D1686" t="s">
        <v>783</v>
      </c>
      <c r="E1686" t="s">
        <v>792</v>
      </c>
    </row>
    <row r="1687" spans="2:6" x14ac:dyDescent="0.25">
      <c r="B1687" t="s">
        <v>1028</v>
      </c>
      <c r="C1687" s="3">
        <v>30970</v>
      </c>
      <c r="D1687" t="s">
        <v>799</v>
      </c>
      <c r="E1687" t="s">
        <v>787</v>
      </c>
      <c r="F1687" t="s">
        <v>819</v>
      </c>
    </row>
    <row r="1688" spans="2:6" x14ac:dyDescent="0.25">
      <c r="B1688" t="s">
        <v>1029</v>
      </c>
      <c r="D1688" t="s">
        <v>777</v>
      </c>
      <c r="E1688" t="s">
        <v>1030</v>
      </c>
    </row>
    <row r="1689" spans="2:6" x14ac:dyDescent="0.25">
      <c r="B1689" t="s">
        <v>1031</v>
      </c>
      <c r="C1689" s="3">
        <v>29600</v>
      </c>
      <c r="D1689" t="s">
        <v>777</v>
      </c>
      <c r="E1689" t="s">
        <v>778</v>
      </c>
      <c r="F1689" t="s">
        <v>779</v>
      </c>
    </row>
    <row r="1690" spans="2:6" x14ac:dyDescent="0.25">
      <c r="B1690" t="s">
        <v>404</v>
      </c>
      <c r="C1690" s="3">
        <v>31897</v>
      </c>
      <c r="D1690" t="s">
        <v>777</v>
      </c>
      <c r="E1690" t="s">
        <v>780</v>
      </c>
      <c r="F1690" t="s">
        <v>779</v>
      </c>
    </row>
    <row r="1691" spans="2:6" x14ac:dyDescent="0.25">
      <c r="B1691" t="s">
        <v>1032</v>
      </c>
      <c r="C1691" s="3">
        <v>33113</v>
      </c>
      <c r="D1691" t="s">
        <v>777</v>
      </c>
      <c r="E1691" t="s">
        <v>778</v>
      </c>
      <c r="F1691" t="s">
        <v>779</v>
      </c>
    </row>
    <row r="1692" spans="2:6" x14ac:dyDescent="0.25">
      <c r="B1692" t="s">
        <v>1033</v>
      </c>
      <c r="D1692" t="s">
        <v>783</v>
      </c>
    </row>
    <row r="1693" spans="2:6" x14ac:dyDescent="0.25">
      <c r="B1693" t="s">
        <v>1034</v>
      </c>
      <c r="C1693" s="3">
        <v>34109</v>
      </c>
      <c r="D1693" t="s">
        <v>799</v>
      </c>
      <c r="E1693" t="s">
        <v>792</v>
      </c>
      <c r="F1693" t="s">
        <v>779</v>
      </c>
    </row>
    <row r="1694" spans="2:6" x14ac:dyDescent="0.25">
      <c r="B1694" t="s">
        <v>191</v>
      </c>
      <c r="C1694" s="3">
        <v>30724</v>
      </c>
      <c r="D1694" t="s">
        <v>777</v>
      </c>
      <c r="E1694" t="s">
        <v>778</v>
      </c>
      <c r="F1694" t="s">
        <v>779</v>
      </c>
    </row>
    <row r="1695" spans="2:6" x14ac:dyDescent="0.25">
      <c r="B1695" t="s">
        <v>429</v>
      </c>
      <c r="C1695" s="3">
        <v>32483</v>
      </c>
      <c r="D1695" t="s">
        <v>799</v>
      </c>
      <c r="E1695" t="s">
        <v>800</v>
      </c>
      <c r="F1695" t="s">
        <v>779</v>
      </c>
    </row>
    <row r="1696" spans="2:6" x14ac:dyDescent="0.25">
      <c r="B1696" t="s">
        <v>1035</v>
      </c>
      <c r="C1696" s="3">
        <v>31210</v>
      </c>
      <c r="D1696" t="s">
        <v>799</v>
      </c>
      <c r="E1696" t="s">
        <v>805</v>
      </c>
      <c r="F1696" t="s">
        <v>779</v>
      </c>
    </row>
    <row r="1697" spans="2:6" x14ac:dyDescent="0.25">
      <c r="B1697" t="s">
        <v>111</v>
      </c>
      <c r="D1697" t="s">
        <v>783</v>
      </c>
      <c r="E1697" t="s">
        <v>778</v>
      </c>
    </row>
    <row r="1698" spans="2:6" x14ac:dyDescent="0.25">
      <c r="B1698" t="s">
        <v>52</v>
      </c>
      <c r="D1698" t="s">
        <v>783</v>
      </c>
      <c r="E1698" t="s">
        <v>791</v>
      </c>
    </row>
    <row r="1699" spans="2:6" x14ac:dyDescent="0.25">
      <c r="B1699" t="s">
        <v>1036</v>
      </c>
      <c r="D1699" t="s">
        <v>783</v>
      </c>
      <c r="E1699" t="s">
        <v>791</v>
      </c>
    </row>
    <row r="1700" spans="2:6" x14ac:dyDescent="0.25">
      <c r="B1700" t="s">
        <v>425</v>
      </c>
      <c r="C1700" s="3">
        <v>32156</v>
      </c>
      <c r="D1700" t="s">
        <v>777</v>
      </c>
      <c r="E1700" t="s">
        <v>778</v>
      </c>
      <c r="F1700" t="s">
        <v>797</v>
      </c>
    </row>
    <row r="1701" spans="2:6" x14ac:dyDescent="0.25">
      <c r="B1701" t="s">
        <v>1037</v>
      </c>
      <c r="C1701" s="3">
        <v>31047</v>
      </c>
      <c r="D1701" t="s">
        <v>777</v>
      </c>
      <c r="E1701" t="s">
        <v>800</v>
      </c>
      <c r="F1701" t="s">
        <v>797</v>
      </c>
    </row>
    <row r="1702" spans="2:6" x14ac:dyDescent="0.25">
      <c r="B1702" t="s">
        <v>1038</v>
      </c>
      <c r="C1702" s="3">
        <v>33636</v>
      </c>
      <c r="D1702" t="s">
        <v>777</v>
      </c>
      <c r="E1702" t="s">
        <v>778</v>
      </c>
      <c r="F1702" t="s">
        <v>779</v>
      </c>
    </row>
    <row r="1703" spans="2:6" x14ac:dyDescent="0.25">
      <c r="B1703" t="s">
        <v>109</v>
      </c>
      <c r="C1703" s="3">
        <v>31897</v>
      </c>
      <c r="D1703" t="s">
        <v>777</v>
      </c>
      <c r="E1703" t="s">
        <v>780</v>
      </c>
      <c r="F1703" t="s">
        <v>779</v>
      </c>
    </row>
    <row r="1704" spans="2:6" x14ac:dyDescent="0.25">
      <c r="B1704" t="s">
        <v>345</v>
      </c>
      <c r="C1704" s="3">
        <v>29139</v>
      </c>
      <c r="D1704" t="s">
        <v>777</v>
      </c>
      <c r="E1704" t="s">
        <v>790</v>
      </c>
      <c r="F1704" t="s">
        <v>802</v>
      </c>
    </row>
    <row r="1705" spans="2:6" x14ac:dyDescent="0.25">
      <c r="B1705" t="s">
        <v>1039</v>
      </c>
      <c r="C1705" s="3">
        <v>29071</v>
      </c>
      <c r="D1705" t="s">
        <v>799</v>
      </c>
      <c r="E1705" t="s">
        <v>800</v>
      </c>
      <c r="F1705" t="s">
        <v>797</v>
      </c>
    </row>
    <row r="1706" spans="2:6" x14ac:dyDescent="0.25">
      <c r="B1706" t="s">
        <v>1040</v>
      </c>
      <c r="C1706" s="3">
        <v>30183</v>
      </c>
      <c r="D1706" t="s">
        <v>799</v>
      </c>
      <c r="E1706" t="s">
        <v>778</v>
      </c>
      <c r="F1706" t="s">
        <v>802</v>
      </c>
    </row>
    <row r="1707" spans="2:6" x14ac:dyDescent="0.25">
      <c r="B1707" t="s">
        <v>1041</v>
      </c>
      <c r="C1707" s="3">
        <v>29402</v>
      </c>
      <c r="D1707" t="s">
        <v>777</v>
      </c>
      <c r="E1707" t="s">
        <v>801</v>
      </c>
      <c r="F1707" t="s">
        <v>1042</v>
      </c>
    </row>
    <row r="1708" spans="2:6" x14ac:dyDescent="0.25">
      <c r="B1708" t="s">
        <v>238</v>
      </c>
      <c r="C1708" s="3">
        <v>31387</v>
      </c>
      <c r="D1708" t="s">
        <v>777</v>
      </c>
      <c r="E1708" t="s">
        <v>784</v>
      </c>
      <c r="F1708" t="s">
        <v>779</v>
      </c>
    </row>
    <row r="1709" spans="2:6" x14ac:dyDescent="0.25">
      <c r="B1709" t="s">
        <v>1043</v>
      </c>
      <c r="C1709" s="3">
        <v>31291</v>
      </c>
      <c r="D1709" t="s">
        <v>777</v>
      </c>
      <c r="E1709" t="s">
        <v>778</v>
      </c>
      <c r="F1709" t="s">
        <v>779</v>
      </c>
    </row>
    <row r="1710" spans="2:6" x14ac:dyDescent="0.25">
      <c r="B1710" t="s">
        <v>1044</v>
      </c>
      <c r="C1710" s="3">
        <v>28913</v>
      </c>
      <c r="D1710" t="s">
        <v>777</v>
      </c>
      <c r="E1710" t="s">
        <v>787</v>
      </c>
      <c r="F1710" t="s">
        <v>779</v>
      </c>
    </row>
    <row r="1711" spans="2:6" x14ac:dyDescent="0.25">
      <c r="B1711" t="s">
        <v>112</v>
      </c>
      <c r="C1711" s="3">
        <v>35707</v>
      </c>
      <c r="D1711" t="s">
        <v>799</v>
      </c>
      <c r="E1711" t="s">
        <v>824</v>
      </c>
      <c r="F1711" t="s">
        <v>779</v>
      </c>
    </row>
    <row r="1712" spans="2:6" x14ac:dyDescent="0.25">
      <c r="B1712" t="s">
        <v>1045</v>
      </c>
      <c r="C1712" s="3">
        <v>28630</v>
      </c>
      <c r="D1712" t="s">
        <v>777</v>
      </c>
      <c r="E1712" t="s">
        <v>780</v>
      </c>
      <c r="F1712" t="s">
        <v>779</v>
      </c>
    </row>
    <row r="1713" spans="2:6" x14ac:dyDescent="0.25">
      <c r="B1713" t="s">
        <v>1046</v>
      </c>
      <c r="C1713" s="3">
        <v>31658</v>
      </c>
      <c r="D1713" t="s">
        <v>777</v>
      </c>
      <c r="E1713" t="s">
        <v>787</v>
      </c>
      <c r="F1713" t="s">
        <v>779</v>
      </c>
    </row>
    <row r="1714" spans="2:6" x14ac:dyDescent="0.25">
      <c r="B1714" t="s">
        <v>1047</v>
      </c>
      <c r="C1714" s="3">
        <v>32790</v>
      </c>
      <c r="D1714" t="s">
        <v>799</v>
      </c>
      <c r="E1714" t="s">
        <v>780</v>
      </c>
      <c r="F1714" t="s">
        <v>797</v>
      </c>
    </row>
    <row r="1715" spans="2:6" x14ac:dyDescent="0.25">
      <c r="B1715" t="s">
        <v>1048</v>
      </c>
      <c r="C1715" s="3">
        <v>29395</v>
      </c>
      <c r="D1715" t="s">
        <v>777</v>
      </c>
      <c r="E1715" t="s">
        <v>792</v>
      </c>
      <c r="F1715" t="s">
        <v>819</v>
      </c>
    </row>
    <row r="1716" spans="2:6" x14ac:dyDescent="0.25">
      <c r="B1716" t="s">
        <v>251</v>
      </c>
      <c r="C1716" s="3">
        <v>31171</v>
      </c>
      <c r="D1716" t="s">
        <v>777</v>
      </c>
      <c r="E1716" t="s">
        <v>778</v>
      </c>
      <c r="F1716" t="s">
        <v>788</v>
      </c>
    </row>
    <row r="1717" spans="2:6" x14ac:dyDescent="0.25">
      <c r="B1717" t="s">
        <v>1049</v>
      </c>
      <c r="C1717" s="3">
        <v>27810</v>
      </c>
      <c r="D1717" t="s">
        <v>799</v>
      </c>
      <c r="E1717" t="s">
        <v>800</v>
      </c>
      <c r="F1717" t="s">
        <v>779</v>
      </c>
    </row>
    <row r="1718" spans="2:6" x14ac:dyDescent="0.25">
      <c r="B1718" t="s">
        <v>1050</v>
      </c>
      <c r="C1718" s="3">
        <v>29512</v>
      </c>
      <c r="D1718" t="s">
        <v>777</v>
      </c>
      <c r="E1718" t="s">
        <v>778</v>
      </c>
      <c r="F1718" t="s">
        <v>779</v>
      </c>
    </row>
    <row r="1719" spans="2:6" x14ac:dyDescent="0.25">
      <c r="B1719" t="s">
        <v>1051</v>
      </c>
      <c r="C1719" s="3">
        <v>27382</v>
      </c>
      <c r="D1719" t="s">
        <v>777</v>
      </c>
      <c r="E1719" t="s">
        <v>778</v>
      </c>
      <c r="F1719" t="s">
        <v>802</v>
      </c>
    </row>
    <row r="1720" spans="2:6" x14ac:dyDescent="0.25">
      <c r="B1720" t="s">
        <v>1052</v>
      </c>
      <c r="C1720" s="3">
        <v>31336</v>
      </c>
      <c r="D1720" t="s">
        <v>777</v>
      </c>
      <c r="E1720" t="s">
        <v>778</v>
      </c>
      <c r="F1720" t="s">
        <v>779</v>
      </c>
    </row>
    <row r="1721" spans="2:6" x14ac:dyDescent="0.25">
      <c r="B1721" t="s">
        <v>1053</v>
      </c>
      <c r="C1721" s="3">
        <v>29104</v>
      </c>
      <c r="D1721" t="s">
        <v>799</v>
      </c>
      <c r="E1721" t="s">
        <v>800</v>
      </c>
      <c r="F1721" t="s">
        <v>779</v>
      </c>
    </row>
    <row r="1722" spans="2:6" x14ac:dyDescent="0.25">
      <c r="B1722" t="s">
        <v>69</v>
      </c>
      <c r="C1722" s="3">
        <v>31362</v>
      </c>
      <c r="D1722" t="s">
        <v>777</v>
      </c>
      <c r="E1722" t="s">
        <v>778</v>
      </c>
      <c r="F1722" t="s">
        <v>779</v>
      </c>
    </row>
    <row r="1723" spans="2:6" x14ac:dyDescent="0.25">
      <c r="B1723" t="s">
        <v>1054</v>
      </c>
      <c r="C1723" s="3">
        <v>27923</v>
      </c>
      <c r="D1723" t="s">
        <v>777</v>
      </c>
      <c r="E1723" t="s">
        <v>800</v>
      </c>
      <c r="F1723" t="s">
        <v>1055</v>
      </c>
    </row>
    <row r="1724" spans="2:6" x14ac:dyDescent="0.25">
      <c r="B1724" t="s">
        <v>366</v>
      </c>
      <c r="C1724" s="3">
        <v>31881</v>
      </c>
      <c r="D1724" t="s">
        <v>777</v>
      </c>
      <c r="E1724" t="s">
        <v>824</v>
      </c>
      <c r="F1724" t="s">
        <v>779</v>
      </c>
    </row>
    <row r="1725" spans="2:6" x14ac:dyDescent="0.25">
      <c r="B1725" t="s">
        <v>407</v>
      </c>
      <c r="C1725" s="3">
        <v>30780</v>
      </c>
      <c r="D1725" t="s">
        <v>799</v>
      </c>
      <c r="E1725" t="s">
        <v>795</v>
      </c>
      <c r="F1725" t="s">
        <v>779</v>
      </c>
    </row>
    <row r="1726" spans="2:6" x14ac:dyDescent="0.25">
      <c r="B1726" t="s">
        <v>1056</v>
      </c>
      <c r="C1726" s="3">
        <v>29654</v>
      </c>
      <c r="D1726" t="s">
        <v>777</v>
      </c>
      <c r="E1726" t="s">
        <v>792</v>
      </c>
      <c r="F1726" t="s">
        <v>819</v>
      </c>
    </row>
    <row r="1727" spans="2:6" x14ac:dyDescent="0.25">
      <c r="B1727" t="s">
        <v>280</v>
      </c>
      <c r="C1727" s="3">
        <v>29463</v>
      </c>
      <c r="D1727" t="s">
        <v>777</v>
      </c>
      <c r="E1727" t="s">
        <v>780</v>
      </c>
      <c r="F1727" t="s">
        <v>779</v>
      </c>
    </row>
    <row r="1728" spans="2:6" x14ac:dyDescent="0.25">
      <c r="B1728" t="s">
        <v>1057</v>
      </c>
      <c r="C1728" s="3">
        <v>27257</v>
      </c>
      <c r="D1728" t="s">
        <v>799</v>
      </c>
      <c r="E1728" t="s">
        <v>792</v>
      </c>
      <c r="F1728" t="s">
        <v>819</v>
      </c>
    </row>
    <row r="1729" spans="2:6" x14ac:dyDescent="0.25">
      <c r="B1729" t="s">
        <v>733</v>
      </c>
      <c r="D1729" t="s">
        <v>799</v>
      </c>
      <c r="E1729" t="s">
        <v>795</v>
      </c>
    </row>
    <row r="1730" spans="2:6" x14ac:dyDescent="0.25">
      <c r="B1730" t="s">
        <v>116</v>
      </c>
      <c r="C1730" s="3">
        <v>31386</v>
      </c>
      <c r="D1730" t="s">
        <v>799</v>
      </c>
      <c r="E1730" t="s">
        <v>780</v>
      </c>
      <c r="F1730" t="s">
        <v>779</v>
      </c>
    </row>
    <row r="1731" spans="2:6" x14ac:dyDescent="0.25">
      <c r="B1731" t="s">
        <v>1058</v>
      </c>
      <c r="D1731" t="s">
        <v>799</v>
      </c>
      <c r="E1731" t="s">
        <v>787</v>
      </c>
    </row>
    <row r="1732" spans="2:6" x14ac:dyDescent="0.25">
      <c r="B1732" t="s">
        <v>764</v>
      </c>
      <c r="D1732" t="s">
        <v>783</v>
      </c>
    </row>
    <row r="1733" spans="2:6" x14ac:dyDescent="0.25">
      <c r="B1733" t="s">
        <v>707</v>
      </c>
      <c r="C1733" s="3">
        <v>34216</v>
      </c>
      <c r="D1733" t="s">
        <v>777</v>
      </c>
      <c r="E1733" t="s">
        <v>792</v>
      </c>
      <c r="F1733" t="s">
        <v>779</v>
      </c>
    </row>
    <row r="1734" spans="2:6" x14ac:dyDescent="0.25">
      <c r="B1734" t="s">
        <v>765</v>
      </c>
      <c r="D1734" t="s">
        <v>799</v>
      </c>
    </row>
    <row r="1735" spans="2:6" x14ac:dyDescent="0.25">
      <c r="B1735" t="s">
        <v>1059</v>
      </c>
      <c r="C1735" s="3">
        <v>33012</v>
      </c>
      <c r="D1735" t="s">
        <v>777</v>
      </c>
      <c r="E1735" t="s">
        <v>778</v>
      </c>
      <c r="F1735" t="s">
        <v>779</v>
      </c>
    </row>
    <row r="1736" spans="2:6" x14ac:dyDescent="0.25">
      <c r="B1736" t="s">
        <v>1060</v>
      </c>
      <c r="C1736" s="3">
        <v>34949</v>
      </c>
      <c r="D1736" t="s">
        <v>777</v>
      </c>
      <c r="E1736" t="s">
        <v>905</v>
      </c>
      <c r="F1736" t="s">
        <v>779</v>
      </c>
    </row>
    <row r="1737" spans="2:6" x14ac:dyDescent="0.25">
      <c r="B1737" t="s">
        <v>1061</v>
      </c>
      <c r="D1737" t="s">
        <v>777</v>
      </c>
      <c r="E1737" t="s">
        <v>790</v>
      </c>
    </row>
    <row r="1738" spans="2:6" x14ac:dyDescent="0.25">
      <c r="B1738" t="s">
        <v>1062</v>
      </c>
      <c r="C1738" s="3">
        <v>31603</v>
      </c>
      <c r="D1738" t="s">
        <v>777</v>
      </c>
      <c r="E1738" t="s">
        <v>792</v>
      </c>
      <c r="F1738" t="s">
        <v>779</v>
      </c>
    </row>
    <row r="1739" spans="2:6" x14ac:dyDescent="0.25">
      <c r="B1739" t="s">
        <v>1063</v>
      </c>
      <c r="D1739" t="s">
        <v>783</v>
      </c>
      <c r="E1739" t="s">
        <v>791</v>
      </c>
    </row>
    <row r="1740" spans="2:6" x14ac:dyDescent="0.25">
      <c r="B1740" t="s">
        <v>1064</v>
      </c>
      <c r="D1740" t="s">
        <v>783</v>
      </c>
      <c r="E1740" t="s">
        <v>787</v>
      </c>
    </row>
    <row r="1741" spans="2:6" x14ac:dyDescent="0.25">
      <c r="B1741" t="s">
        <v>1065</v>
      </c>
      <c r="E1741" t="s">
        <v>792</v>
      </c>
    </row>
    <row r="1742" spans="2:6" x14ac:dyDescent="0.25">
      <c r="B1742" t="s">
        <v>445</v>
      </c>
      <c r="C1742" s="3">
        <v>32732</v>
      </c>
      <c r="D1742" t="s">
        <v>777</v>
      </c>
      <c r="E1742" t="s">
        <v>800</v>
      </c>
      <c r="F1742" t="s">
        <v>779</v>
      </c>
    </row>
    <row r="1743" spans="2:6" x14ac:dyDescent="0.25">
      <c r="B1743" t="s">
        <v>1066</v>
      </c>
      <c r="C1743" s="3">
        <v>30057</v>
      </c>
      <c r="D1743" t="s">
        <v>799</v>
      </c>
      <c r="E1743" t="s">
        <v>778</v>
      </c>
      <c r="F1743" t="s">
        <v>779</v>
      </c>
    </row>
    <row r="1744" spans="2:6" x14ac:dyDescent="0.25">
      <c r="B1744" t="s">
        <v>1067</v>
      </c>
      <c r="C1744" s="3">
        <v>30943</v>
      </c>
      <c r="D1744" t="s">
        <v>777</v>
      </c>
      <c r="E1744" t="s">
        <v>801</v>
      </c>
      <c r="F1744" t="s">
        <v>779</v>
      </c>
    </row>
    <row r="1745" spans="2:6" x14ac:dyDescent="0.25">
      <c r="B1745" t="s">
        <v>1068</v>
      </c>
      <c r="C1745" s="3">
        <v>31077</v>
      </c>
      <c r="D1745" t="s">
        <v>777</v>
      </c>
      <c r="E1745" t="s">
        <v>780</v>
      </c>
      <c r="F1745" t="s">
        <v>817</v>
      </c>
    </row>
    <row r="1746" spans="2:6" x14ac:dyDescent="0.25">
      <c r="B1746" t="s">
        <v>1069</v>
      </c>
      <c r="D1746" t="s">
        <v>799</v>
      </c>
      <c r="E1746" t="s">
        <v>787</v>
      </c>
    </row>
    <row r="1747" spans="2:6" x14ac:dyDescent="0.25">
      <c r="B1747" t="s">
        <v>1070</v>
      </c>
      <c r="D1747" t="s">
        <v>777</v>
      </c>
      <c r="E1747" t="s">
        <v>787</v>
      </c>
    </row>
    <row r="1748" spans="2:6" x14ac:dyDescent="0.25">
      <c r="B1748" t="s">
        <v>1071</v>
      </c>
      <c r="D1748" t="s">
        <v>783</v>
      </c>
    </row>
    <row r="1749" spans="2:6" x14ac:dyDescent="0.25">
      <c r="B1749" t="s">
        <v>385</v>
      </c>
      <c r="C1749" s="3">
        <v>32091</v>
      </c>
      <c r="D1749" t="s">
        <v>777</v>
      </c>
      <c r="E1749" t="s">
        <v>792</v>
      </c>
      <c r="F1749" t="s">
        <v>779</v>
      </c>
    </row>
    <row r="1750" spans="2:6" x14ac:dyDescent="0.25">
      <c r="B1750" t="s">
        <v>195</v>
      </c>
      <c r="C1750" s="3">
        <v>30353</v>
      </c>
      <c r="D1750" t="s">
        <v>777</v>
      </c>
      <c r="E1750" t="s">
        <v>787</v>
      </c>
      <c r="F1750" t="s">
        <v>779</v>
      </c>
    </row>
    <row r="1751" spans="2:6" x14ac:dyDescent="0.25">
      <c r="B1751" t="s">
        <v>1072</v>
      </c>
      <c r="C1751" s="3">
        <v>27811</v>
      </c>
      <c r="D1751" t="s">
        <v>799</v>
      </c>
      <c r="E1751" t="s">
        <v>800</v>
      </c>
      <c r="F1751" t="s">
        <v>779</v>
      </c>
    </row>
    <row r="1752" spans="2:6" x14ac:dyDescent="0.25">
      <c r="B1752" t="s">
        <v>1073</v>
      </c>
      <c r="C1752" s="3">
        <v>32037</v>
      </c>
      <c r="D1752" t="s">
        <v>777</v>
      </c>
      <c r="E1752" t="s">
        <v>778</v>
      </c>
      <c r="F1752" t="s">
        <v>779</v>
      </c>
    </row>
    <row r="1753" spans="2:6" x14ac:dyDescent="0.25">
      <c r="B1753" t="s">
        <v>1074</v>
      </c>
      <c r="C1753" s="3">
        <v>29923</v>
      </c>
      <c r="D1753" t="s">
        <v>799</v>
      </c>
      <c r="E1753" t="s">
        <v>800</v>
      </c>
      <c r="F1753" t="s">
        <v>779</v>
      </c>
    </row>
    <row r="1754" spans="2:6" x14ac:dyDescent="0.25">
      <c r="B1754" t="s">
        <v>1075</v>
      </c>
      <c r="D1754" t="s">
        <v>777</v>
      </c>
      <c r="E1754" t="s">
        <v>787</v>
      </c>
    </row>
    <row r="1755" spans="2:6" x14ac:dyDescent="0.25">
      <c r="B1755" t="s">
        <v>1076</v>
      </c>
      <c r="C1755" s="3">
        <v>33663</v>
      </c>
      <c r="D1755" t="s">
        <v>777</v>
      </c>
      <c r="E1755" t="s">
        <v>787</v>
      </c>
      <c r="F1755" t="s">
        <v>821</v>
      </c>
    </row>
    <row r="1756" spans="2:6" x14ac:dyDescent="0.25">
      <c r="B1756" t="s">
        <v>189</v>
      </c>
      <c r="C1756" s="3">
        <v>30770</v>
      </c>
      <c r="D1756" t="s">
        <v>777</v>
      </c>
      <c r="E1756" t="s">
        <v>780</v>
      </c>
      <c r="F1756" t="s">
        <v>779</v>
      </c>
    </row>
    <row r="1757" spans="2:6" x14ac:dyDescent="0.25">
      <c r="B1757" t="s">
        <v>626</v>
      </c>
      <c r="C1757" s="3">
        <v>33130</v>
      </c>
      <c r="D1757" t="s">
        <v>777</v>
      </c>
      <c r="E1757" t="s">
        <v>780</v>
      </c>
      <c r="F1757" t="s">
        <v>779</v>
      </c>
    </row>
    <row r="1758" spans="2:6" x14ac:dyDescent="0.25">
      <c r="B1758" t="s">
        <v>1077</v>
      </c>
      <c r="C1758" s="3">
        <v>32495</v>
      </c>
      <c r="D1758" t="s">
        <v>799</v>
      </c>
      <c r="E1758" t="s">
        <v>780</v>
      </c>
      <c r="F1758" t="s">
        <v>779</v>
      </c>
    </row>
    <row r="1759" spans="2:6" x14ac:dyDescent="0.25">
      <c r="B1759" t="s">
        <v>1078</v>
      </c>
      <c r="C1759" s="3">
        <v>30962</v>
      </c>
      <c r="D1759" t="s">
        <v>799</v>
      </c>
      <c r="E1759" t="s">
        <v>780</v>
      </c>
      <c r="F1759" t="s">
        <v>842</v>
      </c>
    </row>
    <row r="1760" spans="2:6" x14ac:dyDescent="0.25">
      <c r="B1760" t="s">
        <v>107</v>
      </c>
      <c r="C1760" s="3">
        <v>34107</v>
      </c>
      <c r="D1760" t="s">
        <v>777</v>
      </c>
      <c r="E1760" t="s">
        <v>778</v>
      </c>
      <c r="F1760" t="s">
        <v>779</v>
      </c>
    </row>
    <row r="1761" spans="2:6" x14ac:dyDescent="0.25">
      <c r="B1761" t="s">
        <v>1079</v>
      </c>
      <c r="C1761" s="3">
        <v>26583</v>
      </c>
      <c r="D1761" t="s">
        <v>777</v>
      </c>
      <c r="E1761" t="s">
        <v>801</v>
      </c>
      <c r="F1761" t="s">
        <v>779</v>
      </c>
    </row>
    <row r="1762" spans="2:6" x14ac:dyDescent="0.25">
      <c r="B1762" t="s">
        <v>273</v>
      </c>
      <c r="C1762" s="3">
        <v>29552</v>
      </c>
      <c r="D1762" t="s">
        <v>799</v>
      </c>
      <c r="E1762" t="s">
        <v>800</v>
      </c>
      <c r="F1762" t="s">
        <v>779</v>
      </c>
    </row>
    <row r="1763" spans="2:6" x14ac:dyDescent="0.25">
      <c r="B1763" t="s">
        <v>1080</v>
      </c>
      <c r="C1763" s="3">
        <v>25725</v>
      </c>
      <c r="D1763" t="s">
        <v>799</v>
      </c>
      <c r="E1763" t="s">
        <v>800</v>
      </c>
      <c r="F1763" t="s">
        <v>779</v>
      </c>
    </row>
    <row r="1764" spans="2:6" x14ac:dyDescent="0.25">
      <c r="B1764" t="s">
        <v>1081</v>
      </c>
      <c r="C1764" s="3">
        <v>27585</v>
      </c>
      <c r="D1764" t="s">
        <v>777</v>
      </c>
      <c r="E1764" t="s">
        <v>778</v>
      </c>
      <c r="F1764" t="s">
        <v>821</v>
      </c>
    </row>
    <row r="1765" spans="2:6" x14ac:dyDescent="0.25">
      <c r="B1765" t="s">
        <v>373</v>
      </c>
      <c r="C1765" s="3">
        <v>32425</v>
      </c>
      <c r="D1765" t="s">
        <v>799</v>
      </c>
      <c r="E1765" t="s">
        <v>795</v>
      </c>
      <c r="F1765" t="s">
        <v>779</v>
      </c>
    </row>
    <row r="1766" spans="2:6" x14ac:dyDescent="0.25">
      <c r="B1766" t="s">
        <v>197</v>
      </c>
      <c r="C1766" s="3">
        <v>26488</v>
      </c>
      <c r="D1766" t="s">
        <v>799</v>
      </c>
      <c r="E1766" t="s">
        <v>778</v>
      </c>
      <c r="F1766" t="s">
        <v>779</v>
      </c>
    </row>
    <row r="1767" spans="2:6" x14ac:dyDescent="0.25">
      <c r="B1767" t="s">
        <v>1082</v>
      </c>
      <c r="C1767" s="3">
        <v>31903</v>
      </c>
      <c r="D1767" t="s">
        <v>777</v>
      </c>
      <c r="E1767" t="s">
        <v>780</v>
      </c>
      <c r="F1767" t="s">
        <v>779</v>
      </c>
    </row>
    <row r="1768" spans="2:6" x14ac:dyDescent="0.25">
      <c r="B1768" t="s">
        <v>1083</v>
      </c>
      <c r="D1768" t="s">
        <v>783</v>
      </c>
    </row>
    <row r="1769" spans="2:6" x14ac:dyDescent="0.25">
      <c r="B1769" t="s">
        <v>1084</v>
      </c>
      <c r="C1769" s="3">
        <v>27552</v>
      </c>
      <c r="D1769" t="s">
        <v>777</v>
      </c>
      <c r="E1769" t="s">
        <v>790</v>
      </c>
      <c r="F1769" t="s">
        <v>821</v>
      </c>
    </row>
    <row r="1770" spans="2:6" x14ac:dyDescent="0.25">
      <c r="B1770" t="s">
        <v>188</v>
      </c>
      <c r="C1770" s="3">
        <v>30506</v>
      </c>
      <c r="D1770" t="s">
        <v>799</v>
      </c>
      <c r="E1770" t="s">
        <v>800</v>
      </c>
      <c r="F1770" t="s">
        <v>802</v>
      </c>
    </row>
    <row r="1771" spans="2:6" x14ac:dyDescent="0.25">
      <c r="B1771" t="s">
        <v>1085</v>
      </c>
      <c r="C1771" s="3">
        <v>29281</v>
      </c>
      <c r="D1771" t="s">
        <v>777</v>
      </c>
      <c r="E1771" t="s">
        <v>791</v>
      </c>
      <c r="F1771" t="s">
        <v>842</v>
      </c>
    </row>
    <row r="1772" spans="2:6" x14ac:dyDescent="0.25">
      <c r="B1772" t="s">
        <v>439</v>
      </c>
      <c r="C1772" s="3">
        <v>31860</v>
      </c>
      <c r="D1772" t="s">
        <v>799</v>
      </c>
      <c r="E1772" t="s">
        <v>800</v>
      </c>
      <c r="F1772" t="s">
        <v>814</v>
      </c>
    </row>
    <row r="1773" spans="2:6" x14ac:dyDescent="0.25">
      <c r="B1773" t="s">
        <v>1086</v>
      </c>
      <c r="C1773" s="3">
        <v>34221</v>
      </c>
      <c r="D1773" t="s">
        <v>777</v>
      </c>
      <c r="E1773" t="s">
        <v>780</v>
      </c>
      <c r="F1773" t="s">
        <v>779</v>
      </c>
    </row>
    <row r="1774" spans="2:6" x14ac:dyDescent="0.25">
      <c r="B1774" t="s">
        <v>1087</v>
      </c>
      <c r="C1774" s="3">
        <v>33102</v>
      </c>
      <c r="D1774" t="s">
        <v>777</v>
      </c>
      <c r="E1774" t="s">
        <v>787</v>
      </c>
      <c r="F1774" t="s">
        <v>842</v>
      </c>
    </row>
    <row r="1775" spans="2:6" x14ac:dyDescent="0.25">
      <c r="B1775" t="s">
        <v>203</v>
      </c>
      <c r="C1775" s="3">
        <v>27619</v>
      </c>
      <c r="D1775" t="s">
        <v>777</v>
      </c>
      <c r="E1775" t="s">
        <v>790</v>
      </c>
      <c r="F1775" t="s">
        <v>842</v>
      </c>
    </row>
    <row r="1776" spans="2:6" x14ac:dyDescent="0.25">
      <c r="B1776" t="s">
        <v>1088</v>
      </c>
      <c r="C1776" s="3">
        <v>29983</v>
      </c>
      <c r="D1776" t="s">
        <v>777</v>
      </c>
      <c r="E1776" t="s">
        <v>780</v>
      </c>
      <c r="F1776" t="s">
        <v>842</v>
      </c>
    </row>
    <row r="1777" spans="2:6" x14ac:dyDescent="0.25">
      <c r="B1777" t="s">
        <v>1089</v>
      </c>
      <c r="C1777" s="3">
        <v>29851</v>
      </c>
      <c r="D1777" t="s">
        <v>777</v>
      </c>
      <c r="E1777" t="s">
        <v>784</v>
      </c>
      <c r="F1777" t="s">
        <v>779</v>
      </c>
    </row>
    <row r="1778" spans="2:6" x14ac:dyDescent="0.25">
      <c r="B1778" t="s">
        <v>89</v>
      </c>
      <c r="C1778" s="3">
        <v>31743</v>
      </c>
      <c r="D1778" t="s">
        <v>799</v>
      </c>
      <c r="E1778" t="s">
        <v>780</v>
      </c>
      <c r="F1778" t="s">
        <v>779</v>
      </c>
    </row>
    <row r="1779" spans="2:6" x14ac:dyDescent="0.25">
      <c r="B1779" t="s">
        <v>368</v>
      </c>
      <c r="C1779" s="3">
        <v>30198</v>
      </c>
      <c r="D1779" t="s">
        <v>777</v>
      </c>
      <c r="E1779" t="s">
        <v>778</v>
      </c>
      <c r="F1779" t="s">
        <v>779</v>
      </c>
    </row>
    <row r="1780" spans="2:6" x14ac:dyDescent="0.25">
      <c r="B1780" t="s">
        <v>286</v>
      </c>
      <c r="C1780" s="3">
        <v>25459</v>
      </c>
      <c r="D1780" t="s">
        <v>777</v>
      </c>
      <c r="E1780" t="s">
        <v>791</v>
      </c>
      <c r="F1780" t="s">
        <v>802</v>
      </c>
    </row>
    <row r="1781" spans="2:6" x14ac:dyDescent="0.25">
      <c r="B1781" t="s">
        <v>336</v>
      </c>
      <c r="C1781" s="3">
        <v>30556</v>
      </c>
      <c r="D1781" t="s">
        <v>777</v>
      </c>
      <c r="E1781" t="s">
        <v>790</v>
      </c>
      <c r="F1781" t="s">
        <v>817</v>
      </c>
    </row>
    <row r="1782" spans="2:6" x14ac:dyDescent="0.25">
      <c r="B1782" t="s">
        <v>1090</v>
      </c>
      <c r="C1782" s="3">
        <v>32609</v>
      </c>
      <c r="D1782" t="s">
        <v>777</v>
      </c>
      <c r="E1782" t="s">
        <v>787</v>
      </c>
      <c r="F1782" t="s">
        <v>802</v>
      </c>
    </row>
    <row r="1783" spans="2:6" x14ac:dyDescent="0.25">
      <c r="B1783" t="s">
        <v>1091</v>
      </c>
      <c r="C1783" s="3">
        <v>27089</v>
      </c>
      <c r="D1783" t="s">
        <v>777</v>
      </c>
      <c r="E1783" t="s">
        <v>787</v>
      </c>
      <c r="F1783" t="s">
        <v>802</v>
      </c>
    </row>
    <row r="1784" spans="2:6" x14ac:dyDescent="0.25">
      <c r="B1784" t="s">
        <v>180</v>
      </c>
      <c r="C1784" s="3">
        <v>27627</v>
      </c>
      <c r="D1784" t="s">
        <v>799</v>
      </c>
      <c r="E1784" t="s">
        <v>905</v>
      </c>
      <c r="F1784" t="s">
        <v>802</v>
      </c>
    </row>
    <row r="1785" spans="2:6" x14ac:dyDescent="0.25">
      <c r="B1785" t="s">
        <v>193</v>
      </c>
      <c r="C1785" s="3">
        <v>26861</v>
      </c>
      <c r="D1785" t="s">
        <v>777</v>
      </c>
      <c r="E1785" t="s">
        <v>787</v>
      </c>
      <c r="F1785" t="s">
        <v>797</v>
      </c>
    </row>
    <row r="1786" spans="2:6" x14ac:dyDescent="0.25">
      <c r="B1786" t="s">
        <v>1092</v>
      </c>
      <c r="C1786" s="3">
        <v>31087</v>
      </c>
      <c r="D1786" t="s">
        <v>777</v>
      </c>
      <c r="E1786" t="s">
        <v>780</v>
      </c>
      <c r="F1786" t="s">
        <v>817</v>
      </c>
    </row>
    <row r="1787" spans="2:6" x14ac:dyDescent="0.25">
      <c r="B1787" t="s">
        <v>1093</v>
      </c>
      <c r="C1787" s="3">
        <v>35730</v>
      </c>
      <c r="D1787" t="s">
        <v>777</v>
      </c>
      <c r="E1787" t="s">
        <v>792</v>
      </c>
      <c r="F1787" t="s">
        <v>779</v>
      </c>
    </row>
    <row r="1788" spans="2:6" x14ac:dyDescent="0.25">
      <c r="B1788" t="s">
        <v>1094</v>
      </c>
      <c r="C1788" s="3">
        <v>33527</v>
      </c>
      <c r="D1788" t="s">
        <v>777</v>
      </c>
      <c r="E1788" t="s">
        <v>778</v>
      </c>
      <c r="F1788" t="s">
        <v>779</v>
      </c>
    </row>
    <row r="1789" spans="2:6" x14ac:dyDescent="0.25">
      <c r="B1789" t="s">
        <v>194</v>
      </c>
      <c r="C1789" s="3">
        <v>31028</v>
      </c>
      <c r="D1789" t="s">
        <v>799</v>
      </c>
      <c r="E1789" t="s">
        <v>795</v>
      </c>
      <c r="F1789" t="s">
        <v>842</v>
      </c>
    </row>
    <row r="1790" spans="2:6" x14ac:dyDescent="0.25">
      <c r="B1790" t="s">
        <v>1095</v>
      </c>
      <c r="C1790" s="3">
        <v>26755</v>
      </c>
      <c r="D1790" t="s">
        <v>799</v>
      </c>
      <c r="E1790" t="s">
        <v>824</v>
      </c>
      <c r="F1790" t="s">
        <v>821</v>
      </c>
    </row>
    <row r="1791" spans="2:6" x14ac:dyDescent="0.25">
      <c r="B1791" t="s">
        <v>215</v>
      </c>
      <c r="C1791" s="3">
        <v>32646</v>
      </c>
      <c r="D1791" t="s">
        <v>799</v>
      </c>
      <c r="E1791" t="s">
        <v>824</v>
      </c>
      <c r="F1791" t="s">
        <v>779</v>
      </c>
    </row>
    <row r="1792" spans="2:6" x14ac:dyDescent="0.25">
      <c r="B1792" t="s">
        <v>1096</v>
      </c>
      <c r="D1792" t="s">
        <v>783</v>
      </c>
    </row>
    <row r="1793" spans="2:6" x14ac:dyDescent="0.25">
      <c r="B1793" t="s">
        <v>62</v>
      </c>
      <c r="C1793" s="3">
        <v>32289</v>
      </c>
      <c r="D1793" t="s">
        <v>799</v>
      </c>
      <c r="E1793" t="s">
        <v>780</v>
      </c>
      <c r="F1793" t="s">
        <v>819</v>
      </c>
    </row>
    <row r="1794" spans="2:6" x14ac:dyDescent="0.25">
      <c r="B1794" t="s">
        <v>30</v>
      </c>
      <c r="C1794" s="3">
        <v>32661</v>
      </c>
      <c r="D1794" t="s">
        <v>777</v>
      </c>
      <c r="E1794" t="s">
        <v>791</v>
      </c>
      <c r="F1794" t="s">
        <v>779</v>
      </c>
    </row>
    <row r="1795" spans="2:6" x14ac:dyDescent="0.25">
      <c r="B1795" t="s">
        <v>232</v>
      </c>
      <c r="C1795" s="3">
        <v>26778</v>
      </c>
      <c r="D1795" t="s">
        <v>777</v>
      </c>
      <c r="E1795" t="s">
        <v>780</v>
      </c>
      <c r="F1795" t="s">
        <v>779</v>
      </c>
    </row>
    <row r="1796" spans="2:6" x14ac:dyDescent="0.25">
      <c r="B1796" t="s">
        <v>159</v>
      </c>
      <c r="C1796" s="3">
        <v>29754</v>
      </c>
      <c r="D1796" t="s">
        <v>777</v>
      </c>
      <c r="E1796" t="s">
        <v>787</v>
      </c>
      <c r="F1796" t="s">
        <v>802</v>
      </c>
    </row>
    <row r="1797" spans="2:6" x14ac:dyDescent="0.25">
      <c r="B1797" t="s">
        <v>1097</v>
      </c>
      <c r="D1797" t="s">
        <v>777</v>
      </c>
      <c r="E1797" t="s">
        <v>791</v>
      </c>
    </row>
    <row r="1798" spans="2:6" x14ac:dyDescent="0.25">
      <c r="B1798" t="s">
        <v>119</v>
      </c>
      <c r="C1798" s="3">
        <v>34674</v>
      </c>
      <c r="D1798" t="s">
        <v>777</v>
      </c>
      <c r="E1798" t="s">
        <v>791</v>
      </c>
      <c r="F1798" t="s">
        <v>779</v>
      </c>
    </row>
    <row r="1799" spans="2:6" x14ac:dyDescent="0.25">
      <c r="B1799" t="s">
        <v>1098</v>
      </c>
      <c r="C1799" s="3">
        <v>32443</v>
      </c>
      <c r="D1799" t="s">
        <v>777</v>
      </c>
      <c r="E1799" t="s">
        <v>778</v>
      </c>
      <c r="F1799" t="s">
        <v>779</v>
      </c>
    </row>
    <row r="1800" spans="2:6" x14ac:dyDescent="0.25">
      <c r="B1800" t="s">
        <v>1099</v>
      </c>
      <c r="C1800" s="3">
        <v>31031</v>
      </c>
      <c r="D1800" t="s">
        <v>777</v>
      </c>
      <c r="E1800" t="s">
        <v>778</v>
      </c>
      <c r="F1800" t="s">
        <v>779</v>
      </c>
    </row>
    <row r="1801" spans="2:6" x14ac:dyDescent="0.25">
      <c r="B1801" t="s">
        <v>1100</v>
      </c>
      <c r="C1801" s="3">
        <v>31795</v>
      </c>
      <c r="D1801" t="s">
        <v>777</v>
      </c>
      <c r="E1801" t="s">
        <v>778</v>
      </c>
      <c r="F1801" t="s">
        <v>779</v>
      </c>
    </row>
    <row r="1802" spans="2:6" x14ac:dyDescent="0.25">
      <c r="B1802" t="s">
        <v>1101</v>
      </c>
      <c r="C1802" s="3">
        <v>32872</v>
      </c>
      <c r="D1802" t="s">
        <v>799</v>
      </c>
      <c r="E1802" t="s">
        <v>824</v>
      </c>
      <c r="F1802" t="s">
        <v>779</v>
      </c>
    </row>
    <row r="1803" spans="2:6" x14ac:dyDescent="0.25">
      <c r="B1803" t="s">
        <v>185</v>
      </c>
      <c r="C1803" s="3">
        <v>25384</v>
      </c>
      <c r="D1803" t="s">
        <v>799</v>
      </c>
      <c r="E1803" t="s">
        <v>800</v>
      </c>
      <c r="F1803" t="s">
        <v>817</v>
      </c>
    </row>
    <row r="1804" spans="2:6" x14ac:dyDescent="0.25">
      <c r="B1804" t="s">
        <v>1102</v>
      </c>
      <c r="C1804" s="3">
        <v>30836</v>
      </c>
      <c r="D1804" t="s">
        <v>777</v>
      </c>
      <c r="E1804" t="s">
        <v>778</v>
      </c>
      <c r="F1804" t="s">
        <v>779</v>
      </c>
    </row>
    <row r="1805" spans="2:6" x14ac:dyDescent="0.25">
      <c r="B1805" t="s">
        <v>1103</v>
      </c>
      <c r="C1805" s="3">
        <v>32413</v>
      </c>
      <c r="D1805" t="s">
        <v>777</v>
      </c>
      <c r="E1805" t="s">
        <v>780</v>
      </c>
      <c r="F1805" t="s">
        <v>779</v>
      </c>
    </row>
    <row r="1806" spans="2:6" x14ac:dyDescent="0.25">
      <c r="B1806" t="s">
        <v>1104</v>
      </c>
      <c r="C1806" s="3">
        <v>31764</v>
      </c>
      <c r="D1806" t="s">
        <v>777</v>
      </c>
      <c r="E1806" t="s">
        <v>801</v>
      </c>
      <c r="F1806" t="s">
        <v>779</v>
      </c>
    </row>
    <row r="1807" spans="2:6" x14ac:dyDescent="0.25">
      <c r="B1807" t="s">
        <v>58</v>
      </c>
      <c r="C1807" s="3">
        <v>34649</v>
      </c>
      <c r="D1807" t="s">
        <v>777</v>
      </c>
      <c r="E1807" t="s">
        <v>824</v>
      </c>
      <c r="F1807" t="s">
        <v>779</v>
      </c>
    </row>
    <row r="1808" spans="2:6" x14ac:dyDescent="0.25">
      <c r="B1808" t="s">
        <v>665</v>
      </c>
      <c r="C1808" s="3">
        <v>33404</v>
      </c>
      <c r="D1808" t="s">
        <v>777</v>
      </c>
      <c r="E1808" t="s">
        <v>824</v>
      </c>
      <c r="F1808" t="s">
        <v>788</v>
      </c>
    </row>
    <row r="1809" spans="2:6" x14ac:dyDescent="0.25">
      <c r="B1809" t="s">
        <v>1105</v>
      </c>
      <c r="C1809" s="3">
        <v>30369</v>
      </c>
      <c r="D1809" t="s">
        <v>777</v>
      </c>
      <c r="E1809" t="s">
        <v>790</v>
      </c>
      <c r="F1809" t="s">
        <v>802</v>
      </c>
    </row>
    <row r="1810" spans="2:6" x14ac:dyDescent="0.25">
      <c r="B1810" t="s">
        <v>1106</v>
      </c>
      <c r="C1810" s="3">
        <v>33260</v>
      </c>
      <c r="D1810" t="s">
        <v>777</v>
      </c>
      <c r="E1810" t="s">
        <v>800</v>
      </c>
      <c r="F1810" t="s">
        <v>779</v>
      </c>
    </row>
    <row r="1811" spans="2:6" x14ac:dyDescent="0.25">
      <c r="B1811" t="s">
        <v>1107</v>
      </c>
      <c r="D1811" t="s">
        <v>783</v>
      </c>
      <c r="E1811" t="s">
        <v>787</v>
      </c>
    </row>
    <row r="1812" spans="2:6" x14ac:dyDescent="0.25">
      <c r="B1812" t="s">
        <v>1108</v>
      </c>
      <c r="C1812" s="3">
        <v>27242</v>
      </c>
      <c r="D1812" t="s">
        <v>777</v>
      </c>
      <c r="E1812" t="s">
        <v>787</v>
      </c>
      <c r="F1812" t="s">
        <v>797</v>
      </c>
    </row>
    <row r="1813" spans="2:6" x14ac:dyDescent="0.25">
      <c r="B1813" t="s">
        <v>1109</v>
      </c>
      <c r="C1813" s="3">
        <v>32494</v>
      </c>
      <c r="D1813" t="s">
        <v>777</v>
      </c>
      <c r="E1813" t="s">
        <v>778</v>
      </c>
      <c r="F1813" t="s">
        <v>779</v>
      </c>
    </row>
    <row r="1814" spans="2:6" x14ac:dyDescent="0.25">
      <c r="B1814" t="s">
        <v>1110</v>
      </c>
      <c r="C1814" s="3">
        <v>31768</v>
      </c>
      <c r="D1814" t="s">
        <v>777</v>
      </c>
      <c r="E1814" t="s">
        <v>787</v>
      </c>
      <c r="F1814" t="s">
        <v>779</v>
      </c>
    </row>
    <row r="1815" spans="2:6" x14ac:dyDescent="0.25">
      <c r="B1815" t="s">
        <v>1111</v>
      </c>
      <c r="D1815" t="s">
        <v>799</v>
      </c>
      <c r="E1815" t="s">
        <v>784</v>
      </c>
    </row>
    <row r="1816" spans="2:6" x14ac:dyDescent="0.25">
      <c r="B1816" t="s">
        <v>1112</v>
      </c>
      <c r="C1816" s="3">
        <v>32922</v>
      </c>
      <c r="D1816" t="s">
        <v>777</v>
      </c>
      <c r="E1816" t="s">
        <v>905</v>
      </c>
      <c r="F1816" t="s">
        <v>797</v>
      </c>
    </row>
    <row r="1817" spans="2:6" x14ac:dyDescent="0.25">
      <c r="B1817" t="s">
        <v>1113</v>
      </c>
      <c r="C1817" s="3">
        <v>30450</v>
      </c>
      <c r="D1817" t="s">
        <v>777</v>
      </c>
      <c r="E1817" t="s">
        <v>778</v>
      </c>
      <c r="F1817" t="s">
        <v>1055</v>
      </c>
    </row>
    <row r="1818" spans="2:6" x14ac:dyDescent="0.25">
      <c r="B1818" t="s">
        <v>1114</v>
      </c>
      <c r="C1818" s="3">
        <v>29646</v>
      </c>
      <c r="D1818" t="s">
        <v>799</v>
      </c>
      <c r="E1818" t="s">
        <v>784</v>
      </c>
      <c r="F1818" t="s">
        <v>817</v>
      </c>
    </row>
    <row r="1819" spans="2:6" x14ac:dyDescent="0.25">
      <c r="B1819" t="s">
        <v>593</v>
      </c>
      <c r="C1819" s="3">
        <v>32711</v>
      </c>
      <c r="D1819" t="s">
        <v>777</v>
      </c>
      <c r="E1819" t="s">
        <v>784</v>
      </c>
      <c r="F1819" t="s">
        <v>821</v>
      </c>
    </row>
    <row r="1820" spans="2:6" x14ac:dyDescent="0.25">
      <c r="B1820" t="s">
        <v>1115</v>
      </c>
      <c r="C1820" s="3">
        <v>31024</v>
      </c>
      <c r="D1820" t="s">
        <v>777</v>
      </c>
      <c r="E1820" t="s">
        <v>778</v>
      </c>
      <c r="F1820" t="s">
        <v>802</v>
      </c>
    </row>
    <row r="1821" spans="2:6" x14ac:dyDescent="0.25">
      <c r="B1821" t="s">
        <v>1116</v>
      </c>
      <c r="E1821" t="s">
        <v>791</v>
      </c>
    </row>
    <row r="1822" spans="2:6" x14ac:dyDescent="0.25">
      <c r="B1822" t="s">
        <v>693</v>
      </c>
      <c r="C1822" s="3">
        <v>32488</v>
      </c>
      <c r="D1822" t="s">
        <v>777</v>
      </c>
      <c r="E1822" t="s">
        <v>801</v>
      </c>
      <c r="F1822" t="s">
        <v>821</v>
      </c>
    </row>
    <row r="1823" spans="2:6" x14ac:dyDescent="0.25">
      <c r="B1823" t="s">
        <v>344</v>
      </c>
      <c r="C1823" s="3">
        <v>30665</v>
      </c>
      <c r="D1823" t="s">
        <v>777</v>
      </c>
      <c r="E1823" t="s">
        <v>780</v>
      </c>
      <c r="F1823" t="s">
        <v>779</v>
      </c>
    </row>
    <row r="1824" spans="2:6" x14ac:dyDescent="0.25">
      <c r="B1824" t="s">
        <v>257</v>
      </c>
      <c r="C1824" s="3">
        <v>28047</v>
      </c>
      <c r="D1824" t="s">
        <v>777</v>
      </c>
      <c r="E1824" t="s">
        <v>780</v>
      </c>
      <c r="F1824" t="s">
        <v>817</v>
      </c>
    </row>
    <row r="1825" spans="2:6" x14ac:dyDescent="0.25">
      <c r="B1825" t="s">
        <v>1117</v>
      </c>
      <c r="C1825" s="3">
        <v>34332</v>
      </c>
      <c r="D1825" t="s">
        <v>799</v>
      </c>
      <c r="E1825" t="s">
        <v>780</v>
      </c>
      <c r="F1825" t="s">
        <v>802</v>
      </c>
    </row>
    <row r="1826" spans="2:6" x14ac:dyDescent="0.25">
      <c r="B1826" t="s">
        <v>1118</v>
      </c>
      <c r="C1826" s="3">
        <v>32819</v>
      </c>
      <c r="D1826" t="s">
        <v>799</v>
      </c>
      <c r="E1826" t="s">
        <v>778</v>
      </c>
      <c r="F1826" t="s">
        <v>779</v>
      </c>
    </row>
    <row r="1827" spans="2:6" x14ac:dyDescent="0.25">
      <c r="B1827" t="s">
        <v>1119</v>
      </c>
      <c r="C1827" s="3">
        <v>30796</v>
      </c>
      <c r="D1827" t="s">
        <v>799</v>
      </c>
      <c r="E1827" t="s">
        <v>790</v>
      </c>
      <c r="F1827" t="s">
        <v>779</v>
      </c>
    </row>
    <row r="1828" spans="2:6" x14ac:dyDescent="0.25">
      <c r="B1828" t="s">
        <v>1120</v>
      </c>
      <c r="C1828" s="3">
        <v>29929</v>
      </c>
      <c r="D1828" t="s">
        <v>799</v>
      </c>
      <c r="E1828" t="s">
        <v>778</v>
      </c>
      <c r="F1828" t="s">
        <v>802</v>
      </c>
    </row>
    <row r="1829" spans="2:6" x14ac:dyDescent="0.25">
      <c r="B1829" t="s">
        <v>1121</v>
      </c>
      <c r="D1829" t="s">
        <v>783</v>
      </c>
      <c r="E1829" t="s">
        <v>891</v>
      </c>
    </row>
    <row r="1830" spans="2:6" x14ac:dyDescent="0.25">
      <c r="B1830" t="s">
        <v>1122</v>
      </c>
      <c r="C1830" s="3">
        <v>32113</v>
      </c>
      <c r="D1830" t="s">
        <v>799</v>
      </c>
      <c r="E1830" t="s">
        <v>824</v>
      </c>
      <c r="F1830" t="s">
        <v>779</v>
      </c>
    </row>
    <row r="1831" spans="2:6" x14ac:dyDescent="0.25">
      <c r="B1831" t="s">
        <v>1123</v>
      </c>
      <c r="C1831" s="3">
        <v>32829</v>
      </c>
      <c r="D1831" t="s">
        <v>777</v>
      </c>
      <c r="E1831" t="s">
        <v>778</v>
      </c>
      <c r="F1831" t="s">
        <v>779</v>
      </c>
    </row>
    <row r="1832" spans="2:6" x14ac:dyDescent="0.25">
      <c r="B1832" t="s">
        <v>1124</v>
      </c>
      <c r="C1832" s="3">
        <v>34054</v>
      </c>
      <c r="D1832" t="s">
        <v>777</v>
      </c>
      <c r="E1832" t="s">
        <v>780</v>
      </c>
      <c r="F1832" t="s">
        <v>779</v>
      </c>
    </row>
    <row r="1833" spans="2:6" x14ac:dyDescent="0.25">
      <c r="B1833" t="s">
        <v>224</v>
      </c>
      <c r="C1833" s="3">
        <v>30786</v>
      </c>
      <c r="D1833" t="s">
        <v>777</v>
      </c>
      <c r="E1833" t="s">
        <v>787</v>
      </c>
      <c r="F1833" t="s">
        <v>842</v>
      </c>
    </row>
    <row r="1834" spans="2:6" x14ac:dyDescent="0.25">
      <c r="B1834" t="s">
        <v>1125</v>
      </c>
      <c r="C1834" s="3">
        <v>31764</v>
      </c>
      <c r="D1834" t="s">
        <v>799</v>
      </c>
      <c r="E1834" t="s">
        <v>778</v>
      </c>
      <c r="F1834" t="s">
        <v>802</v>
      </c>
    </row>
    <row r="1835" spans="2:6" x14ac:dyDescent="0.25">
      <c r="B1835" t="s">
        <v>469</v>
      </c>
      <c r="C1835" s="3">
        <v>32075</v>
      </c>
      <c r="D1835" t="s">
        <v>777</v>
      </c>
      <c r="E1835" t="s">
        <v>787</v>
      </c>
      <c r="F1835" t="s">
        <v>779</v>
      </c>
    </row>
    <row r="1836" spans="2:6" x14ac:dyDescent="0.25">
      <c r="B1836" t="s">
        <v>1126</v>
      </c>
      <c r="D1836" t="s">
        <v>777</v>
      </c>
      <c r="E1836" t="s">
        <v>792</v>
      </c>
    </row>
    <row r="1837" spans="2:6" x14ac:dyDescent="0.25">
      <c r="B1837" t="s">
        <v>395</v>
      </c>
      <c r="C1837" s="3">
        <v>32452</v>
      </c>
      <c r="D1837" t="s">
        <v>777</v>
      </c>
      <c r="E1837" t="s">
        <v>778</v>
      </c>
      <c r="F1837" t="s">
        <v>779</v>
      </c>
    </row>
    <row r="1838" spans="2:6" x14ac:dyDescent="0.25">
      <c r="B1838" t="s">
        <v>1127</v>
      </c>
      <c r="C1838" s="3">
        <v>33727</v>
      </c>
      <c r="D1838" t="s">
        <v>777</v>
      </c>
      <c r="E1838" t="s">
        <v>778</v>
      </c>
      <c r="F1838" t="s">
        <v>779</v>
      </c>
    </row>
    <row r="1839" spans="2:6" x14ac:dyDescent="0.25">
      <c r="B1839" t="s">
        <v>163</v>
      </c>
      <c r="C1839" s="3">
        <v>28783</v>
      </c>
      <c r="D1839" t="s">
        <v>777</v>
      </c>
      <c r="E1839" t="s">
        <v>780</v>
      </c>
      <c r="F1839" t="s">
        <v>779</v>
      </c>
    </row>
    <row r="1840" spans="2:6" x14ac:dyDescent="0.25">
      <c r="B1840" t="s">
        <v>1128</v>
      </c>
      <c r="C1840" s="3">
        <v>33264</v>
      </c>
      <c r="D1840" t="s">
        <v>777</v>
      </c>
      <c r="E1840" t="s">
        <v>778</v>
      </c>
      <c r="F1840" t="s">
        <v>779</v>
      </c>
    </row>
    <row r="1841" spans="2:6" x14ac:dyDescent="0.25">
      <c r="B1841" t="s">
        <v>1129</v>
      </c>
      <c r="C1841" s="3">
        <v>34661</v>
      </c>
      <c r="D1841" t="s">
        <v>799</v>
      </c>
      <c r="E1841" t="s">
        <v>780</v>
      </c>
      <c r="F1841" t="s">
        <v>779</v>
      </c>
    </row>
    <row r="1842" spans="2:6" x14ac:dyDescent="0.25">
      <c r="B1842" t="s">
        <v>1130</v>
      </c>
      <c r="D1842" t="s">
        <v>783</v>
      </c>
    </row>
    <row r="1843" spans="2:6" x14ac:dyDescent="0.25">
      <c r="B1843" t="s">
        <v>591</v>
      </c>
      <c r="C1843" s="3">
        <v>32810</v>
      </c>
      <c r="D1843" t="s">
        <v>777</v>
      </c>
      <c r="E1843" t="s">
        <v>790</v>
      </c>
      <c r="F1843" t="s">
        <v>779</v>
      </c>
    </row>
    <row r="1844" spans="2:6" x14ac:dyDescent="0.25">
      <c r="B1844" t="s">
        <v>1131</v>
      </c>
      <c r="C1844" s="3">
        <v>30942</v>
      </c>
      <c r="D1844" t="s">
        <v>777</v>
      </c>
      <c r="E1844" t="s">
        <v>801</v>
      </c>
      <c r="F1844" t="s">
        <v>779</v>
      </c>
    </row>
    <row r="1845" spans="2:6" x14ac:dyDescent="0.25">
      <c r="B1845" t="s">
        <v>1132</v>
      </c>
      <c r="C1845" s="3">
        <v>30445</v>
      </c>
      <c r="D1845" t="s">
        <v>777</v>
      </c>
      <c r="E1845" t="s">
        <v>778</v>
      </c>
      <c r="F1845" t="s">
        <v>779</v>
      </c>
    </row>
    <row r="1846" spans="2:6" x14ac:dyDescent="0.25">
      <c r="B1846" t="s">
        <v>1133</v>
      </c>
      <c r="C1846" s="3">
        <v>31160</v>
      </c>
      <c r="D1846" t="s">
        <v>777</v>
      </c>
      <c r="E1846" t="s">
        <v>780</v>
      </c>
      <c r="F1846" t="s">
        <v>779</v>
      </c>
    </row>
    <row r="1847" spans="2:6" x14ac:dyDescent="0.25">
      <c r="B1847" t="s">
        <v>1134</v>
      </c>
      <c r="C1847" s="3">
        <v>27334</v>
      </c>
      <c r="D1847" t="s">
        <v>777</v>
      </c>
      <c r="E1847" t="s">
        <v>780</v>
      </c>
      <c r="F1847" t="s">
        <v>779</v>
      </c>
    </row>
    <row r="1848" spans="2:6" x14ac:dyDescent="0.25">
      <c r="B1848" t="s">
        <v>1135</v>
      </c>
      <c r="C1848" s="3">
        <v>32132</v>
      </c>
      <c r="D1848" t="s">
        <v>777</v>
      </c>
      <c r="E1848" t="s">
        <v>801</v>
      </c>
      <c r="F1848" t="s">
        <v>779</v>
      </c>
    </row>
    <row r="1849" spans="2:6" x14ac:dyDescent="0.25">
      <c r="B1849" t="s">
        <v>1136</v>
      </c>
      <c r="C1849" s="3">
        <v>28537</v>
      </c>
      <c r="D1849" t="s">
        <v>777</v>
      </c>
      <c r="E1849" t="s">
        <v>780</v>
      </c>
      <c r="F1849" t="s">
        <v>779</v>
      </c>
    </row>
    <row r="1850" spans="2:6" x14ac:dyDescent="0.25">
      <c r="B1850" t="s">
        <v>1137</v>
      </c>
      <c r="C1850" s="3">
        <v>29849</v>
      </c>
      <c r="D1850" t="s">
        <v>777</v>
      </c>
      <c r="E1850" t="s">
        <v>778</v>
      </c>
      <c r="F1850" t="s">
        <v>779</v>
      </c>
    </row>
    <row r="1851" spans="2:6" x14ac:dyDescent="0.25">
      <c r="B1851" t="s">
        <v>129</v>
      </c>
      <c r="D1851" t="s">
        <v>799</v>
      </c>
      <c r="E1851" t="s">
        <v>780</v>
      </c>
    </row>
    <row r="1852" spans="2:6" x14ac:dyDescent="0.25">
      <c r="B1852" t="s">
        <v>1138</v>
      </c>
      <c r="C1852" s="3">
        <v>32719</v>
      </c>
      <c r="D1852" t="s">
        <v>799</v>
      </c>
      <c r="E1852" t="s">
        <v>795</v>
      </c>
      <c r="F1852" t="s">
        <v>797</v>
      </c>
    </row>
    <row r="1853" spans="2:6" x14ac:dyDescent="0.25">
      <c r="B1853" t="s">
        <v>121</v>
      </c>
      <c r="C1853" s="3">
        <v>30979</v>
      </c>
      <c r="D1853" t="s">
        <v>777</v>
      </c>
      <c r="E1853" t="s">
        <v>824</v>
      </c>
      <c r="F1853" t="s">
        <v>779</v>
      </c>
    </row>
    <row r="1854" spans="2:6" x14ac:dyDescent="0.25">
      <c r="B1854" t="s">
        <v>309</v>
      </c>
      <c r="C1854" s="3">
        <v>27056</v>
      </c>
      <c r="D1854" t="s">
        <v>799</v>
      </c>
      <c r="E1854" t="s">
        <v>784</v>
      </c>
      <c r="F1854" t="s">
        <v>817</v>
      </c>
    </row>
    <row r="1855" spans="2:6" x14ac:dyDescent="0.25">
      <c r="B1855" t="s">
        <v>1139</v>
      </c>
      <c r="C1855" s="3">
        <v>31182</v>
      </c>
      <c r="D1855" t="s">
        <v>777</v>
      </c>
      <c r="E1855" t="s">
        <v>780</v>
      </c>
      <c r="F1855" t="s">
        <v>779</v>
      </c>
    </row>
    <row r="1856" spans="2:6" x14ac:dyDescent="0.25">
      <c r="B1856" t="s">
        <v>1140</v>
      </c>
      <c r="C1856" s="3">
        <v>30919</v>
      </c>
      <c r="D1856" t="s">
        <v>777</v>
      </c>
      <c r="E1856" t="s">
        <v>778</v>
      </c>
      <c r="F1856" t="s">
        <v>779</v>
      </c>
    </row>
    <row r="1857" spans="2:6" x14ac:dyDescent="0.25">
      <c r="B1857" t="s">
        <v>1141</v>
      </c>
      <c r="C1857" s="3">
        <v>32879</v>
      </c>
      <c r="D1857" t="s">
        <v>777</v>
      </c>
      <c r="E1857" t="s">
        <v>780</v>
      </c>
      <c r="F1857" t="s">
        <v>779</v>
      </c>
    </row>
    <row r="1858" spans="2:6" x14ac:dyDescent="0.25">
      <c r="B1858" t="s">
        <v>1142</v>
      </c>
      <c r="C1858" s="3">
        <v>30008</v>
      </c>
      <c r="D1858" t="s">
        <v>777</v>
      </c>
      <c r="E1858" t="s">
        <v>780</v>
      </c>
      <c r="F1858" t="s">
        <v>779</v>
      </c>
    </row>
    <row r="1859" spans="2:6" x14ac:dyDescent="0.25">
      <c r="B1859" t="s">
        <v>1143</v>
      </c>
      <c r="C1859" s="3">
        <v>30333</v>
      </c>
      <c r="D1859" t="s">
        <v>799</v>
      </c>
      <c r="E1859" t="s">
        <v>784</v>
      </c>
      <c r="F1859" t="s">
        <v>779</v>
      </c>
    </row>
    <row r="1860" spans="2:6" x14ac:dyDescent="0.25">
      <c r="B1860" t="s">
        <v>1144</v>
      </c>
      <c r="C1860" s="3">
        <v>29917</v>
      </c>
      <c r="D1860" t="s">
        <v>777</v>
      </c>
      <c r="E1860" t="s">
        <v>778</v>
      </c>
      <c r="F1860" t="s">
        <v>779</v>
      </c>
    </row>
    <row r="1861" spans="2:6" x14ac:dyDescent="0.25">
      <c r="B1861" t="s">
        <v>171</v>
      </c>
      <c r="C1861" s="3">
        <v>30272</v>
      </c>
      <c r="D1861" t="s">
        <v>777</v>
      </c>
      <c r="E1861" t="s">
        <v>780</v>
      </c>
      <c r="F1861" t="s">
        <v>779</v>
      </c>
    </row>
    <row r="1862" spans="2:6" x14ac:dyDescent="0.25">
      <c r="B1862" t="s">
        <v>1145</v>
      </c>
      <c r="C1862" s="3">
        <v>28458</v>
      </c>
      <c r="D1862" t="s">
        <v>777</v>
      </c>
      <c r="E1862" t="s">
        <v>778</v>
      </c>
      <c r="F1862" t="s">
        <v>842</v>
      </c>
    </row>
    <row r="1863" spans="2:6" x14ac:dyDescent="0.25">
      <c r="B1863" t="s">
        <v>535</v>
      </c>
      <c r="C1863" s="3">
        <v>33077</v>
      </c>
      <c r="D1863" t="s">
        <v>777</v>
      </c>
      <c r="E1863" t="s">
        <v>791</v>
      </c>
      <c r="F1863" t="s">
        <v>779</v>
      </c>
    </row>
    <row r="1864" spans="2:6" x14ac:dyDescent="0.25">
      <c r="B1864" t="s">
        <v>23</v>
      </c>
      <c r="C1864" s="3">
        <v>29932</v>
      </c>
      <c r="D1864" t="s">
        <v>799</v>
      </c>
      <c r="E1864" t="s">
        <v>800</v>
      </c>
      <c r="F1864" t="s">
        <v>779</v>
      </c>
    </row>
    <row r="1865" spans="2:6" x14ac:dyDescent="0.25">
      <c r="B1865" t="s">
        <v>1146</v>
      </c>
      <c r="C1865" s="3">
        <v>30991</v>
      </c>
      <c r="D1865" t="s">
        <v>777</v>
      </c>
      <c r="E1865" t="s">
        <v>824</v>
      </c>
      <c r="F1865" t="s">
        <v>779</v>
      </c>
    </row>
    <row r="1866" spans="2:6" x14ac:dyDescent="0.25">
      <c r="B1866" t="s">
        <v>599</v>
      </c>
      <c r="C1866" s="3">
        <v>28770</v>
      </c>
      <c r="D1866" t="s">
        <v>777</v>
      </c>
      <c r="E1866" t="s">
        <v>784</v>
      </c>
      <c r="F1866" t="s">
        <v>779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18F7D-91F8-46A5-97DA-DD54049227D0}">
  <sheetPr>
    <tabColor rgb="FFFFFF00"/>
  </sheetPr>
  <dimension ref="A2:B22"/>
  <sheetViews>
    <sheetView workbookViewId="0">
      <selection activeCell="I14" sqref="I14"/>
    </sheetView>
  </sheetViews>
  <sheetFormatPr defaultRowHeight="13.8" x14ac:dyDescent="0.25"/>
  <cols>
    <col min="1" max="1" width="5" style="84" bestFit="1" customWidth="1"/>
    <col min="2" max="2" width="88.69921875" style="84" bestFit="1" customWidth="1"/>
    <col min="3" max="16384" width="8.796875" style="84"/>
  </cols>
  <sheetData>
    <row r="2" spans="1:2" ht="18" x14ac:dyDescent="0.35">
      <c r="A2" s="85" t="s">
        <v>1266</v>
      </c>
      <c r="B2" s="87" t="s">
        <v>1259</v>
      </c>
    </row>
    <row r="3" spans="1:2" ht="18" x14ac:dyDescent="0.35">
      <c r="A3" s="84">
        <v>1</v>
      </c>
      <c r="B3" s="14" t="s">
        <v>1252</v>
      </c>
    </row>
    <row r="4" spans="1:2" ht="18" x14ac:dyDescent="0.35">
      <c r="A4" s="84">
        <v>2</v>
      </c>
      <c r="B4" s="86" t="s">
        <v>1260</v>
      </c>
    </row>
    <row r="5" spans="1:2" ht="18" x14ac:dyDescent="0.35">
      <c r="A5" s="84">
        <v>3</v>
      </c>
      <c r="B5" s="86" t="s">
        <v>1253</v>
      </c>
    </row>
    <row r="6" spans="1:2" ht="18" x14ac:dyDescent="0.35">
      <c r="A6" s="84">
        <v>4</v>
      </c>
      <c r="B6" s="86" t="s">
        <v>1254</v>
      </c>
    </row>
    <row r="7" spans="1:2" ht="18" x14ac:dyDescent="0.35">
      <c r="A7" s="84">
        <v>5</v>
      </c>
      <c r="B7" s="86" t="s">
        <v>1255</v>
      </c>
    </row>
    <row r="8" spans="1:2" ht="18" x14ac:dyDescent="0.35">
      <c r="A8" s="84">
        <v>6</v>
      </c>
      <c r="B8" s="86" t="s">
        <v>1256</v>
      </c>
    </row>
    <row r="9" spans="1:2" ht="18" x14ac:dyDescent="0.35">
      <c r="A9" s="84">
        <v>7</v>
      </c>
      <c r="B9" s="86" t="s">
        <v>1261</v>
      </c>
    </row>
    <row r="10" spans="1:2" ht="18" x14ac:dyDescent="0.35">
      <c r="A10" s="84">
        <v>8</v>
      </c>
      <c r="B10" s="86" t="s">
        <v>1257</v>
      </c>
    </row>
    <row r="11" spans="1:2" ht="18" x14ac:dyDescent="0.35">
      <c r="A11" s="84">
        <v>9</v>
      </c>
      <c r="B11" s="86" t="s">
        <v>1258</v>
      </c>
    </row>
    <row r="12" spans="1:2" ht="18" x14ac:dyDescent="0.35">
      <c r="A12" s="84">
        <v>10</v>
      </c>
      <c r="B12" s="14" t="s">
        <v>1262</v>
      </c>
    </row>
    <row r="13" spans="1:2" ht="18" x14ac:dyDescent="0.35">
      <c r="A13" s="84">
        <v>11</v>
      </c>
      <c r="B13" s="86" t="s">
        <v>1265</v>
      </c>
    </row>
    <row r="14" spans="1:2" ht="18" x14ac:dyDescent="0.35">
      <c r="A14" s="84">
        <v>12</v>
      </c>
      <c r="B14" s="86" t="s">
        <v>1263</v>
      </c>
    </row>
    <row r="15" spans="1:2" ht="18" x14ac:dyDescent="0.35">
      <c r="A15" s="84">
        <v>13</v>
      </c>
      <c r="B15" s="86" t="s">
        <v>1264</v>
      </c>
    </row>
    <row r="19" spans="2:2" x14ac:dyDescent="0.25">
      <c r="B19" s="84" t="s">
        <v>1267</v>
      </c>
    </row>
    <row r="20" spans="2:2" x14ac:dyDescent="0.25">
      <c r="B20" s="84" t="s">
        <v>1270</v>
      </c>
    </row>
    <row r="21" spans="2:2" x14ac:dyDescent="0.25">
      <c r="B21" s="84" t="s">
        <v>1269</v>
      </c>
    </row>
    <row r="22" spans="2:2" x14ac:dyDescent="0.25">
      <c r="B22" s="84" t="s">
        <v>1271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2" tint="-0.249977111117893"/>
  </sheetPr>
  <dimension ref="A9:T786"/>
  <sheetViews>
    <sheetView showGridLines="0" zoomScale="55" zoomScaleNormal="55" workbookViewId="0">
      <selection activeCell="B9" sqref="B9"/>
    </sheetView>
  </sheetViews>
  <sheetFormatPr defaultRowHeight="13.8" x14ac:dyDescent="0.25"/>
  <cols>
    <col min="1" max="1" width="7.296875" customWidth="1"/>
    <col min="2" max="2" width="13.09765625" customWidth="1"/>
    <col min="3" max="3" width="15.796875" customWidth="1"/>
    <col min="4" max="4" width="11.09765625" style="1" customWidth="1"/>
    <col min="5" max="7" width="28.8984375" customWidth="1"/>
    <col min="8" max="8" width="20.296875" customWidth="1"/>
    <col min="9" max="9" width="11.3984375" customWidth="1"/>
    <col min="10" max="10" width="16.69921875" customWidth="1"/>
    <col min="11" max="11" width="28.8984375" customWidth="1"/>
    <col min="12" max="12" width="19.296875" customWidth="1"/>
    <col min="13" max="13" width="22.5" customWidth="1"/>
    <col min="14" max="14" width="23.5" customWidth="1"/>
    <col min="15" max="15" width="55.3984375" customWidth="1"/>
    <col min="16" max="18" width="26.59765625" customWidth="1"/>
    <col min="19" max="19" width="17.09765625" customWidth="1"/>
    <col min="20" max="20" width="27.5" customWidth="1"/>
  </cols>
  <sheetData>
    <row r="9" spans="1:20" x14ac:dyDescent="0.25">
      <c r="A9" t="s">
        <v>1166</v>
      </c>
      <c r="B9" t="s">
        <v>0</v>
      </c>
      <c r="C9" t="s">
        <v>1167</v>
      </c>
      <c r="D9" s="1" t="s">
        <v>1168</v>
      </c>
      <c r="E9" t="s">
        <v>1169</v>
      </c>
      <c r="F9" t="s">
        <v>1170</v>
      </c>
      <c r="G9" t="s">
        <v>1171</v>
      </c>
      <c r="H9" t="s">
        <v>1172</v>
      </c>
      <c r="I9" t="s">
        <v>1173</v>
      </c>
      <c r="J9" t="s">
        <v>1174</v>
      </c>
      <c r="K9" t="s">
        <v>1175</v>
      </c>
      <c r="L9" t="s">
        <v>1177</v>
      </c>
      <c r="M9" t="s">
        <v>1176</v>
      </c>
      <c r="N9" t="s">
        <v>1178</v>
      </c>
      <c r="O9" t="s">
        <v>1179</v>
      </c>
      <c r="P9" t="s">
        <v>1180</v>
      </c>
      <c r="Q9" t="s">
        <v>1182</v>
      </c>
      <c r="R9" t="s">
        <v>1181</v>
      </c>
      <c r="S9" s="37" t="s">
        <v>1226</v>
      </c>
      <c r="T9" s="37" t="s">
        <v>1238</v>
      </c>
    </row>
    <row r="10" spans="1:20" x14ac:dyDescent="0.25">
      <c r="A10">
        <v>60</v>
      </c>
      <c r="B10" t="s">
        <v>134</v>
      </c>
      <c r="C10" t="s">
        <v>47</v>
      </c>
      <c r="D10" s="1">
        <v>39556</v>
      </c>
      <c r="E10" t="s">
        <v>36</v>
      </c>
      <c r="F10" t="s">
        <v>20</v>
      </c>
      <c r="G10" t="s">
        <v>20</v>
      </c>
      <c r="H10" t="s">
        <v>21</v>
      </c>
      <c r="I10" t="s">
        <v>22</v>
      </c>
      <c r="J10">
        <v>0</v>
      </c>
      <c r="K10" t="s">
        <v>36</v>
      </c>
      <c r="L10">
        <v>140</v>
      </c>
      <c r="M10">
        <v>0</v>
      </c>
      <c r="N10" t="s">
        <v>136</v>
      </c>
      <c r="O10" t="s">
        <v>51</v>
      </c>
      <c r="P10" t="s">
        <v>137</v>
      </c>
      <c r="Q10" t="s">
        <v>138</v>
      </c>
      <c r="R10" t="s">
        <v>32</v>
      </c>
      <c r="S10" s="37" t="b">
        <f>Table1[[#This Row],[Toss_Winner]]=Table1[[#This Row],[Winner]]</f>
        <v>0</v>
      </c>
      <c r="T10" s="37" t="b">
        <f>IF(Table1[[#This Row],[Team1]]=Table1[[#This Row],[Team2]],)</f>
        <v>0</v>
      </c>
    </row>
    <row r="11" spans="1:20" x14ac:dyDescent="0.25">
      <c r="A11">
        <v>61</v>
      </c>
      <c r="B11" t="s">
        <v>134</v>
      </c>
      <c r="C11" t="s">
        <v>100</v>
      </c>
      <c r="D11" s="1">
        <v>39557</v>
      </c>
      <c r="E11" t="s">
        <v>140</v>
      </c>
      <c r="F11" t="s">
        <v>42</v>
      </c>
      <c r="G11" t="s">
        <v>140</v>
      </c>
      <c r="H11" t="s">
        <v>49</v>
      </c>
      <c r="I11" t="s">
        <v>22</v>
      </c>
      <c r="J11">
        <v>0</v>
      </c>
      <c r="K11" t="s">
        <v>140</v>
      </c>
      <c r="L11">
        <v>33</v>
      </c>
      <c r="M11">
        <v>0</v>
      </c>
      <c r="N11" t="s">
        <v>141</v>
      </c>
      <c r="O11" t="s">
        <v>142</v>
      </c>
      <c r="P11" t="s">
        <v>143</v>
      </c>
      <c r="Q11" t="s">
        <v>144</v>
      </c>
      <c r="R11" t="s">
        <v>40</v>
      </c>
      <c r="S11" s="37" t="b">
        <f>Table1[[#This Row],[Toss_Winner]]=Table1[[#This Row],[Winner]]</f>
        <v>1</v>
      </c>
      <c r="T11" s="37" t="b">
        <f>IF(Table1[[#This Row],[Team1]]=Table1[[#This Row],[Team2]],)</f>
        <v>0</v>
      </c>
    </row>
    <row r="12" spans="1:20" x14ac:dyDescent="0.25">
      <c r="A12">
        <v>62</v>
      </c>
      <c r="B12" t="s">
        <v>134</v>
      </c>
      <c r="C12" t="s">
        <v>70</v>
      </c>
      <c r="D12" s="1">
        <v>39557</v>
      </c>
      <c r="E12" t="s">
        <v>145</v>
      </c>
      <c r="F12" t="s">
        <v>48</v>
      </c>
      <c r="G12" t="s">
        <v>145</v>
      </c>
      <c r="H12" t="s">
        <v>49</v>
      </c>
      <c r="I12" t="s">
        <v>22</v>
      </c>
      <c r="J12">
        <v>0</v>
      </c>
      <c r="K12" t="s">
        <v>48</v>
      </c>
      <c r="L12">
        <v>0</v>
      </c>
      <c r="M12">
        <v>9</v>
      </c>
      <c r="N12" t="s">
        <v>146</v>
      </c>
      <c r="O12" t="s">
        <v>72</v>
      </c>
      <c r="P12" t="s">
        <v>147</v>
      </c>
      <c r="Q12" t="s">
        <v>148</v>
      </c>
      <c r="R12" t="s">
        <v>39</v>
      </c>
      <c r="S12" s="37" t="b">
        <f>Table1[[#This Row],[Toss_Winner]]=Table1[[#This Row],[Winner]]</f>
        <v>0</v>
      </c>
      <c r="T12" s="37" t="b">
        <f>IF(Table1[[#This Row],[Team1]]=Table1[[#This Row],[Team2]],)</f>
        <v>0</v>
      </c>
    </row>
    <row r="13" spans="1:20" x14ac:dyDescent="0.25">
      <c r="A13">
        <v>63</v>
      </c>
      <c r="B13" t="s">
        <v>134</v>
      </c>
      <c r="C13" t="s">
        <v>54</v>
      </c>
      <c r="D13" s="1">
        <v>39558</v>
      </c>
      <c r="E13" t="s">
        <v>28</v>
      </c>
      <c r="F13" t="s">
        <v>20</v>
      </c>
      <c r="G13" t="s">
        <v>28</v>
      </c>
      <c r="H13" t="s">
        <v>49</v>
      </c>
      <c r="I13" t="s">
        <v>22</v>
      </c>
      <c r="J13">
        <v>0</v>
      </c>
      <c r="K13" t="s">
        <v>20</v>
      </c>
      <c r="L13">
        <v>0</v>
      </c>
      <c r="M13">
        <v>5</v>
      </c>
      <c r="N13" t="s">
        <v>150</v>
      </c>
      <c r="O13" t="s">
        <v>56</v>
      </c>
      <c r="P13" t="s">
        <v>151</v>
      </c>
      <c r="Q13" t="s">
        <v>152</v>
      </c>
      <c r="R13" t="s">
        <v>33</v>
      </c>
      <c r="S13" s="37" t="b">
        <f>Table1[[#This Row],[Toss_Winner]]=Table1[[#This Row],[Winner]]</f>
        <v>0</v>
      </c>
      <c r="T13" s="37" t="b">
        <f>IF(Table1[[#This Row],[Team1]]=Table1[[#This Row],[Team2]],)</f>
        <v>0</v>
      </c>
    </row>
    <row r="14" spans="1:20" x14ac:dyDescent="0.25">
      <c r="A14">
        <v>64</v>
      </c>
      <c r="B14" t="s">
        <v>134</v>
      </c>
      <c r="C14" t="s">
        <v>60</v>
      </c>
      <c r="D14" s="1">
        <v>39558</v>
      </c>
      <c r="E14" t="s">
        <v>153</v>
      </c>
      <c r="F14" t="s">
        <v>36</v>
      </c>
      <c r="G14" t="s">
        <v>153</v>
      </c>
      <c r="H14" t="s">
        <v>49</v>
      </c>
      <c r="I14" t="s">
        <v>22</v>
      </c>
      <c r="J14">
        <v>0</v>
      </c>
      <c r="K14" t="s">
        <v>36</v>
      </c>
      <c r="L14">
        <v>0</v>
      </c>
      <c r="M14">
        <v>5</v>
      </c>
      <c r="N14" t="s">
        <v>154</v>
      </c>
      <c r="O14" t="s">
        <v>63</v>
      </c>
      <c r="P14" t="s">
        <v>155</v>
      </c>
      <c r="Q14" t="s">
        <v>156</v>
      </c>
      <c r="R14" t="s">
        <v>53</v>
      </c>
      <c r="S14" s="37" t="b">
        <f>Table1[[#This Row],[Toss_Winner]]=Table1[[#This Row],[Winner]]</f>
        <v>0</v>
      </c>
      <c r="T14" s="37" t="b">
        <f>IF(Table1[[#This Row],[Team1]]=Table1[[#This Row],[Team2]],)</f>
        <v>0</v>
      </c>
    </row>
    <row r="15" spans="1:20" x14ac:dyDescent="0.25">
      <c r="A15">
        <v>65</v>
      </c>
      <c r="B15" t="s">
        <v>134</v>
      </c>
      <c r="C15" t="s">
        <v>157</v>
      </c>
      <c r="D15" s="1">
        <v>39559</v>
      </c>
      <c r="E15" t="s">
        <v>42</v>
      </c>
      <c r="F15" t="s">
        <v>145</v>
      </c>
      <c r="G15" t="s">
        <v>42</v>
      </c>
      <c r="H15" t="s">
        <v>49</v>
      </c>
      <c r="I15" t="s">
        <v>22</v>
      </c>
      <c r="J15">
        <v>0</v>
      </c>
      <c r="K15" t="s">
        <v>145</v>
      </c>
      <c r="L15">
        <v>0</v>
      </c>
      <c r="M15">
        <v>6</v>
      </c>
      <c r="N15" t="s">
        <v>159</v>
      </c>
      <c r="O15" t="s">
        <v>160</v>
      </c>
      <c r="P15" t="s">
        <v>147</v>
      </c>
      <c r="Q15" t="s">
        <v>161</v>
      </c>
      <c r="R15" t="s">
        <v>46</v>
      </c>
      <c r="S15" s="37" t="b">
        <f>Table1[[#This Row],[Toss_Winner]]=Table1[[#This Row],[Winner]]</f>
        <v>0</v>
      </c>
      <c r="T15" s="37" t="b">
        <f>IF(Table1[[#This Row],[Team1]]=Table1[[#This Row],[Team2]],)</f>
        <v>0</v>
      </c>
    </row>
    <row r="16" spans="1:20" x14ac:dyDescent="0.25">
      <c r="A16">
        <v>66</v>
      </c>
      <c r="B16" t="s">
        <v>134</v>
      </c>
      <c r="C16" t="s">
        <v>18</v>
      </c>
      <c r="D16" s="1">
        <v>39560</v>
      </c>
      <c r="E16" t="s">
        <v>153</v>
      </c>
      <c r="F16" t="s">
        <v>48</v>
      </c>
      <c r="G16" t="s">
        <v>153</v>
      </c>
      <c r="H16" t="s">
        <v>49</v>
      </c>
      <c r="I16" t="s">
        <v>22</v>
      </c>
      <c r="J16">
        <v>0</v>
      </c>
      <c r="K16" t="s">
        <v>48</v>
      </c>
      <c r="L16">
        <v>0</v>
      </c>
      <c r="M16">
        <v>9</v>
      </c>
      <c r="N16" t="s">
        <v>163</v>
      </c>
      <c r="O16" t="s">
        <v>24</v>
      </c>
      <c r="P16" t="s">
        <v>164</v>
      </c>
      <c r="Q16" t="s">
        <v>165</v>
      </c>
      <c r="R16" t="s">
        <v>46</v>
      </c>
      <c r="S16" s="37" t="b">
        <f>Table1[[#This Row],[Toss_Winner]]=Table1[[#This Row],[Winner]]</f>
        <v>0</v>
      </c>
      <c r="T16" s="37" t="b">
        <f>IF(Table1[[#This Row],[Team1]]=Table1[[#This Row],[Team2]],)</f>
        <v>0</v>
      </c>
    </row>
    <row r="17" spans="1:20" x14ac:dyDescent="0.25">
      <c r="A17">
        <v>67</v>
      </c>
      <c r="B17" t="s">
        <v>134</v>
      </c>
      <c r="C17" t="s">
        <v>166</v>
      </c>
      <c r="D17" s="1">
        <v>39561</v>
      </c>
      <c r="E17" t="s">
        <v>140</v>
      </c>
      <c r="F17" t="s">
        <v>28</v>
      </c>
      <c r="G17" t="s">
        <v>28</v>
      </c>
      <c r="H17" t="s">
        <v>21</v>
      </c>
      <c r="I17" t="s">
        <v>22</v>
      </c>
      <c r="J17">
        <v>0</v>
      </c>
      <c r="K17" t="s">
        <v>140</v>
      </c>
      <c r="L17">
        <v>6</v>
      </c>
      <c r="M17">
        <v>0</v>
      </c>
      <c r="N17" t="s">
        <v>168</v>
      </c>
      <c r="O17" t="s">
        <v>169</v>
      </c>
      <c r="P17" t="s">
        <v>152</v>
      </c>
      <c r="Q17" t="s">
        <v>148</v>
      </c>
      <c r="R17" t="s">
        <v>39</v>
      </c>
      <c r="S17" s="37" t="b">
        <f>Table1[[#This Row],[Toss_Winner]]=Table1[[#This Row],[Winner]]</f>
        <v>0</v>
      </c>
      <c r="T17" s="37" t="b">
        <f>IF(Table1[[#This Row],[Team1]]=Table1[[#This Row],[Team2]],)</f>
        <v>0</v>
      </c>
    </row>
    <row r="18" spans="1:20" x14ac:dyDescent="0.25">
      <c r="A18">
        <v>68</v>
      </c>
      <c r="B18" t="s">
        <v>134</v>
      </c>
      <c r="C18" t="s">
        <v>18</v>
      </c>
      <c r="D18" s="1">
        <v>39562</v>
      </c>
      <c r="E18" t="s">
        <v>153</v>
      </c>
      <c r="F18" t="s">
        <v>145</v>
      </c>
      <c r="G18" t="s">
        <v>145</v>
      </c>
      <c r="H18" t="s">
        <v>21</v>
      </c>
      <c r="I18" t="s">
        <v>22</v>
      </c>
      <c r="J18">
        <v>0</v>
      </c>
      <c r="K18" t="s">
        <v>145</v>
      </c>
      <c r="L18">
        <v>0</v>
      </c>
      <c r="M18">
        <v>3</v>
      </c>
      <c r="N18" t="s">
        <v>171</v>
      </c>
      <c r="O18" t="s">
        <v>24</v>
      </c>
      <c r="P18" t="s">
        <v>137</v>
      </c>
      <c r="Q18" t="s">
        <v>143</v>
      </c>
      <c r="R18" t="s">
        <v>39</v>
      </c>
      <c r="S18" s="37" t="b">
        <f>Table1[[#This Row],[Toss_Winner]]=Table1[[#This Row],[Winner]]</f>
        <v>1</v>
      </c>
      <c r="T18" s="37" t="b">
        <f>IF(Table1[[#This Row],[Team1]]=Table1[[#This Row],[Team2]],)</f>
        <v>0</v>
      </c>
    </row>
    <row r="19" spans="1:20" x14ac:dyDescent="0.25">
      <c r="A19">
        <v>69</v>
      </c>
      <c r="B19" t="s">
        <v>134</v>
      </c>
      <c r="C19" t="s">
        <v>100</v>
      </c>
      <c r="D19" s="1">
        <v>39563</v>
      </c>
      <c r="E19" t="s">
        <v>42</v>
      </c>
      <c r="F19" t="s">
        <v>28</v>
      </c>
      <c r="G19" t="s">
        <v>28</v>
      </c>
      <c r="H19" t="s">
        <v>21</v>
      </c>
      <c r="I19" t="s">
        <v>22</v>
      </c>
      <c r="J19">
        <v>0</v>
      </c>
      <c r="K19" t="s">
        <v>42</v>
      </c>
      <c r="L19">
        <v>66</v>
      </c>
      <c r="M19">
        <v>0</v>
      </c>
      <c r="N19" t="s">
        <v>173</v>
      </c>
      <c r="O19" t="s">
        <v>142</v>
      </c>
      <c r="P19" t="s">
        <v>147</v>
      </c>
      <c r="Q19" t="s">
        <v>165</v>
      </c>
      <c r="R19" t="s">
        <v>33</v>
      </c>
      <c r="S19" s="37" t="b">
        <f>Table1[[#This Row],[Toss_Winner]]=Table1[[#This Row],[Winner]]</f>
        <v>0</v>
      </c>
      <c r="T19" s="37" t="b">
        <f>IF(Table1[[#This Row],[Team1]]=Table1[[#This Row],[Team2]],)</f>
        <v>0</v>
      </c>
    </row>
    <row r="20" spans="1:20" x14ac:dyDescent="0.25">
      <c r="A20">
        <v>70</v>
      </c>
      <c r="B20" t="s">
        <v>134</v>
      </c>
      <c r="C20" t="s">
        <v>47</v>
      </c>
      <c r="D20" s="1">
        <v>39564</v>
      </c>
      <c r="E20" t="s">
        <v>20</v>
      </c>
      <c r="F20" t="s">
        <v>145</v>
      </c>
      <c r="G20" t="s">
        <v>145</v>
      </c>
      <c r="H20" t="s">
        <v>21</v>
      </c>
      <c r="I20" t="s">
        <v>22</v>
      </c>
      <c r="J20">
        <v>0</v>
      </c>
      <c r="K20" t="s">
        <v>145</v>
      </c>
      <c r="L20">
        <v>0</v>
      </c>
      <c r="M20">
        <v>7</v>
      </c>
      <c r="N20" t="s">
        <v>159</v>
      </c>
      <c r="O20" t="s">
        <v>51</v>
      </c>
      <c r="P20" t="s">
        <v>143</v>
      </c>
      <c r="Q20" t="s">
        <v>164</v>
      </c>
      <c r="R20" t="s">
        <v>138</v>
      </c>
      <c r="S20" s="37" t="b">
        <f>Table1[[#This Row],[Toss_Winner]]=Table1[[#This Row],[Winner]]</f>
        <v>1</v>
      </c>
      <c r="T20" s="37" t="b">
        <f>IF(Table1[[#This Row],[Team1]]=Table1[[#This Row],[Team2]],)</f>
        <v>0</v>
      </c>
    </row>
    <row r="21" spans="1:20" x14ac:dyDescent="0.25">
      <c r="A21">
        <v>71</v>
      </c>
      <c r="B21" t="s">
        <v>134</v>
      </c>
      <c r="C21" t="s">
        <v>166</v>
      </c>
      <c r="D21" s="1">
        <v>39564</v>
      </c>
      <c r="E21" t="s">
        <v>36</v>
      </c>
      <c r="F21" t="s">
        <v>140</v>
      </c>
      <c r="G21" t="s">
        <v>36</v>
      </c>
      <c r="H21" t="s">
        <v>49</v>
      </c>
      <c r="I21" t="s">
        <v>22</v>
      </c>
      <c r="J21">
        <v>0</v>
      </c>
      <c r="K21" t="s">
        <v>140</v>
      </c>
      <c r="L21">
        <v>0</v>
      </c>
      <c r="M21">
        <v>9</v>
      </c>
      <c r="N21" t="s">
        <v>175</v>
      </c>
      <c r="O21" t="s">
        <v>169</v>
      </c>
      <c r="P21" t="s">
        <v>155</v>
      </c>
      <c r="Q21" t="s">
        <v>176</v>
      </c>
      <c r="R21" t="s">
        <v>144</v>
      </c>
      <c r="S21" s="37" t="b">
        <f>Table1[[#This Row],[Toss_Winner]]=Table1[[#This Row],[Winner]]</f>
        <v>0</v>
      </c>
      <c r="T21" s="37" t="b">
        <f>IF(Table1[[#This Row],[Team1]]=Table1[[#This Row],[Team2]],)</f>
        <v>0</v>
      </c>
    </row>
    <row r="22" spans="1:20" x14ac:dyDescent="0.25">
      <c r="A22">
        <v>72</v>
      </c>
      <c r="B22" t="s">
        <v>134</v>
      </c>
      <c r="C22" t="s">
        <v>54</v>
      </c>
      <c r="D22" s="1">
        <v>39565</v>
      </c>
      <c r="E22" t="s">
        <v>28</v>
      </c>
      <c r="F22" t="s">
        <v>153</v>
      </c>
      <c r="G22" t="s">
        <v>153</v>
      </c>
      <c r="H22" t="s">
        <v>21</v>
      </c>
      <c r="I22" t="s">
        <v>22</v>
      </c>
      <c r="J22">
        <v>0</v>
      </c>
      <c r="K22" t="s">
        <v>153</v>
      </c>
      <c r="L22">
        <v>0</v>
      </c>
      <c r="M22">
        <v>10</v>
      </c>
      <c r="N22" t="s">
        <v>178</v>
      </c>
      <c r="O22" t="s">
        <v>179</v>
      </c>
      <c r="P22" t="s">
        <v>137</v>
      </c>
      <c r="Q22" t="s">
        <v>144</v>
      </c>
      <c r="R22" t="s">
        <v>148</v>
      </c>
      <c r="S22" s="37" t="b">
        <f>Table1[[#This Row],[Toss_Winner]]=Table1[[#This Row],[Winner]]</f>
        <v>1</v>
      </c>
      <c r="T22" s="37" t="b">
        <f>IF(Table1[[#This Row],[Team1]]=Table1[[#This Row],[Team2]],)</f>
        <v>0</v>
      </c>
    </row>
    <row r="23" spans="1:20" x14ac:dyDescent="0.25">
      <c r="A23">
        <v>73</v>
      </c>
      <c r="B23" t="s">
        <v>134</v>
      </c>
      <c r="C23" t="s">
        <v>100</v>
      </c>
      <c r="D23" s="1">
        <v>39565</v>
      </c>
      <c r="E23" t="s">
        <v>48</v>
      </c>
      <c r="F23" t="s">
        <v>42</v>
      </c>
      <c r="G23" t="s">
        <v>48</v>
      </c>
      <c r="H23" t="s">
        <v>49</v>
      </c>
      <c r="I23" t="s">
        <v>22</v>
      </c>
      <c r="J23">
        <v>0</v>
      </c>
      <c r="K23" t="s">
        <v>42</v>
      </c>
      <c r="L23">
        <v>0</v>
      </c>
      <c r="M23">
        <v>4</v>
      </c>
      <c r="N23" t="s">
        <v>180</v>
      </c>
      <c r="O23" t="s">
        <v>142</v>
      </c>
      <c r="P23" t="s">
        <v>138</v>
      </c>
      <c r="Q23" t="s">
        <v>181</v>
      </c>
      <c r="R23" t="s">
        <v>161</v>
      </c>
      <c r="S23" s="37" t="b">
        <f>Table1[[#This Row],[Toss_Winner]]=Table1[[#This Row],[Winner]]</f>
        <v>0</v>
      </c>
      <c r="T23" s="37" t="b">
        <f>IF(Table1[[#This Row],[Team1]]=Table1[[#This Row],[Team2]],)</f>
        <v>0</v>
      </c>
    </row>
    <row r="24" spans="1:20" x14ac:dyDescent="0.25">
      <c r="A24">
        <v>74</v>
      </c>
      <c r="B24" t="s">
        <v>134</v>
      </c>
      <c r="C24" t="s">
        <v>47</v>
      </c>
      <c r="D24" s="1">
        <v>39566</v>
      </c>
      <c r="E24" t="s">
        <v>140</v>
      </c>
      <c r="F24" t="s">
        <v>20</v>
      </c>
      <c r="G24" t="s">
        <v>140</v>
      </c>
      <c r="H24" t="s">
        <v>49</v>
      </c>
      <c r="I24" t="s">
        <v>22</v>
      </c>
      <c r="J24">
        <v>0</v>
      </c>
      <c r="K24" t="s">
        <v>140</v>
      </c>
      <c r="L24">
        <v>13</v>
      </c>
      <c r="M24">
        <v>0</v>
      </c>
      <c r="N24" t="s">
        <v>92</v>
      </c>
      <c r="O24" t="s">
        <v>51</v>
      </c>
      <c r="P24" t="s">
        <v>183</v>
      </c>
      <c r="Q24" t="s">
        <v>161</v>
      </c>
      <c r="R24" t="s">
        <v>165</v>
      </c>
      <c r="S24" s="37" t="b">
        <f>Table1[[#This Row],[Toss_Winner]]=Table1[[#This Row],[Winner]]</f>
        <v>1</v>
      </c>
      <c r="T24" s="37" t="b">
        <f>IF(Table1[[#This Row],[Team1]]=Table1[[#This Row],[Team2]],)</f>
        <v>0</v>
      </c>
    </row>
    <row r="25" spans="1:20" x14ac:dyDescent="0.25">
      <c r="A25">
        <v>75</v>
      </c>
      <c r="B25" t="s">
        <v>134</v>
      </c>
      <c r="C25" t="s">
        <v>60</v>
      </c>
      <c r="D25" s="1">
        <v>39567</v>
      </c>
      <c r="E25" t="s">
        <v>36</v>
      </c>
      <c r="F25" t="s">
        <v>28</v>
      </c>
      <c r="G25" t="s">
        <v>36</v>
      </c>
      <c r="H25" t="s">
        <v>49</v>
      </c>
      <c r="I25" t="s">
        <v>22</v>
      </c>
      <c r="J25">
        <v>0</v>
      </c>
      <c r="K25" t="s">
        <v>28</v>
      </c>
      <c r="L25">
        <v>0</v>
      </c>
      <c r="M25">
        <v>7</v>
      </c>
      <c r="N25" t="s">
        <v>185</v>
      </c>
      <c r="O25" t="s">
        <v>63</v>
      </c>
      <c r="P25" t="s">
        <v>155</v>
      </c>
      <c r="Q25" t="s">
        <v>176</v>
      </c>
      <c r="R25" t="s">
        <v>148</v>
      </c>
      <c r="S25" s="37" t="b">
        <f>Table1[[#This Row],[Toss_Winner]]=Table1[[#This Row],[Winner]]</f>
        <v>0</v>
      </c>
      <c r="T25" s="37" t="b">
        <f>IF(Table1[[#This Row],[Team1]]=Table1[[#This Row],[Team2]],)</f>
        <v>0</v>
      </c>
    </row>
    <row r="26" spans="1:20" x14ac:dyDescent="0.25">
      <c r="A26">
        <v>76</v>
      </c>
      <c r="B26" t="s">
        <v>134</v>
      </c>
      <c r="C26" t="s">
        <v>70</v>
      </c>
      <c r="D26" s="1">
        <v>39568</v>
      </c>
      <c r="E26" t="s">
        <v>48</v>
      </c>
      <c r="F26" t="s">
        <v>20</v>
      </c>
      <c r="G26" t="s">
        <v>20</v>
      </c>
      <c r="H26" t="s">
        <v>21</v>
      </c>
      <c r="I26" t="s">
        <v>22</v>
      </c>
      <c r="J26">
        <v>0</v>
      </c>
      <c r="K26" t="s">
        <v>48</v>
      </c>
      <c r="L26">
        <v>10</v>
      </c>
      <c r="M26">
        <v>0</v>
      </c>
      <c r="N26" t="s">
        <v>187</v>
      </c>
      <c r="O26" t="s">
        <v>72</v>
      </c>
      <c r="P26" t="s">
        <v>147</v>
      </c>
      <c r="Q26" t="s">
        <v>181</v>
      </c>
      <c r="R26" t="s">
        <v>143</v>
      </c>
      <c r="S26" s="37" t="b">
        <f>Table1[[#This Row],[Toss_Winner]]=Table1[[#This Row],[Winner]]</f>
        <v>0</v>
      </c>
      <c r="T26" s="37" t="b">
        <f>IF(Table1[[#This Row],[Team1]]=Table1[[#This Row],[Team2]],)</f>
        <v>0</v>
      </c>
    </row>
    <row r="27" spans="1:20" x14ac:dyDescent="0.25">
      <c r="A27">
        <v>77</v>
      </c>
      <c r="B27" t="s">
        <v>134</v>
      </c>
      <c r="C27" t="s">
        <v>18</v>
      </c>
      <c r="D27" s="1">
        <v>39569</v>
      </c>
      <c r="E27" t="s">
        <v>153</v>
      </c>
      <c r="F27" t="s">
        <v>42</v>
      </c>
      <c r="G27" t="s">
        <v>42</v>
      </c>
      <c r="H27" t="s">
        <v>21</v>
      </c>
      <c r="I27" t="s">
        <v>22</v>
      </c>
      <c r="J27">
        <v>0</v>
      </c>
      <c r="K27" t="s">
        <v>42</v>
      </c>
      <c r="L27">
        <v>0</v>
      </c>
      <c r="M27">
        <v>7</v>
      </c>
      <c r="N27" t="s">
        <v>188</v>
      </c>
      <c r="O27" t="s">
        <v>24</v>
      </c>
      <c r="P27" t="s">
        <v>183</v>
      </c>
      <c r="Q27" t="s">
        <v>161</v>
      </c>
      <c r="R27" t="s">
        <v>165</v>
      </c>
      <c r="S27" s="37" t="b">
        <f>Table1[[#This Row],[Toss_Winner]]=Table1[[#This Row],[Winner]]</f>
        <v>1</v>
      </c>
      <c r="T27" s="37" t="b">
        <f>IF(Table1[[#This Row],[Team1]]=Table1[[#This Row],[Team2]],)</f>
        <v>0</v>
      </c>
    </row>
    <row r="28" spans="1:20" x14ac:dyDescent="0.25">
      <c r="A28">
        <v>78</v>
      </c>
      <c r="B28" t="s">
        <v>134</v>
      </c>
      <c r="C28" t="s">
        <v>157</v>
      </c>
      <c r="D28" s="1">
        <v>39569</v>
      </c>
      <c r="E28" t="s">
        <v>145</v>
      </c>
      <c r="F28" t="s">
        <v>36</v>
      </c>
      <c r="G28" t="s">
        <v>145</v>
      </c>
      <c r="H28" t="s">
        <v>49</v>
      </c>
      <c r="I28" t="s">
        <v>22</v>
      </c>
      <c r="J28">
        <v>0</v>
      </c>
      <c r="K28" t="s">
        <v>145</v>
      </c>
      <c r="L28">
        <v>45</v>
      </c>
      <c r="M28">
        <v>0</v>
      </c>
      <c r="N28" t="s">
        <v>189</v>
      </c>
      <c r="O28" t="s">
        <v>160</v>
      </c>
      <c r="P28" t="s">
        <v>138</v>
      </c>
      <c r="Q28" t="s">
        <v>148</v>
      </c>
      <c r="R28" t="s">
        <v>164</v>
      </c>
      <c r="S28" s="37" t="b">
        <f>Table1[[#This Row],[Toss_Winner]]=Table1[[#This Row],[Winner]]</f>
        <v>1</v>
      </c>
      <c r="T28" s="37" t="b">
        <f>IF(Table1[[#This Row],[Team1]]=Table1[[#This Row],[Team2]],)</f>
        <v>0</v>
      </c>
    </row>
    <row r="29" spans="1:20" x14ac:dyDescent="0.25">
      <c r="A29">
        <v>79</v>
      </c>
      <c r="B29" t="s">
        <v>134</v>
      </c>
      <c r="C29" t="s">
        <v>166</v>
      </c>
      <c r="D29" s="1">
        <v>39570</v>
      </c>
      <c r="E29" t="s">
        <v>140</v>
      </c>
      <c r="F29" t="s">
        <v>48</v>
      </c>
      <c r="G29" t="s">
        <v>140</v>
      </c>
      <c r="H29" t="s">
        <v>49</v>
      </c>
      <c r="I29" t="s">
        <v>22</v>
      </c>
      <c r="J29">
        <v>0</v>
      </c>
      <c r="K29" t="s">
        <v>48</v>
      </c>
      <c r="L29">
        <v>0</v>
      </c>
      <c r="M29">
        <v>8</v>
      </c>
      <c r="N29" t="s">
        <v>163</v>
      </c>
      <c r="O29" t="s">
        <v>169</v>
      </c>
      <c r="P29" t="s">
        <v>155</v>
      </c>
      <c r="Q29" t="s">
        <v>156</v>
      </c>
      <c r="R29" t="s">
        <v>176</v>
      </c>
      <c r="S29" s="37" t="b">
        <f>Table1[[#This Row],[Toss_Winner]]=Table1[[#This Row],[Winner]]</f>
        <v>0</v>
      </c>
      <c r="T29" s="37" t="b">
        <f>IF(Table1[[#This Row],[Team1]]=Table1[[#This Row],[Team2]],)</f>
        <v>0</v>
      </c>
    </row>
    <row r="30" spans="1:20" x14ac:dyDescent="0.25">
      <c r="A30">
        <v>81</v>
      </c>
      <c r="B30" t="s">
        <v>134</v>
      </c>
      <c r="C30" t="s">
        <v>100</v>
      </c>
      <c r="D30" s="1">
        <v>39571</v>
      </c>
      <c r="E30" t="s">
        <v>42</v>
      </c>
      <c r="F30" t="s">
        <v>36</v>
      </c>
      <c r="G30" t="s">
        <v>42</v>
      </c>
      <c r="H30" t="s">
        <v>49</v>
      </c>
      <c r="I30" t="s">
        <v>22</v>
      </c>
      <c r="J30">
        <v>0</v>
      </c>
      <c r="K30" t="s">
        <v>42</v>
      </c>
      <c r="L30">
        <v>9</v>
      </c>
      <c r="M30">
        <v>0</v>
      </c>
      <c r="N30" t="s">
        <v>192</v>
      </c>
      <c r="O30" t="s">
        <v>142</v>
      </c>
      <c r="P30" t="s">
        <v>152</v>
      </c>
      <c r="Q30" t="s">
        <v>181</v>
      </c>
      <c r="R30" t="s">
        <v>181</v>
      </c>
      <c r="S30" s="37" t="b">
        <f>Table1[[#This Row],[Toss_Winner]]=Table1[[#This Row],[Winner]]</f>
        <v>1</v>
      </c>
      <c r="T30" s="37" t="b">
        <f>IF(Table1[[#This Row],[Team1]]=Table1[[#This Row],[Team2]],)</f>
        <v>0</v>
      </c>
    </row>
    <row r="31" spans="1:20" x14ac:dyDescent="0.25">
      <c r="A31">
        <v>111</v>
      </c>
      <c r="B31" t="s">
        <v>134</v>
      </c>
      <c r="C31" t="s">
        <v>47</v>
      </c>
      <c r="D31" s="1">
        <v>39571</v>
      </c>
      <c r="E31" t="s">
        <v>20</v>
      </c>
      <c r="F31" t="s">
        <v>153</v>
      </c>
      <c r="G31" t="s">
        <v>153</v>
      </c>
      <c r="H31" t="s">
        <v>21</v>
      </c>
      <c r="I31" t="s">
        <v>22</v>
      </c>
      <c r="J31">
        <v>0</v>
      </c>
      <c r="K31" t="s">
        <v>20</v>
      </c>
      <c r="L31">
        <v>3</v>
      </c>
      <c r="M31">
        <v>0</v>
      </c>
      <c r="N31" t="s">
        <v>223</v>
      </c>
      <c r="O31" t="s">
        <v>51</v>
      </c>
      <c r="P31" t="s">
        <v>183</v>
      </c>
      <c r="Q31" t="s">
        <v>144</v>
      </c>
      <c r="R31" t="s">
        <v>152</v>
      </c>
      <c r="S31" s="37" t="b">
        <f>Table1[[#This Row],[Toss_Winner]]=Table1[[#This Row],[Winner]]</f>
        <v>0</v>
      </c>
      <c r="T31" s="37" t="b">
        <f>IF(Table1[[#This Row],[Team1]]=Table1[[#This Row],[Team2]],)</f>
        <v>0</v>
      </c>
    </row>
    <row r="32" spans="1:20" x14ac:dyDescent="0.25">
      <c r="A32">
        <v>82</v>
      </c>
      <c r="B32" t="s">
        <v>134</v>
      </c>
      <c r="C32" t="s">
        <v>54</v>
      </c>
      <c r="D32" s="1">
        <v>39572</v>
      </c>
      <c r="E32" t="s">
        <v>28</v>
      </c>
      <c r="F32" t="s">
        <v>48</v>
      </c>
      <c r="G32" t="s">
        <v>48</v>
      </c>
      <c r="H32" t="s">
        <v>21</v>
      </c>
      <c r="I32" t="s">
        <v>22</v>
      </c>
      <c r="J32">
        <v>0</v>
      </c>
      <c r="K32" t="s">
        <v>28</v>
      </c>
      <c r="L32">
        <v>29</v>
      </c>
      <c r="M32">
        <v>0</v>
      </c>
      <c r="N32" t="s">
        <v>193</v>
      </c>
      <c r="O32" t="s">
        <v>179</v>
      </c>
      <c r="P32" t="s">
        <v>164</v>
      </c>
      <c r="Q32" t="s">
        <v>138</v>
      </c>
      <c r="R32" t="s">
        <v>161</v>
      </c>
      <c r="S32" s="37" t="b">
        <f>Table1[[#This Row],[Toss_Winner]]=Table1[[#This Row],[Winner]]</f>
        <v>0</v>
      </c>
      <c r="T32" s="37" t="b">
        <f>IF(Table1[[#This Row],[Team1]]=Table1[[#This Row],[Team2]],)</f>
        <v>0</v>
      </c>
    </row>
    <row r="33" spans="1:20" x14ac:dyDescent="0.25">
      <c r="A33">
        <v>83</v>
      </c>
      <c r="B33" t="s">
        <v>134</v>
      </c>
      <c r="C33" t="s">
        <v>157</v>
      </c>
      <c r="D33" s="1">
        <v>39572</v>
      </c>
      <c r="E33" t="s">
        <v>140</v>
      </c>
      <c r="F33" t="s">
        <v>145</v>
      </c>
      <c r="G33" t="s">
        <v>140</v>
      </c>
      <c r="H33" t="s">
        <v>49</v>
      </c>
      <c r="I33" t="s">
        <v>22</v>
      </c>
      <c r="J33">
        <v>0</v>
      </c>
      <c r="K33" t="s">
        <v>145</v>
      </c>
      <c r="L33">
        <v>0</v>
      </c>
      <c r="M33">
        <v>8</v>
      </c>
      <c r="N33" t="s">
        <v>194</v>
      </c>
      <c r="O33" t="s">
        <v>160</v>
      </c>
      <c r="P33" t="s">
        <v>137</v>
      </c>
      <c r="Q33" t="s">
        <v>176</v>
      </c>
      <c r="R33" t="s">
        <v>176</v>
      </c>
      <c r="S33" s="37" t="b">
        <f>Table1[[#This Row],[Toss_Winner]]=Table1[[#This Row],[Winner]]</f>
        <v>0</v>
      </c>
      <c r="T33" s="37" t="b">
        <f>IF(Table1[[#This Row],[Team1]]=Table1[[#This Row],[Team2]],)</f>
        <v>0</v>
      </c>
    </row>
    <row r="34" spans="1:20" x14ac:dyDescent="0.25">
      <c r="A34">
        <v>84</v>
      </c>
      <c r="B34" t="s">
        <v>134</v>
      </c>
      <c r="C34" t="s">
        <v>47</v>
      </c>
      <c r="D34" s="1">
        <v>39573</v>
      </c>
      <c r="E34" t="s">
        <v>20</v>
      </c>
      <c r="F34" t="s">
        <v>42</v>
      </c>
      <c r="G34" t="s">
        <v>42</v>
      </c>
      <c r="H34" t="s">
        <v>21</v>
      </c>
      <c r="I34" t="s">
        <v>22</v>
      </c>
      <c r="J34">
        <v>0</v>
      </c>
      <c r="K34" t="s">
        <v>42</v>
      </c>
      <c r="L34">
        <v>0</v>
      </c>
      <c r="M34">
        <v>6</v>
      </c>
      <c r="N34" t="s">
        <v>195</v>
      </c>
      <c r="O34" t="s">
        <v>51</v>
      </c>
      <c r="P34" t="s">
        <v>151</v>
      </c>
      <c r="Q34" t="s">
        <v>183</v>
      </c>
      <c r="R34" t="s">
        <v>181</v>
      </c>
      <c r="S34" s="37" t="b">
        <f>Table1[[#This Row],[Toss_Winner]]=Table1[[#This Row],[Winner]]</f>
        <v>1</v>
      </c>
      <c r="T34" s="37" t="b">
        <f>IF(Table1[[#This Row],[Team1]]=Table1[[#This Row],[Team2]],)</f>
        <v>0</v>
      </c>
    </row>
    <row r="35" spans="1:20" x14ac:dyDescent="0.25">
      <c r="A35">
        <v>85</v>
      </c>
      <c r="B35" t="s">
        <v>134</v>
      </c>
      <c r="C35" t="s">
        <v>166</v>
      </c>
      <c r="D35" s="1">
        <v>39574</v>
      </c>
      <c r="E35" t="s">
        <v>140</v>
      </c>
      <c r="F35" t="s">
        <v>153</v>
      </c>
      <c r="G35" t="s">
        <v>153</v>
      </c>
      <c r="H35" t="s">
        <v>21</v>
      </c>
      <c r="I35" t="s">
        <v>22</v>
      </c>
      <c r="J35">
        <v>0</v>
      </c>
      <c r="K35" t="s">
        <v>153</v>
      </c>
      <c r="L35">
        <v>0</v>
      </c>
      <c r="M35">
        <v>7</v>
      </c>
      <c r="N35" t="s">
        <v>178</v>
      </c>
      <c r="O35" t="s">
        <v>169</v>
      </c>
      <c r="P35" t="s">
        <v>143</v>
      </c>
      <c r="Q35" t="s">
        <v>161</v>
      </c>
      <c r="R35" t="s">
        <v>161</v>
      </c>
      <c r="S35" s="37" t="b">
        <f>Table1[[#This Row],[Toss_Winner]]=Table1[[#This Row],[Winner]]</f>
        <v>1</v>
      </c>
      <c r="T35" s="37" t="b">
        <f>IF(Table1[[#This Row],[Team1]]=Table1[[#This Row],[Team2]],)</f>
        <v>0</v>
      </c>
    </row>
    <row r="36" spans="1:20" x14ac:dyDescent="0.25">
      <c r="A36">
        <v>86</v>
      </c>
      <c r="B36" t="s">
        <v>134</v>
      </c>
      <c r="C36" t="s">
        <v>54</v>
      </c>
      <c r="D36" s="1">
        <v>39575</v>
      </c>
      <c r="E36" t="s">
        <v>145</v>
      </c>
      <c r="F36" t="s">
        <v>28</v>
      </c>
      <c r="G36" t="s">
        <v>28</v>
      </c>
      <c r="H36" t="s">
        <v>21</v>
      </c>
      <c r="I36" t="s">
        <v>22</v>
      </c>
      <c r="J36">
        <v>0</v>
      </c>
      <c r="K36" t="s">
        <v>28</v>
      </c>
      <c r="L36">
        <v>0</v>
      </c>
      <c r="M36">
        <v>7</v>
      </c>
      <c r="N36" t="s">
        <v>196</v>
      </c>
      <c r="O36" t="s">
        <v>179</v>
      </c>
      <c r="P36" t="s">
        <v>152</v>
      </c>
      <c r="Q36" t="s">
        <v>138</v>
      </c>
      <c r="R36" t="s">
        <v>148</v>
      </c>
      <c r="S36" s="37" t="b">
        <f>Table1[[#This Row],[Toss_Winner]]=Table1[[#This Row],[Winner]]</f>
        <v>1</v>
      </c>
      <c r="T36" s="37" t="b">
        <f>IF(Table1[[#This Row],[Team1]]=Table1[[#This Row],[Team2]],)</f>
        <v>0</v>
      </c>
    </row>
    <row r="37" spans="1:20" x14ac:dyDescent="0.25">
      <c r="A37">
        <v>87</v>
      </c>
      <c r="B37" t="s">
        <v>134</v>
      </c>
      <c r="C37" t="s">
        <v>70</v>
      </c>
      <c r="D37" s="1">
        <v>39576</v>
      </c>
      <c r="E37" t="s">
        <v>48</v>
      </c>
      <c r="F37" t="s">
        <v>140</v>
      </c>
      <c r="G37" t="s">
        <v>140</v>
      </c>
      <c r="H37" t="s">
        <v>21</v>
      </c>
      <c r="I37" t="s">
        <v>22</v>
      </c>
      <c r="J37">
        <v>0</v>
      </c>
      <c r="K37" t="s">
        <v>140</v>
      </c>
      <c r="L37">
        <v>0</v>
      </c>
      <c r="M37">
        <v>4</v>
      </c>
      <c r="N37" t="s">
        <v>92</v>
      </c>
      <c r="O37" t="s">
        <v>72</v>
      </c>
      <c r="P37" t="s">
        <v>147</v>
      </c>
      <c r="Q37" t="s">
        <v>161</v>
      </c>
      <c r="R37" t="s">
        <v>156</v>
      </c>
      <c r="S37" s="37" t="b">
        <f>Table1[[#This Row],[Toss_Winner]]=Table1[[#This Row],[Winner]]</f>
        <v>1</v>
      </c>
      <c r="T37" s="37" t="b">
        <f>IF(Table1[[#This Row],[Team1]]=Table1[[#This Row],[Team2]],)</f>
        <v>0</v>
      </c>
    </row>
    <row r="38" spans="1:20" x14ac:dyDescent="0.25">
      <c r="A38">
        <v>88</v>
      </c>
      <c r="B38" t="s">
        <v>134</v>
      </c>
      <c r="C38" t="s">
        <v>60</v>
      </c>
      <c r="D38" s="1">
        <v>39576</v>
      </c>
      <c r="E38" t="s">
        <v>36</v>
      </c>
      <c r="F38" t="s">
        <v>20</v>
      </c>
      <c r="G38" t="s">
        <v>36</v>
      </c>
      <c r="H38" t="s">
        <v>49</v>
      </c>
      <c r="I38" t="s">
        <v>22</v>
      </c>
      <c r="J38">
        <v>0</v>
      </c>
      <c r="K38" t="s">
        <v>36</v>
      </c>
      <c r="L38">
        <v>5</v>
      </c>
      <c r="M38">
        <v>0</v>
      </c>
      <c r="N38" t="s">
        <v>197</v>
      </c>
      <c r="O38" t="s">
        <v>63</v>
      </c>
      <c r="P38" t="s">
        <v>137</v>
      </c>
      <c r="Q38" t="s">
        <v>164</v>
      </c>
      <c r="R38" t="s">
        <v>138</v>
      </c>
      <c r="S38" s="37" t="b">
        <f>Table1[[#This Row],[Toss_Winner]]=Table1[[#This Row],[Winner]]</f>
        <v>1</v>
      </c>
      <c r="T38" s="37" t="b">
        <f>IF(Table1[[#This Row],[Team1]]=Table1[[#This Row],[Team2]],)</f>
        <v>0</v>
      </c>
    </row>
    <row r="39" spans="1:20" x14ac:dyDescent="0.25">
      <c r="A39">
        <v>89</v>
      </c>
      <c r="B39" t="s">
        <v>134</v>
      </c>
      <c r="C39" t="s">
        <v>157</v>
      </c>
      <c r="D39" s="1">
        <v>39577</v>
      </c>
      <c r="E39" t="s">
        <v>153</v>
      </c>
      <c r="F39" t="s">
        <v>145</v>
      </c>
      <c r="G39" t="s">
        <v>145</v>
      </c>
      <c r="H39" t="s">
        <v>21</v>
      </c>
      <c r="I39" t="s">
        <v>22</v>
      </c>
      <c r="J39">
        <v>0</v>
      </c>
      <c r="K39" t="s">
        <v>145</v>
      </c>
      <c r="L39">
        <v>0</v>
      </c>
      <c r="M39">
        <v>8</v>
      </c>
      <c r="N39" t="s">
        <v>171</v>
      </c>
      <c r="O39" t="s">
        <v>160</v>
      </c>
      <c r="P39" t="s">
        <v>143</v>
      </c>
      <c r="Q39" t="s">
        <v>165</v>
      </c>
      <c r="R39" t="s">
        <v>181</v>
      </c>
      <c r="S39" s="37" t="b">
        <f>Table1[[#This Row],[Toss_Winner]]=Table1[[#This Row],[Winner]]</f>
        <v>1</v>
      </c>
      <c r="T39" s="37" t="b">
        <f>IF(Table1[[#This Row],[Team1]]=Table1[[#This Row],[Team2]],)</f>
        <v>0</v>
      </c>
    </row>
    <row r="40" spans="1:20" x14ac:dyDescent="0.25">
      <c r="A40">
        <v>91</v>
      </c>
      <c r="B40" t="s">
        <v>134</v>
      </c>
      <c r="C40" t="s">
        <v>166</v>
      </c>
      <c r="D40" s="1">
        <v>39578</v>
      </c>
      <c r="E40" t="s">
        <v>140</v>
      </c>
      <c r="F40" t="s">
        <v>42</v>
      </c>
      <c r="G40" t="s">
        <v>42</v>
      </c>
      <c r="H40" t="s">
        <v>21</v>
      </c>
      <c r="I40" t="s">
        <v>22</v>
      </c>
      <c r="J40">
        <v>0</v>
      </c>
      <c r="K40" t="s">
        <v>140</v>
      </c>
      <c r="L40">
        <v>18</v>
      </c>
      <c r="M40">
        <v>0</v>
      </c>
      <c r="N40" t="s">
        <v>200</v>
      </c>
      <c r="O40" t="s">
        <v>169</v>
      </c>
      <c r="P40" t="s">
        <v>176</v>
      </c>
      <c r="Q40" t="s">
        <v>201</v>
      </c>
      <c r="R40" t="s">
        <v>176</v>
      </c>
      <c r="S40" s="37" t="b">
        <f>Table1[[#This Row],[Toss_Winner]]=Table1[[#This Row],[Winner]]</f>
        <v>0</v>
      </c>
      <c r="T40" s="37" t="b">
        <f>IF(Table1[[#This Row],[Team1]]=Table1[[#This Row],[Team2]],)</f>
        <v>0</v>
      </c>
    </row>
    <row r="41" spans="1:20" x14ac:dyDescent="0.25">
      <c r="A41">
        <v>92</v>
      </c>
      <c r="B41" t="s">
        <v>134</v>
      </c>
      <c r="C41" t="s">
        <v>18</v>
      </c>
      <c r="D41" s="1">
        <v>39579</v>
      </c>
      <c r="E41" t="s">
        <v>36</v>
      </c>
      <c r="F41" t="s">
        <v>153</v>
      </c>
      <c r="G41" t="s">
        <v>36</v>
      </c>
      <c r="H41" t="s">
        <v>49</v>
      </c>
      <c r="I41" t="s">
        <v>22</v>
      </c>
      <c r="J41">
        <v>0</v>
      </c>
      <c r="K41" t="s">
        <v>36</v>
      </c>
      <c r="L41">
        <v>23</v>
      </c>
      <c r="M41">
        <v>0</v>
      </c>
      <c r="N41" t="s">
        <v>197</v>
      </c>
      <c r="O41" t="s">
        <v>24</v>
      </c>
      <c r="P41" t="s">
        <v>164</v>
      </c>
      <c r="Q41" t="s">
        <v>165</v>
      </c>
      <c r="R41" t="s">
        <v>183</v>
      </c>
      <c r="S41" s="37" t="b">
        <f>Table1[[#This Row],[Toss_Winner]]=Table1[[#This Row],[Winner]]</f>
        <v>1</v>
      </c>
      <c r="T41" s="37" t="b">
        <f>IF(Table1[[#This Row],[Team1]]=Table1[[#This Row],[Team2]],)</f>
        <v>0</v>
      </c>
    </row>
    <row r="42" spans="1:20" x14ac:dyDescent="0.25">
      <c r="A42">
        <v>93</v>
      </c>
      <c r="B42" t="s">
        <v>134</v>
      </c>
      <c r="C42" t="s">
        <v>157</v>
      </c>
      <c r="D42" s="1">
        <v>39579</v>
      </c>
      <c r="E42" t="s">
        <v>48</v>
      </c>
      <c r="F42" t="s">
        <v>145</v>
      </c>
      <c r="G42" t="s">
        <v>145</v>
      </c>
      <c r="H42" t="s">
        <v>21</v>
      </c>
      <c r="I42" t="s">
        <v>22</v>
      </c>
      <c r="J42">
        <v>0</v>
      </c>
      <c r="K42" t="s">
        <v>145</v>
      </c>
      <c r="L42">
        <v>0</v>
      </c>
      <c r="M42">
        <v>3</v>
      </c>
      <c r="N42" t="s">
        <v>159</v>
      </c>
      <c r="O42" t="s">
        <v>160</v>
      </c>
      <c r="P42" t="s">
        <v>151</v>
      </c>
      <c r="Q42" t="s">
        <v>138</v>
      </c>
      <c r="R42" t="s">
        <v>161</v>
      </c>
      <c r="S42" s="37" t="b">
        <f>Table1[[#This Row],[Toss_Winner]]=Table1[[#This Row],[Winner]]</f>
        <v>1</v>
      </c>
      <c r="T42" s="37" t="b">
        <f>IF(Table1[[#This Row],[Team1]]=Table1[[#This Row],[Team2]],)</f>
        <v>0</v>
      </c>
    </row>
    <row r="43" spans="1:20" x14ac:dyDescent="0.25">
      <c r="A43">
        <v>94</v>
      </c>
      <c r="B43" t="s">
        <v>134</v>
      </c>
      <c r="C43" t="s">
        <v>100</v>
      </c>
      <c r="D43" s="1">
        <v>39580</v>
      </c>
      <c r="E43" t="s">
        <v>20</v>
      </c>
      <c r="F43" t="s">
        <v>42</v>
      </c>
      <c r="G43" t="s">
        <v>20</v>
      </c>
      <c r="H43" t="s">
        <v>49</v>
      </c>
      <c r="I43" t="s">
        <v>22</v>
      </c>
      <c r="J43">
        <v>0</v>
      </c>
      <c r="K43" t="s">
        <v>42</v>
      </c>
      <c r="L43">
        <v>0</v>
      </c>
      <c r="M43">
        <v>9</v>
      </c>
      <c r="N43" t="s">
        <v>188</v>
      </c>
      <c r="O43" t="s">
        <v>142</v>
      </c>
      <c r="P43" t="s">
        <v>183</v>
      </c>
      <c r="Q43" t="s">
        <v>181</v>
      </c>
      <c r="R43" t="s">
        <v>138</v>
      </c>
      <c r="S43" s="37" t="b">
        <f>Table1[[#This Row],[Toss_Winner]]=Table1[[#This Row],[Winner]]</f>
        <v>0</v>
      </c>
      <c r="T43" s="37" t="b">
        <f>IF(Table1[[#This Row],[Team1]]=Table1[[#This Row],[Team2]],)</f>
        <v>0</v>
      </c>
    </row>
    <row r="44" spans="1:20" x14ac:dyDescent="0.25">
      <c r="A44">
        <v>95</v>
      </c>
      <c r="B44" t="s">
        <v>134</v>
      </c>
      <c r="C44" t="s">
        <v>60</v>
      </c>
      <c r="D44" s="1">
        <v>39581</v>
      </c>
      <c r="E44" t="s">
        <v>36</v>
      </c>
      <c r="F44" t="s">
        <v>48</v>
      </c>
      <c r="G44" t="s">
        <v>36</v>
      </c>
      <c r="H44" t="s">
        <v>49</v>
      </c>
      <c r="I44" t="s">
        <v>22</v>
      </c>
      <c r="J44">
        <v>0</v>
      </c>
      <c r="K44" t="s">
        <v>36</v>
      </c>
      <c r="L44">
        <v>23</v>
      </c>
      <c r="M44">
        <v>0</v>
      </c>
      <c r="N44" t="s">
        <v>203</v>
      </c>
      <c r="O44" t="s">
        <v>63</v>
      </c>
      <c r="P44" t="s">
        <v>137</v>
      </c>
      <c r="Q44" t="s">
        <v>164</v>
      </c>
      <c r="R44" t="s">
        <v>161</v>
      </c>
      <c r="S44" s="37" t="b">
        <f>Table1[[#This Row],[Toss_Winner]]=Table1[[#This Row],[Winner]]</f>
        <v>1</v>
      </c>
      <c r="T44" s="37" t="b">
        <f>IF(Table1[[#This Row],[Team1]]=Table1[[#This Row],[Team2]],)</f>
        <v>0</v>
      </c>
    </row>
    <row r="45" spans="1:20" x14ac:dyDescent="0.25">
      <c r="A45">
        <v>96</v>
      </c>
      <c r="B45" t="s">
        <v>134</v>
      </c>
      <c r="C45" t="s">
        <v>54</v>
      </c>
      <c r="D45" s="1">
        <v>39582</v>
      </c>
      <c r="E45" t="s">
        <v>140</v>
      </c>
      <c r="F45" t="s">
        <v>28</v>
      </c>
      <c r="G45" t="s">
        <v>28</v>
      </c>
      <c r="H45" t="s">
        <v>21</v>
      </c>
      <c r="I45" t="s">
        <v>22</v>
      </c>
      <c r="J45">
        <v>0</v>
      </c>
      <c r="K45" t="s">
        <v>28</v>
      </c>
      <c r="L45">
        <v>0</v>
      </c>
      <c r="M45">
        <v>9</v>
      </c>
      <c r="N45" t="s">
        <v>185</v>
      </c>
      <c r="O45" t="s">
        <v>56</v>
      </c>
      <c r="P45" t="s">
        <v>183</v>
      </c>
      <c r="Q45" t="s">
        <v>165</v>
      </c>
      <c r="R45" t="s">
        <v>164</v>
      </c>
      <c r="S45" s="37" t="b">
        <f>Table1[[#This Row],[Toss_Winner]]=Table1[[#This Row],[Winner]]</f>
        <v>1</v>
      </c>
      <c r="T45" s="37" t="b">
        <f>IF(Table1[[#This Row],[Team1]]=Table1[[#This Row],[Team2]],)</f>
        <v>0</v>
      </c>
    </row>
    <row r="46" spans="1:20" x14ac:dyDescent="0.25">
      <c r="A46">
        <v>98</v>
      </c>
      <c r="B46" t="s">
        <v>134</v>
      </c>
      <c r="C46" t="s">
        <v>70</v>
      </c>
      <c r="D46" s="1">
        <v>39583</v>
      </c>
      <c r="E46" t="s">
        <v>48</v>
      </c>
      <c r="F46" t="s">
        <v>153</v>
      </c>
      <c r="G46" t="s">
        <v>153</v>
      </c>
      <c r="H46" t="s">
        <v>21</v>
      </c>
      <c r="I46" t="s">
        <v>22</v>
      </c>
      <c r="J46">
        <v>0</v>
      </c>
      <c r="K46" t="s">
        <v>48</v>
      </c>
      <c r="L46">
        <v>12</v>
      </c>
      <c r="M46">
        <v>0</v>
      </c>
      <c r="N46" t="s">
        <v>206</v>
      </c>
      <c r="O46" t="s">
        <v>72</v>
      </c>
      <c r="P46" t="s">
        <v>201</v>
      </c>
      <c r="Q46" t="s">
        <v>148</v>
      </c>
      <c r="R46" t="s">
        <v>156</v>
      </c>
      <c r="S46" s="37" t="b">
        <f>Table1[[#This Row],[Toss_Winner]]=Table1[[#This Row],[Winner]]</f>
        <v>0</v>
      </c>
      <c r="T46" s="37" t="b">
        <f>IF(Table1[[#This Row],[Team1]]=Table1[[#This Row],[Team2]],)</f>
        <v>0</v>
      </c>
    </row>
    <row r="47" spans="1:20" x14ac:dyDescent="0.25">
      <c r="A47">
        <v>99</v>
      </c>
      <c r="B47" t="s">
        <v>134</v>
      </c>
      <c r="C47" t="s">
        <v>54</v>
      </c>
      <c r="D47" s="1">
        <v>39584</v>
      </c>
      <c r="E47" t="s">
        <v>36</v>
      </c>
      <c r="F47" t="s">
        <v>28</v>
      </c>
      <c r="G47" t="s">
        <v>28</v>
      </c>
      <c r="H47" t="s">
        <v>21</v>
      </c>
      <c r="I47" t="s">
        <v>22</v>
      </c>
      <c r="J47">
        <v>0</v>
      </c>
      <c r="K47" t="s">
        <v>28</v>
      </c>
      <c r="L47">
        <v>0</v>
      </c>
      <c r="M47">
        <v>8</v>
      </c>
      <c r="N47" t="s">
        <v>193</v>
      </c>
      <c r="O47" t="s">
        <v>56</v>
      </c>
      <c r="P47" t="s">
        <v>183</v>
      </c>
      <c r="Q47" t="s">
        <v>152</v>
      </c>
      <c r="R47" t="s">
        <v>148</v>
      </c>
      <c r="S47" s="37" t="b">
        <f>Table1[[#This Row],[Toss_Winner]]=Table1[[#This Row],[Winner]]</f>
        <v>1</v>
      </c>
      <c r="T47" s="37" t="b">
        <f>IF(Table1[[#This Row],[Team1]]=Table1[[#This Row],[Team2]],)</f>
        <v>0</v>
      </c>
    </row>
    <row r="48" spans="1:20" x14ac:dyDescent="0.25">
      <c r="A48">
        <v>100</v>
      </c>
      <c r="B48" t="s">
        <v>134</v>
      </c>
      <c r="C48" t="s">
        <v>70</v>
      </c>
      <c r="D48" s="1">
        <v>39585</v>
      </c>
      <c r="E48" t="s">
        <v>48</v>
      </c>
      <c r="F48" t="s">
        <v>42</v>
      </c>
      <c r="G48" t="s">
        <v>48</v>
      </c>
      <c r="H48" t="s">
        <v>49</v>
      </c>
      <c r="I48" t="s">
        <v>22</v>
      </c>
      <c r="J48">
        <v>1</v>
      </c>
      <c r="K48" t="s">
        <v>42</v>
      </c>
      <c r="L48">
        <v>6</v>
      </c>
      <c r="M48">
        <v>0</v>
      </c>
      <c r="N48" t="s">
        <v>209</v>
      </c>
      <c r="O48" t="s">
        <v>72</v>
      </c>
      <c r="P48" t="s">
        <v>176</v>
      </c>
      <c r="Q48" t="s">
        <v>138</v>
      </c>
      <c r="R48" t="s">
        <v>138</v>
      </c>
      <c r="S48" s="37" t="b">
        <f>Table1[[#This Row],[Toss_Winner]]=Table1[[#This Row],[Winner]]</f>
        <v>0</v>
      </c>
      <c r="T48" s="37" t="b">
        <f>IF(Table1[[#This Row],[Team1]]=Table1[[#This Row],[Team2]],)</f>
        <v>0</v>
      </c>
    </row>
    <row r="49" spans="1:20" x14ac:dyDescent="0.25">
      <c r="A49">
        <v>101</v>
      </c>
      <c r="B49" t="s">
        <v>134</v>
      </c>
      <c r="C49" t="s">
        <v>157</v>
      </c>
      <c r="D49" s="1">
        <v>39585</v>
      </c>
      <c r="E49" t="s">
        <v>145</v>
      </c>
      <c r="F49" t="s">
        <v>20</v>
      </c>
      <c r="G49" t="s">
        <v>20</v>
      </c>
      <c r="H49" t="s">
        <v>21</v>
      </c>
      <c r="I49" t="s">
        <v>22</v>
      </c>
      <c r="J49">
        <v>0</v>
      </c>
      <c r="K49" t="s">
        <v>145</v>
      </c>
      <c r="L49">
        <v>65</v>
      </c>
      <c r="M49">
        <v>0</v>
      </c>
      <c r="N49" t="s">
        <v>210</v>
      </c>
      <c r="O49" t="s">
        <v>160</v>
      </c>
      <c r="P49" t="s">
        <v>155</v>
      </c>
      <c r="Q49" t="s">
        <v>144</v>
      </c>
      <c r="R49" t="s">
        <v>148</v>
      </c>
      <c r="S49" s="37" t="b">
        <f>Table1[[#This Row],[Toss_Winner]]=Table1[[#This Row],[Winner]]</f>
        <v>0</v>
      </c>
      <c r="T49" s="37" t="b">
        <f>IF(Table1[[#This Row],[Team1]]=Table1[[#This Row],[Team2]],)</f>
        <v>0</v>
      </c>
    </row>
    <row r="50" spans="1:20" x14ac:dyDescent="0.25">
      <c r="A50">
        <v>102</v>
      </c>
      <c r="B50" t="s">
        <v>134</v>
      </c>
      <c r="C50" t="s">
        <v>18</v>
      </c>
      <c r="D50" s="1">
        <v>39586</v>
      </c>
      <c r="E50" t="s">
        <v>28</v>
      </c>
      <c r="F50" t="s">
        <v>153</v>
      </c>
      <c r="G50" t="s">
        <v>153</v>
      </c>
      <c r="H50" t="s">
        <v>21</v>
      </c>
      <c r="I50" t="s">
        <v>22</v>
      </c>
      <c r="J50">
        <v>0</v>
      </c>
      <c r="K50" t="s">
        <v>28</v>
      </c>
      <c r="L50">
        <v>25</v>
      </c>
      <c r="M50">
        <v>0</v>
      </c>
      <c r="N50" t="s">
        <v>212</v>
      </c>
      <c r="O50" t="s">
        <v>24</v>
      </c>
      <c r="P50" t="s">
        <v>183</v>
      </c>
      <c r="Q50" t="s">
        <v>152</v>
      </c>
      <c r="R50" t="s">
        <v>181</v>
      </c>
      <c r="S50" s="37" t="b">
        <f>Table1[[#This Row],[Toss_Winner]]=Table1[[#This Row],[Winner]]</f>
        <v>0</v>
      </c>
      <c r="T50" s="37" t="b">
        <f>IF(Table1[[#This Row],[Team1]]=Table1[[#This Row],[Team2]],)</f>
        <v>0</v>
      </c>
    </row>
    <row r="51" spans="1:20" x14ac:dyDescent="0.25">
      <c r="A51">
        <v>103</v>
      </c>
      <c r="B51" t="s">
        <v>134</v>
      </c>
      <c r="C51" t="s">
        <v>60</v>
      </c>
      <c r="D51" s="1">
        <v>39586</v>
      </c>
      <c r="E51" t="s">
        <v>36</v>
      </c>
      <c r="F51" t="s">
        <v>140</v>
      </c>
      <c r="G51" t="s">
        <v>36</v>
      </c>
      <c r="H51" t="s">
        <v>49</v>
      </c>
      <c r="I51" t="s">
        <v>22</v>
      </c>
      <c r="J51">
        <v>1</v>
      </c>
      <c r="K51" t="s">
        <v>140</v>
      </c>
      <c r="L51">
        <v>3</v>
      </c>
      <c r="M51">
        <v>0</v>
      </c>
      <c r="N51" t="s">
        <v>213</v>
      </c>
      <c r="O51" t="s">
        <v>63</v>
      </c>
      <c r="P51" t="s">
        <v>137</v>
      </c>
      <c r="Q51" t="s">
        <v>156</v>
      </c>
      <c r="R51" t="s">
        <v>151</v>
      </c>
      <c r="S51" s="37" t="b">
        <f>Table1[[#This Row],[Toss_Winner]]=Table1[[#This Row],[Winner]]</f>
        <v>0</v>
      </c>
      <c r="T51" s="37" t="b">
        <f>IF(Table1[[#This Row],[Team1]]=Table1[[#This Row],[Team2]],)</f>
        <v>0</v>
      </c>
    </row>
    <row r="52" spans="1:20" x14ac:dyDescent="0.25">
      <c r="A52">
        <v>104</v>
      </c>
      <c r="B52" t="s">
        <v>134</v>
      </c>
      <c r="C52" t="s">
        <v>47</v>
      </c>
      <c r="D52" s="1">
        <v>39587</v>
      </c>
      <c r="E52" t="s">
        <v>20</v>
      </c>
      <c r="F52" t="s">
        <v>48</v>
      </c>
      <c r="G52" t="s">
        <v>48</v>
      </c>
      <c r="H52" t="s">
        <v>21</v>
      </c>
      <c r="I52" t="s">
        <v>22</v>
      </c>
      <c r="J52">
        <v>0</v>
      </c>
      <c r="K52" t="s">
        <v>48</v>
      </c>
      <c r="L52">
        <v>0</v>
      </c>
      <c r="M52">
        <v>5</v>
      </c>
      <c r="N52" t="s">
        <v>215</v>
      </c>
      <c r="O52" t="s">
        <v>51</v>
      </c>
      <c r="P52" t="s">
        <v>151</v>
      </c>
      <c r="Q52" t="s">
        <v>148</v>
      </c>
      <c r="R52" t="s">
        <v>156</v>
      </c>
      <c r="S52" s="37" t="b">
        <f>Table1[[#This Row],[Toss_Winner]]=Table1[[#This Row],[Winner]]</f>
        <v>1</v>
      </c>
      <c r="T52" s="37" t="b">
        <f>IF(Table1[[#This Row],[Team1]]=Table1[[#This Row],[Team2]],)</f>
        <v>0</v>
      </c>
    </row>
    <row r="53" spans="1:20" x14ac:dyDescent="0.25">
      <c r="A53">
        <v>105</v>
      </c>
      <c r="B53" t="s">
        <v>134</v>
      </c>
      <c r="C53" t="s">
        <v>60</v>
      </c>
      <c r="D53" s="1">
        <v>39588</v>
      </c>
      <c r="E53" t="s">
        <v>36</v>
      </c>
      <c r="F53" t="s">
        <v>145</v>
      </c>
      <c r="G53" t="s">
        <v>145</v>
      </c>
      <c r="H53" t="s">
        <v>21</v>
      </c>
      <c r="I53" t="s">
        <v>22</v>
      </c>
      <c r="J53">
        <v>0</v>
      </c>
      <c r="K53" t="s">
        <v>145</v>
      </c>
      <c r="L53">
        <v>0</v>
      </c>
      <c r="M53">
        <v>6</v>
      </c>
      <c r="N53" t="s">
        <v>171</v>
      </c>
      <c r="O53" t="s">
        <v>63</v>
      </c>
      <c r="P53" t="s">
        <v>201</v>
      </c>
      <c r="Q53" t="s">
        <v>138</v>
      </c>
      <c r="R53" t="s">
        <v>144</v>
      </c>
      <c r="S53" s="37" t="b">
        <f>Table1[[#This Row],[Toss_Winner]]=Table1[[#This Row],[Winner]]</f>
        <v>1</v>
      </c>
      <c r="T53" s="37" t="b">
        <f>IF(Table1[[#This Row],[Team1]]=Table1[[#This Row],[Team2]],)</f>
        <v>0</v>
      </c>
    </row>
    <row r="54" spans="1:20" x14ac:dyDescent="0.25">
      <c r="A54">
        <v>106</v>
      </c>
      <c r="B54" t="s">
        <v>134</v>
      </c>
      <c r="C54" t="s">
        <v>54</v>
      </c>
      <c r="D54" s="1">
        <v>39589</v>
      </c>
      <c r="E54" t="s">
        <v>42</v>
      </c>
      <c r="F54" t="s">
        <v>28</v>
      </c>
      <c r="G54" t="s">
        <v>28</v>
      </c>
      <c r="H54" t="s">
        <v>21</v>
      </c>
      <c r="I54" t="s">
        <v>22</v>
      </c>
      <c r="J54">
        <v>0</v>
      </c>
      <c r="K54" t="s">
        <v>42</v>
      </c>
      <c r="L54">
        <v>1</v>
      </c>
      <c r="M54">
        <v>0</v>
      </c>
      <c r="N54" t="s">
        <v>188</v>
      </c>
      <c r="O54" t="s">
        <v>56</v>
      </c>
      <c r="P54" t="s">
        <v>155</v>
      </c>
      <c r="Q54" t="s">
        <v>148</v>
      </c>
      <c r="R54" t="s">
        <v>144</v>
      </c>
      <c r="S54" s="37" t="b">
        <f>Table1[[#This Row],[Toss_Winner]]=Table1[[#This Row],[Winner]]</f>
        <v>0</v>
      </c>
      <c r="T54" s="37" t="b">
        <f>IF(Table1[[#This Row],[Team1]]=Table1[[#This Row],[Team2]],)</f>
        <v>0</v>
      </c>
    </row>
    <row r="55" spans="1:20" x14ac:dyDescent="0.25">
      <c r="A55">
        <v>107</v>
      </c>
      <c r="B55" t="s">
        <v>134</v>
      </c>
      <c r="C55" t="s">
        <v>166</v>
      </c>
      <c r="D55" s="1">
        <v>39589</v>
      </c>
      <c r="E55" t="s">
        <v>20</v>
      </c>
      <c r="F55" t="s">
        <v>140</v>
      </c>
      <c r="G55" t="s">
        <v>20</v>
      </c>
      <c r="H55" t="s">
        <v>49</v>
      </c>
      <c r="I55" t="s">
        <v>22</v>
      </c>
      <c r="J55">
        <v>0</v>
      </c>
      <c r="K55" t="s">
        <v>20</v>
      </c>
      <c r="L55">
        <v>14</v>
      </c>
      <c r="M55">
        <v>0</v>
      </c>
      <c r="N55" t="s">
        <v>218</v>
      </c>
      <c r="O55" t="s">
        <v>169</v>
      </c>
      <c r="P55" t="s">
        <v>152</v>
      </c>
      <c r="Q55" t="s">
        <v>181</v>
      </c>
      <c r="R55" t="s">
        <v>181</v>
      </c>
      <c r="S55" s="37" t="b">
        <f>Table1[[#This Row],[Toss_Winner]]=Table1[[#This Row],[Winner]]</f>
        <v>1</v>
      </c>
      <c r="T55" s="37" t="b">
        <f>IF(Table1[[#This Row],[Team1]]=Table1[[#This Row],[Team2]],)</f>
        <v>0</v>
      </c>
    </row>
    <row r="56" spans="1:20" x14ac:dyDescent="0.25">
      <c r="A56">
        <v>108</v>
      </c>
      <c r="B56" t="s">
        <v>134</v>
      </c>
      <c r="C56" t="s">
        <v>100</v>
      </c>
      <c r="D56" s="1">
        <v>39591</v>
      </c>
      <c r="E56" t="s">
        <v>153</v>
      </c>
      <c r="F56" t="s">
        <v>42</v>
      </c>
      <c r="G56" t="s">
        <v>42</v>
      </c>
      <c r="H56" t="s">
        <v>21</v>
      </c>
      <c r="I56" t="s">
        <v>22</v>
      </c>
      <c r="J56">
        <v>0</v>
      </c>
      <c r="K56" t="s">
        <v>42</v>
      </c>
      <c r="L56">
        <v>0</v>
      </c>
      <c r="M56">
        <v>6</v>
      </c>
      <c r="N56" t="s">
        <v>188</v>
      </c>
      <c r="O56" t="s">
        <v>142</v>
      </c>
      <c r="P56" t="s">
        <v>137</v>
      </c>
      <c r="Q56" t="s">
        <v>151</v>
      </c>
      <c r="R56" t="s">
        <v>156</v>
      </c>
      <c r="S56" s="37" t="b">
        <f>Table1[[#This Row],[Toss_Winner]]=Table1[[#This Row],[Winner]]</f>
        <v>1</v>
      </c>
      <c r="T56" s="37" t="b">
        <f>IF(Table1[[#This Row],[Team1]]=Table1[[#This Row],[Team2]],)</f>
        <v>0</v>
      </c>
    </row>
    <row r="57" spans="1:20" x14ac:dyDescent="0.25">
      <c r="A57">
        <v>109</v>
      </c>
      <c r="B57" t="s">
        <v>134</v>
      </c>
      <c r="C57" t="s">
        <v>70</v>
      </c>
      <c r="D57" s="1">
        <v>39592</v>
      </c>
      <c r="E57" t="s">
        <v>28</v>
      </c>
      <c r="F57" t="s">
        <v>48</v>
      </c>
      <c r="G57" t="s">
        <v>48</v>
      </c>
      <c r="H57" t="s">
        <v>21</v>
      </c>
      <c r="I57" t="s">
        <v>22</v>
      </c>
      <c r="J57">
        <v>0</v>
      </c>
      <c r="K57" t="s">
        <v>48</v>
      </c>
      <c r="L57">
        <v>0</v>
      </c>
      <c r="M57">
        <v>5</v>
      </c>
      <c r="N57" t="s">
        <v>221</v>
      </c>
      <c r="O57" t="s">
        <v>72</v>
      </c>
      <c r="P57" t="s">
        <v>155</v>
      </c>
      <c r="Q57" t="s">
        <v>156</v>
      </c>
      <c r="R57" t="s">
        <v>165</v>
      </c>
      <c r="S57" s="37" t="b">
        <f>Table1[[#This Row],[Toss_Winner]]=Table1[[#This Row],[Winner]]</f>
        <v>1</v>
      </c>
      <c r="T57" s="37" t="b">
        <f>IF(Table1[[#This Row],[Team1]]=Table1[[#This Row],[Team2]],)</f>
        <v>0</v>
      </c>
    </row>
    <row r="58" spans="1:20" x14ac:dyDescent="0.25">
      <c r="A58">
        <v>110</v>
      </c>
      <c r="B58" t="s">
        <v>134</v>
      </c>
      <c r="C58" t="s">
        <v>166</v>
      </c>
      <c r="D58" s="1">
        <v>39592</v>
      </c>
      <c r="E58" t="s">
        <v>145</v>
      </c>
      <c r="F58" t="s">
        <v>140</v>
      </c>
      <c r="G58" t="s">
        <v>145</v>
      </c>
      <c r="H58" t="s">
        <v>49</v>
      </c>
      <c r="I58" t="s">
        <v>22</v>
      </c>
      <c r="J58">
        <v>0</v>
      </c>
      <c r="K58" t="s">
        <v>145</v>
      </c>
      <c r="L58">
        <v>10</v>
      </c>
      <c r="M58">
        <v>0</v>
      </c>
      <c r="N58" t="s">
        <v>222</v>
      </c>
      <c r="O58" t="s">
        <v>169</v>
      </c>
      <c r="P58" t="s">
        <v>152</v>
      </c>
      <c r="Q58" t="s">
        <v>144</v>
      </c>
      <c r="R58" t="s">
        <v>138</v>
      </c>
      <c r="S58" s="37" t="b">
        <f>Table1[[#This Row],[Toss_Winner]]=Table1[[#This Row],[Winner]]</f>
        <v>1</v>
      </c>
      <c r="T58" s="37" t="b">
        <f>IF(Table1[[#This Row],[Team1]]=Table1[[#This Row],[Team2]],)</f>
        <v>0</v>
      </c>
    </row>
    <row r="59" spans="1:20" x14ac:dyDescent="0.25">
      <c r="A59">
        <v>80</v>
      </c>
      <c r="B59" t="s">
        <v>134</v>
      </c>
      <c r="C59" t="s">
        <v>18</v>
      </c>
      <c r="D59" s="1">
        <v>39593</v>
      </c>
      <c r="E59" t="s">
        <v>153</v>
      </c>
      <c r="F59" t="s">
        <v>20</v>
      </c>
      <c r="G59" t="s">
        <v>153</v>
      </c>
      <c r="H59" t="s">
        <v>49</v>
      </c>
      <c r="I59" t="s">
        <v>22</v>
      </c>
      <c r="J59">
        <v>0</v>
      </c>
      <c r="K59" t="s">
        <v>20</v>
      </c>
      <c r="L59">
        <v>0</v>
      </c>
      <c r="M59">
        <v>5</v>
      </c>
      <c r="N59" t="s">
        <v>191</v>
      </c>
      <c r="O59" t="s">
        <v>24</v>
      </c>
      <c r="P59" t="s">
        <v>137</v>
      </c>
      <c r="Q59" t="s">
        <v>138</v>
      </c>
      <c r="R59" t="s">
        <v>144</v>
      </c>
      <c r="S59" s="37" t="b">
        <f>Table1[[#This Row],[Toss_Winner]]=Table1[[#This Row],[Winner]]</f>
        <v>0</v>
      </c>
      <c r="T59" s="37" t="b">
        <f>IF(Table1[[#This Row],[Team1]]=Table1[[#This Row],[Team2]],)</f>
        <v>0</v>
      </c>
    </row>
    <row r="60" spans="1:20" x14ac:dyDescent="0.25">
      <c r="A60">
        <v>112</v>
      </c>
      <c r="B60" t="s">
        <v>134</v>
      </c>
      <c r="C60" t="s">
        <v>60</v>
      </c>
      <c r="D60" s="1">
        <v>39593</v>
      </c>
      <c r="E60" t="s">
        <v>42</v>
      </c>
      <c r="F60" t="s">
        <v>36</v>
      </c>
      <c r="G60" t="s">
        <v>42</v>
      </c>
      <c r="H60" t="s">
        <v>49</v>
      </c>
      <c r="I60" t="s">
        <v>22</v>
      </c>
      <c r="J60">
        <v>0</v>
      </c>
      <c r="K60" t="s">
        <v>36</v>
      </c>
      <c r="L60">
        <v>0</v>
      </c>
      <c r="M60">
        <v>3</v>
      </c>
      <c r="N60" t="s">
        <v>224</v>
      </c>
      <c r="O60" t="s">
        <v>63</v>
      </c>
      <c r="P60" t="s">
        <v>151</v>
      </c>
      <c r="Q60" t="s">
        <v>181</v>
      </c>
      <c r="R60" t="s">
        <v>138</v>
      </c>
      <c r="S60" s="37" t="b">
        <f>Table1[[#This Row],[Toss_Winner]]=Table1[[#This Row],[Winner]]</f>
        <v>0</v>
      </c>
      <c r="T60" s="37" t="b">
        <f>IF(Table1[[#This Row],[Team1]]=Table1[[#This Row],[Team2]],)</f>
        <v>0</v>
      </c>
    </row>
    <row r="61" spans="1:20" x14ac:dyDescent="0.25">
      <c r="A61">
        <v>113</v>
      </c>
      <c r="B61" t="s">
        <v>134</v>
      </c>
      <c r="C61" t="s">
        <v>157</v>
      </c>
      <c r="D61" s="1">
        <v>39594</v>
      </c>
      <c r="E61" t="s">
        <v>28</v>
      </c>
      <c r="F61" t="s">
        <v>145</v>
      </c>
      <c r="G61" t="s">
        <v>145</v>
      </c>
      <c r="H61" t="s">
        <v>21</v>
      </c>
      <c r="I61" t="s">
        <v>22</v>
      </c>
      <c r="J61">
        <v>0</v>
      </c>
      <c r="K61" t="s">
        <v>145</v>
      </c>
      <c r="L61">
        <v>0</v>
      </c>
      <c r="M61">
        <v>5</v>
      </c>
      <c r="N61" t="s">
        <v>194</v>
      </c>
      <c r="O61" t="s">
        <v>160</v>
      </c>
      <c r="P61" t="s">
        <v>155</v>
      </c>
      <c r="Q61" t="s">
        <v>156</v>
      </c>
      <c r="R61" t="s">
        <v>156</v>
      </c>
      <c r="S61" s="37" t="b">
        <f>Table1[[#This Row],[Toss_Winner]]=Table1[[#This Row],[Winner]]</f>
        <v>1</v>
      </c>
      <c r="T61" s="37" t="b">
        <f>IF(Table1[[#This Row],[Team1]]=Table1[[#This Row],[Team2]],)</f>
        <v>0</v>
      </c>
    </row>
    <row r="62" spans="1:20" x14ac:dyDescent="0.25">
      <c r="A62">
        <v>114</v>
      </c>
      <c r="B62" t="s">
        <v>134</v>
      </c>
      <c r="C62" t="s">
        <v>18</v>
      </c>
      <c r="D62" s="1">
        <v>39595</v>
      </c>
      <c r="E62" t="s">
        <v>153</v>
      </c>
      <c r="F62" t="s">
        <v>140</v>
      </c>
      <c r="G62" t="s">
        <v>153</v>
      </c>
      <c r="H62" t="s">
        <v>49</v>
      </c>
      <c r="I62" t="s">
        <v>22</v>
      </c>
      <c r="J62">
        <v>0</v>
      </c>
      <c r="K62" t="s">
        <v>140</v>
      </c>
      <c r="L62">
        <v>0</v>
      </c>
      <c r="M62">
        <v>7</v>
      </c>
      <c r="N62" t="s">
        <v>89</v>
      </c>
      <c r="O62" t="s">
        <v>24</v>
      </c>
      <c r="P62" t="s">
        <v>201</v>
      </c>
      <c r="Q62" t="s">
        <v>165</v>
      </c>
      <c r="R62" t="s">
        <v>161</v>
      </c>
      <c r="S62" s="37" t="b">
        <f>Table1[[#This Row],[Toss_Winner]]=Table1[[#This Row],[Winner]]</f>
        <v>0</v>
      </c>
      <c r="T62" s="37" t="b">
        <f>IF(Table1[[#This Row],[Team1]]=Table1[[#This Row],[Team2]],)</f>
        <v>0</v>
      </c>
    </row>
    <row r="63" spans="1:20" x14ac:dyDescent="0.25">
      <c r="A63">
        <v>90</v>
      </c>
      <c r="B63" t="s">
        <v>134</v>
      </c>
      <c r="C63" t="s">
        <v>47</v>
      </c>
      <c r="D63" s="1">
        <v>39596</v>
      </c>
      <c r="E63" t="s">
        <v>20</v>
      </c>
      <c r="F63" t="s">
        <v>28</v>
      </c>
      <c r="G63" t="s">
        <v>28</v>
      </c>
      <c r="H63" t="s">
        <v>21</v>
      </c>
      <c r="I63" t="s">
        <v>22</v>
      </c>
      <c r="J63">
        <v>0</v>
      </c>
      <c r="K63" t="s">
        <v>28</v>
      </c>
      <c r="L63">
        <v>0</v>
      </c>
      <c r="M63">
        <v>9</v>
      </c>
      <c r="N63" t="s">
        <v>199</v>
      </c>
      <c r="O63" t="s">
        <v>51</v>
      </c>
      <c r="P63" t="s">
        <v>155</v>
      </c>
      <c r="Q63" t="s">
        <v>176</v>
      </c>
      <c r="R63" t="s">
        <v>138</v>
      </c>
      <c r="S63" s="37" t="b">
        <f>Table1[[#This Row],[Toss_Winner]]=Table1[[#This Row],[Winner]]</f>
        <v>1</v>
      </c>
      <c r="T63" s="37" t="b">
        <f>IF(Table1[[#This Row],[Team1]]=Table1[[#This Row],[Team2]],)</f>
        <v>0</v>
      </c>
    </row>
    <row r="64" spans="1:20" x14ac:dyDescent="0.25">
      <c r="A64">
        <v>97</v>
      </c>
      <c r="B64" t="s">
        <v>134</v>
      </c>
      <c r="C64" t="s">
        <v>100</v>
      </c>
      <c r="D64" s="1">
        <v>39596</v>
      </c>
      <c r="E64" t="s">
        <v>42</v>
      </c>
      <c r="F64" t="s">
        <v>145</v>
      </c>
      <c r="G64" t="s">
        <v>145</v>
      </c>
      <c r="H64" t="s">
        <v>21</v>
      </c>
      <c r="I64" t="s">
        <v>22</v>
      </c>
      <c r="J64">
        <v>0</v>
      </c>
      <c r="K64" t="s">
        <v>42</v>
      </c>
      <c r="L64">
        <v>41</v>
      </c>
      <c r="M64">
        <v>0</v>
      </c>
      <c r="N64" t="s">
        <v>188</v>
      </c>
      <c r="O64" t="s">
        <v>142</v>
      </c>
      <c r="P64" t="s">
        <v>151</v>
      </c>
      <c r="Q64" t="s">
        <v>156</v>
      </c>
      <c r="R64" t="s">
        <v>165</v>
      </c>
      <c r="S64" s="37" t="b">
        <f>Table1[[#This Row],[Toss_Winner]]=Table1[[#This Row],[Winner]]</f>
        <v>0</v>
      </c>
      <c r="T64" s="37" t="b">
        <f>IF(Table1[[#This Row],[Team1]]=Table1[[#This Row],[Team2]],)</f>
        <v>0</v>
      </c>
    </row>
    <row r="65" spans="1:20" x14ac:dyDescent="0.25">
      <c r="A65">
        <v>115</v>
      </c>
      <c r="B65" t="s">
        <v>134</v>
      </c>
      <c r="C65" t="s">
        <v>54</v>
      </c>
      <c r="D65" s="1">
        <v>39598</v>
      </c>
      <c r="E65" t="s">
        <v>145</v>
      </c>
      <c r="F65" t="s">
        <v>48</v>
      </c>
      <c r="G65" t="s">
        <v>48</v>
      </c>
      <c r="H65" t="s">
        <v>21</v>
      </c>
      <c r="I65" t="s">
        <v>22</v>
      </c>
      <c r="J65">
        <v>0</v>
      </c>
      <c r="K65" t="s">
        <v>145</v>
      </c>
      <c r="L65">
        <v>105</v>
      </c>
      <c r="M65">
        <v>0</v>
      </c>
      <c r="N65" t="s">
        <v>159</v>
      </c>
      <c r="O65" t="s">
        <v>56</v>
      </c>
      <c r="P65" t="s">
        <v>155</v>
      </c>
      <c r="Q65" t="s">
        <v>138</v>
      </c>
      <c r="R65" t="s">
        <v>237</v>
      </c>
      <c r="S65" s="37" t="b">
        <f>Table1[[#This Row],[Toss_Winner]]=Table1[[#This Row],[Winner]]</f>
        <v>0</v>
      </c>
      <c r="T65" s="37" t="b">
        <f>IF(Table1[[#This Row],[Team1]]=Table1[[#This Row],[Team2]],)</f>
        <v>0</v>
      </c>
    </row>
    <row r="66" spans="1:20" x14ac:dyDescent="0.25">
      <c r="A66">
        <v>116</v>
      </c>
      <c r="B66" t="s">
        <v>134</v>
      </c>
      <c r="C66" t="s">
        <v>54</v>
      </c>
      <c r="D66" s="1">
        <v>39599</v>
      </c>
      <c r="E66" t="s">
        <v>42</v>
      </c>
      <c r="F66" t="s">
        <v>140</v>
      </c>
      <c r="G66" t="s">
        <v>42</v>
      </c>
      <c r="H66" t="s">
        <v>49</v>
      </c>
      <c r="I66" t="s">
        <v>22</v>
      </c>
      <c r="J66">
        <v>0</v>
      </c>
      <c r="K66" t="s">
        <v>140</v>
      </c>
      <c r="L66">
        <v>0</v>
      </c>
      <c r="M66">
        <v>9</v>
      </c>
      <c r="N66" t="s">
        <v>213</v>
      </c>
      <c r="O66" t="s">
        <v>56</v>
      </c>
      <c r="P66" t="s">
        <v>137</v>
      </c>
      <c r="Q66" t="s">
        <v>152</v>
      </c>
      <c r="R66" t="s">
        <v>183</v>
      </c>
      <c r="S66" s="37" t="b">
        <f>Table1[[#This Row],[Toss_Winner]]=Table1[[#This Row],[Winner]]</f>
        <v>0</v>
      </c>
      <c r="T66" s="37" t="b">
        <f>IF(Table1[[#This Row],[Team1]]=Table1[[#This Row],[Team2]],)</f>
        <v>0</v>
      </c>
    </row>
    <row r="67" spans="1:20" x14ac:dyDescent="0.25">
      <c r="A67">
        <v>117</v>
      </c>
      <c r="B67" t="s">
        <v>134</v>
      </c>
      <c r="C67" t="s">
        <v>54</v>
      </c>
      <c r="D67" s="1">
        <v>39600</v>
      </c>
      <c r="E67" t="s">
        <v>140</v>
      </c>
      <c r="F67" t="s">
        <v>145</v>
      </c>
      <c r="G67" t="s">
        <v>145</v>
      </c>
      <c r="H67" t="s">
        <v>21</v>
      </c>
      <c r="I67" t="s">
        <v>22</v>
      </c>
      <c r="J67">
        <v>0</v>
      </c>
      <c r="K67" t="s">
        <v>145</v>
      </c>
      <c r="L67">
        <v>0</v>
      </c>
      <c r="M67">
        <v>3</v>
      </c>
      <c r="N67" t="s">
        <v>171</v>
      </c>
      <c r="O67" t="s">
        <v>179</v>
      </c>
      <c r="P67" t="s">
        <v>155</v>
      </c>
      <c r="Q67" t="s">
        <v>138</v>
      </c>
      <c r="R67" t="s">
        <v>243</v>
      </c>
      <c r="S67" s="37" t="b">
        <f>Table1[[#This Row],[Toss_Winner]]=Table1[[#This Row],[Winner]]</f>
        <v>1</v>
      </c>
      <c r="T67" s="37" t="b">
        <f>IF(Table1[[#This Row],[Team1]]=Table1[[#This Row],[Team2]],)</f>
        <v>0</v>
      </c>
    </row>
    <row r="68" spans="1:20" x14ac:dyDescent="0.25">
      <c r="A68">
        <v>118</v>
      </c>
      <c r="B68" t="s">
        <v>229</v>
      </c>
      <c r="C68" t="s">
        <v>230</v>
      </c>
      <c r="D68" s="1">
        <v>39921</v>
      </c>
      <c r="E68" t="s">
        <v>28</v>
      </c>
      <c r="F68" t="s">
        <v>140</v>
      </c>
      <c r="G68" t="s">
        <v>140</v>
      </c>
      <c r="H68" t="s">
        <v>21</v>
      </c>
      <c r="I68" t="s">
        <v>22</v>
      </c>
      <c r="J68">
        <v>0</v>
      </c>
      <c r="K68" t="s">
        <v>28</v>
      </c>
      <c r="L68">
        <v>19</v>
      </c>
      <c r="M68">
        <v>0</v>
      </c>
      <c r="N68" t="s">
        <v>232</v>
      </c>
      <c r="O68" t="s">
        <v>233</v>
      </c>
      <c r="P68" t="s">
        <v>183</v>
      </c>
      <c r="Q68" t="s">
        <v>156</v>
      </c>
      <c r="R68" t="s">
        <v>237</v>
      </c>
      <c r="S68" s="37" t="b">
        <f>Table1[[#This Row],[Toss_Winner]]=Table1[[#This Row],[Winner]]</f>
        <v>0</v>
      </c>
      <c r="T68" s="37" t="b">
        <f>IF(Table1[[#This Row],[Team1]]=Table1[[#This Row],[Team2]],)</f>
        <v>0</v>
      </c>
    </row>
    <row r="69" spans="1:20" x14ac:dyDescent="0.25">
      <c r="A69">
        <v>119</v>
      </c>
      <c r="B69" t="s">
        <v>229</v>
      </c>
      <c r="C69" t="s">
        <v>230</v>
      </c>
      <c r="D69" s="1">
        <v>39921</v>
      </c>
      <c r="E69" t="s">
        <v>20</v>
      </c>
      <c r="F69" t="s">
        <v>145</v>
      </c>
      <c r="G69" t="s">
        <v>20</v>
      </c>
      <c r="H69" t="s">
        <v>49</v>
      </c>
      <c r="I69" t="s">
        <v>22</v>
      </c>
      <c r="J69">
        <v>0</v>
      </c>
      <c r="K69" t="s">
        <v>20</v>
      </c>
      <c r="L69">
        <v>75</v>
      </c>
      <c r="M69">
        <v>0</v>
      </c>
      <c r="N69" t="s">
        <v>234</v>
      </c>
      <c r="O69" t="s">
        <v>233</v>
      </c>
      <c r="P69" t="s">
        <v>183</v>
      </c>
      <c r="Q69" t="s">
        <v>161</v>
      </c>
      <c r="R69" t="s">
        <v>165</v>
      </c>
      <c r="S69" s="37" t="b">
        <f>Table1[[#This Row],[Toss_Winner]]=Table1[[#This Row],[Winner]]</f>
        <v>1</v>
      </c>
      <c r="T69" s="37" t="b">
        <f>IF(Table1[[#This Row],[Team1]]=Table1[[#This Row],[Team2]],)</f>
        <v>0</v>
      </c>
    </row>
    <row r="70" spans="1:20" x14ac:dyDescent="0.25">
      <c r="A70">
        <v>120</v>
      </c>
      <c r="B70" t="s">
        <v>229</v>
      </c>
      <c r="C70" t="s">
        <v>230</v>
      </c>
      <c r="D70" s="1">
        <v>39922</v>
      </c>
      <c r="E70" t="s">
        <v>42</v>
      </c>
      <c r="F70" t="s">
        <v>48</v>
      </c>
      <c r="G70" t="s">
        <v>48</v>
      </c>
      <c r="H70" t="s">
        <v>21</v>
      </c>
      <c r="I70" t="s">
        <v>22</v>
      </c>
      <c r="J70">
        <v>1</v>
      </c>
      <c r="K70" t="s">
        <v>48</v>
      </c>
      <c r="L70">
        <v>0</v>
      </c>
      <c r="M70">
        <v>10</v>
      </c>
      <c r="N70" t="s">
        <v>236</v>
      </c>
      <c r="O70" t="s">
        <v>233</v>
      </c>
      <c r="P70" t="s">
        <v>143</v>
      </c>
      <c r="Q70" t="s">
        <v>237</v>
      </c>
      <c r="R70" t="s">
        <v>243</v>
      </c>
      <c r="S70" s="37" t="b">
        <f>Table1[[#This Row],[Toss_Winner]]=Table1[[#This Row],[Winner]]</f>
        <v>1</v>
      </c>
      <c r="T70" s="37" t="b">
        <f>IF(Table1[[#This Row],[Team1]]=Table1[[#This Row],[Team2]],)</f>
        <v>0</v>
      </c>
    </row>
    <row r="71" spans="1:20" x14ac:dyDescent="0.25">
      <c r="A71">
        <v>121</v>
      </c>
      <c r="B71" t="s">
        <v>229</v>
      </c>
      <c r="C71" t="s">
        <v>230</v>
      </c>
      <c r="D71" s="1">
        <v>39922</v>
      </c>
      <c r="E71" t="s">
        <v>36</v>
      </c>
      <c r="F71" t="s">
        <v>153</v>
      </c>
      <c r="G71" t="s">
        <v>36</v>
      </c>
      <c r="H71" t="s">
        <v>49</v>
      </c>
      <c r="I71" t="s">
        <v>22</v>
      </c>
      <c r="J71">
        <v>0</v>
      </c>
      <c r="K71" t="s">
        <v>153</v>
      </c>
      <c r="L71">
        <v>0</v>
      </c>
      <c r="M71">
        <v>8</v>
      </c>
      <c r="N71" t="s">
        <v>238</v>
      </c>
      <c r="O71" t="s">
        <v>233</v>
      </c>
      <c r="P71" t="s">
        <v>143</v>
      </c>
      <c r="Q71" t="s">
        <v>183</v>
      </c>
      <c r="R71" t="s">
        <v>87</v>
      </c>
      <c r="S71" s="37" t="b">
        <f>Table1[[#This Row],[Toss_Winner]]=Table1[[#This Row],[Winner]]</f>
        <v>0</v>
      </c>
      <c r="T71" s="37" t="b">
        <f>IF(Table1[[#This Row],[Team1]]=Table1[[#This Row],[Team2]],)</f>
        <v>0</v>
      </c>
    </row>
    <row r="72" spans="1:20" x14ac:dyDescent="0.25">
      <c r="A72">
        <v>122</v>
      </c>
      <c r="B72" t="s">
        <v>229</v>
      </c>
      <c r="C72" t="s">
        <v>239</v>
      </c>
      <c r="D72" s="1">
        <v>39923</v>
      </c>
      <c r="E72" t="s">
        <v>140</v>
      </c>
      <c r="F72" t="s">
        <v>20</v>
      </c>
      <c r="G72" t="s">
        <v>140</v>
      </c>
      <c r="H72" t="s">
        <v>49</v>
      </c>
      <c r="I72" t="s">
        <v>22</v>
      </c>
      <c r="J72">
        <v>0</v>
      </c>
      <c r="K72" t="s">
        <v>140</v>
      </c>
      <c r="L72">
        <v>92</v>
      </c>
      <c r="M72">
        <v>0</v>
      </c>
      <c r="N72" t="s">
        <v>241</v>
      </c>
      <c r="O72" t="s">
        <v>242</v>
      </c>
      <c r="P72" t="s">
        <v>201</v>
      </c>
      <c r="Q72" t="s">
        <v>243</v>
      </c>
      <c r="R72" t="s">
        <v>252</v>
      </c>
      <c r="S72" s="37" t="b">
        <f>Table1[[#This Row],[Toss_Winner]]=Table1[[#This Row],[Winner]]</f>
        <v>1</v>
      </c>
      <c r="T72" s="37" t="b">
        <f>IF(Table1[[#This Row],[Team1]]=Table1[[#This Row],[Team2]],)</f>
        <v>0</v>
      </c>
    </row>
    <row r="73" spans="1:20" x14ac:dyDescent="0.25">
      <c r="A73">
        <v>123</v>
      </c>
      <c r="B73" t="s">
        <v>229</v>
      </c>
      <c r="C73" t="s">
        <v>244</v>
      </c>
      <c r="D73" s="1">
        <v>39924</v>
      </c>
      <c r="E73" t="s">
        <v>42</v>
      </c>
      <c r="F73" t="s">
        <v>36</v>
      </c>
      <c r="G73" t="s">
        <v>36</v>
      </c>
      <c r="H73" t="s">
        <v>21</v>
      </c>
      <c r="I73" t="s">
        <v>22</v>
      </c>
      <c r="J73">
        <v>1</v>
      </c>
      <c r="K73" t="s">
        <v>36</v>
      </c>
      <c r="L73">
        <v>11</v>
      </c>
      <c r="M73">
        <v>0</v>
      </c>
      <c r="N73" t="s">
        <v>80</v>
      </c>
      <c r="O73" t="s">
        <v>246</v>
      </c>
      <c r="P73" t="s">
        <v>152</v>
      </c>
      <c r="Q73" t="s">
        <v>237</v>
      </c>
      <c r="R73" t="s">
        <v>243</v>
      </c>
      <c r="S73" s="37" t="b">
        <f>Table1[[#This Row],[Toss_Winner]]=Table1[[#This Row],[Winner]]</f>
        <v>1</v>
      </c>
      <c r="T73" s="37" t="b">
        <f>IF(Table1[[#This Row],[Team1]]=Table1[[#This Row],[Team2]],)</f>
        <v>0</v>
      </c>
    </row>
    <row r="74" spans="1:20" x14ac:dyDescent="0.25">
      <c r="A74">
        <v>124</v>
      </c>
      <c r="B74" t="s">
        <v>229</v>
      </c>
      <c r="C74" t="s">
        <v>230</v>
      </c>
      <c r="D74" s="1">
        <v>39925</v>
      </c>
      <c r="E74" t="s">
        <v>153</v>
      </c>
      <c r="F74" t="s">
        <v>20</v>
      </c>
      <c r="G74" t="s">
        <v>153</v>
      </c>
      <c r="H74" t="s">
        <v>49</v>
      </c>
      <c r="I74" t="s">
        <v>22</v>
      </c>
      <c r="J74">
        <v>0</v>
      </c>
      <c r="K74" t="s">
        <v>153</v>
      </c>
      <c r="L74">
        <v>24</v>
      </c>
      <c r="M74">
        <v>0</v>
      </c>
      <c r="N74" t="s">
        <v>178</v>
      </c>
      <c r="O74" t="s">
        <v>233</v>
      </c>
      <c r="P74" t="s">
        <v>87</v>
      </c>
      <c r="Q74" t="s">
        <v>165</v>
      </c>
      <c r="R74" t="s">
        <v>201</v>
      </c>
      <c r="S74" s="37" t="b">
        <f>Table1[[#This Row],[Toss_Winner]]=Table1[[#This Row],[Winner]]</f>
        <v>1</v>
      </c>
      <c r="T74" s="37" t="b">
        <f>IF(Table1[[#This Row],[Team1]]=Table1[[#This Row],[Team2]],)</f>
        <v>0</v>
      </c>
    </row>
    <row r="75" spans="1:20" x14ac:dyDescent="0.25">
      <c r="A75">
        <v>125</v>
      </c>
      <c r="B75" t="s">
        <v>229</v>
      </c>
      <c r="C75" t="s">
        <v>244</v>
      </c>
      <c r="D75" s="1">
        <v>39926</v>
      </c>
      <c r="E75" t="s">
        <v>48</v>
      </c>
      <c r="F75" t="s">
        <v>140</v>
      </c>
      <c r="G75" t="s">
        <v>48</v>
      </c>
      <c r="H75" t="s">
        <v>49</v>
      </c>
      <c r="I75" t="s">
        <v>22</v>
      </c>
      <c r="J75">
        <v>0</v>
      </c>
      <c r="K75" t="s">
        <v>48</v>
      </c>
      <c r="L75">
        <v>9</v>
      </c>
      <c r="M75">
        <v>0</v>
      </c>
      <c r="N75" t="s">
        <v>249</v>
      </c>
      <c r="O75" t="s">
        <v>246</v>
      </c>
      <c r="P75" t="s">
        <v>183</v>
      </c>
      <c r="Q75" t="s">
        <v>243</v>
      </c>
      <c r="R75" t="s">
        <v>156</v>
      </c>
      <c r="S75" s="37" t="b">
        <f>Table1[[#This Row],[Toss_Winner]]=Table1[[#This Row],[Winner]]</f>
        <v>1</v>
      </c>
      <c r="T75" s="37" t="b">
        <f>IF(Table1[[#This Row],[Team1]]=Table1[[#This Row],[Team2]],)</f>
        <v>0</v>
      </c>
    </row>
    <row r="76" spans="1:20" x14ac:dyDescent="0.25">
      <c r="A76">
        <v>126</v>
      </c>
      <c r="B76" t="s">
        <v>229</v>
      </c>
      <c r="C76" t="s">
        <v>230</v>
      </c>
      <c r="D76" s="1">
        <v>39926</v>
      </c>
      <c r="E76" t="s">
        <v>145</v>
      </c>
      <c r="F76" t="s">
        <v>36</v>
      </c>
      <c r="G76" t="s">
        <v>36</v>
      </c>
      <c r="H76" t="s">
        <v>21</v>
      </c>
      <c r="I76" t="s">
        <v>104</v>
      </c>
      <c r="J76">
        <v>0</v>
      </c>
      <c r="K76" t="s">
        <v>145</v>
      </c>
      <c r="L76">
        <v>0</v>
      </c>
      <c r="M76">
        <v>0</v>
      </c>
      <c r="N76" t="s">
        <v>171</v>
      </c>
      <c r="O76" t="s">
        <v>233</v>
      </c>
      <c r="P76" t="s">
        <v>143</v>
      </c>
      <c r="Q76" t="s">
        <v>87</v>
      </c>
      <c r="R76" t="s">
        <v>252</v>
      </c>
      <c r="S76" s="37" t="b">
        <f>Table1[[#This Row],[Toss_Winner]]=Table1[[#This Row],[Winner]]</f>
        <v>0</v>
      </c>
      <c r="T76" s="37" t="b">
        <f>IF(Table1[[#This Row],[Team1]]=Table1[[#This Row],[Team2]],)</f>
        <v>0</v>
      </c>
    </row>
    <row r="77" spans="1:20" x14ac:dyDescent="0.25">
      <c r="A77">
        <v>127</v>
      </c>
      <c r="B77" t="s">
        <v>229</v>
      </c>
      <c r="C77" t="s">
        <v>244</v>
      </c>
      <c r="D77" s="1">
        <v>39927</v>
      </c>
      <c r="E77" t="s">
        <v>20</v>
      </c>
      <c r="F77" t="s">
        <v>42</v>
      </c>
      <c r="G77" t="s">
        <v>20</v>
      </c>
      <c r="H77" t="s">
        <v>49</v>
      </c>
      <c r="I77" t="s">
        <v>22</v>
      </c>
      <c r="J77">
        <v>0</v>
      </c>
      <c r="K77" t="s">
        <v>42</v>
      </c>
      <c r="L77">
        <v>0</v>
      </c>
      <c r="M77">
        <v>7</v>
      </c>
      <c r="N77" t="s">
        <v>251</v>
      </c>
      <c r="O77" t="s">
        <v>246</v>
      </c>
      <c r="P77" t="s">
        <v>183</v>
      </c>
      <c r="Q77" t="s">
        <v>252</v>
      </c>
      <c r="R77" t="s">
        <v>161</v>
      </c>
      <c r="S77" s="37" t="b">
        <f>Table1[[#This Row],[Toss_Winner]]=Table1[[#This Row],[Winner]]</f>
        <v>0</v>
      </c>
      <c r="T77" s="37" t="b">
        <f>IF(Table1[[#This Row],[Team1]]=Table1[[#This Row],[Team2]],)</f>
        <v>0</v>
      </c>
    </row>
    <row r="78" spans="1:20" x14ac:dyDescent="0.25">
      <c r="A78">
        <v>128</v>
      </c>
      <c r="B78" t="s">
        <v>229</v>
      </c>
      <c r="C78" t="s">
        <v>244</v>
      </c>
      <c r="D78" s="1">
        <v>39928</v>
      </c>
      <c r="E78" t="s">
        <v>153</v>
      </c>
      <c r="F78" t="s">
        <v>28</v>
      </c>
      <c r="G78" t="s">
        <v>153</v>
      </c>
      <c r="H78" t="s">
        <v>49</v>
      </c>
      <c r="I78" t="s">
        <v>22</v>
      </c>
      <c r="J78">
        <v>0</v>
      </c>
      <c r="K78" t="s">
        <v>153</v>
      </c>
      <c r="L78">
        <v>12</v>
      </c>
      <c r="M78">
        <v>0</v>
      </c>
      <c r="N78" t="s">
        <v>254</v>
      </c>
      <c r="O78" t="s">
        <v>246</v>
      </c>
      <c r="P78" t="s">
        <v>255</v>
      </c>
      <c r="Q78" t="s">
        <v>243</v>
      </c>
      <c r="R78" t="s">
        <v>138</v>
      </c>
      <c r="S78" s="37" t="b">
        <f>Table1[[#This Row],[Toss_Winner]]=Table1[[#This Row],[Winner]]</f>
        <v>1</v>
      </c>
      <c r="T78" s="37" t="b">
        <f>IF(Table1[[#This Row],[Team1]]=Table1[[#This Row],[Team2]],)</f>
        <v>0</v>
      </c>
    </row>
    <row r="79" spans="1:20" x14ac:dyDescent="0.25">
      <c r="A79">
        <v>129</v>
      </c>
      <c r="B79" t="s">
        <v>229</v>
      </c>
      <c r="C79" t="s">
        <v>239</v>
      </c>
      <c r="D79" s="1">
        <v>39929</v>
      </c>
      <c r="E79" t="s">
        <v>20</v>
      </c>
      <c r="F79" t="s">
        <v>48</v>
      </c>
      <c r="G79" t="s">
        <v>20</v>
      </c>
      <c r="H79" t="s">
        <v>49</v>
      </c>
      <c r="I79" t="s">
        <v>22</v>
      </c>
      <c r="J79">
        <v>0</v>
      </c>
      <c r="K79" t="s">
        <v>48</v>
      </c>
      <c r="L79">
        <v>0</v>
      </c>
      <c r="M79">
        <v>6</v>
      </c>
      <c r="N79" t="s">
        <v>257</v>
      </c>
      <c r="O79" t="s">
        <v>242</v>
      </c>
      <c r="P79" t="s">
        <v>258</v>
      </c>
      <c r="Q79" t="s">
        <v>201</v>
      </c>
      <c r="R79" t="s">
        <v>252</v>
      </c>
      <c r="S79" s="37" t="b">
        <f>Table1[[#This Row],[Toss_Winner]]=Table1[[#This Row],[Winner]]</f>
        <v>0</v>
      </c>
      <c r="T79" s="37" t="b">
        <f>IF(Table1[[#This Row],[Team1]]=Table1[[#This Row],[Team2]],)</f>
        <v>0</v>
      </c>
    </row>
    <row r="80" spans="1:20" x14ac:dyDescent="0.25">
      <c r="A80">
        <v>130</v>
      </c>
      <c r="B80" t="s">
        <v>229</v>
      </c>
      <c r="C80" t="s">
        <v>230</v>
      </c>
      <c r="D80" s="1">
        <v>39929</v>
      </c>
      <c r="E80" t="s">
        <v>42</v>
      </c>
      <c r="F80" t="s">
        <v>145</v>
      </c>
      <c r="G80" t="s">
        <v>42</v>
      </c>
      <c r="H80" t="s">
        <v>49</v>
      </c>
      <c r="I80" t="s">
        <v>22</v>
      </c>
      <c r="J80">
        <v>0</v>
      </c>
      <c r="K80" t="s">
        <v>42</v>
      </c>
      <c r="L80">
        <v>27</v>
      </c>
      <c r="M80">
        <v>0</v>
      </c>
      <c r="N80" t="s">
        <v>173</v>
      </c>
      <c r="O80" t="s">
        <v>233</v>
      </c>
      <c r="P80" t="s">
        <v>87</v>
      </c>
      <c r="Q80" t="s">
        <v>156</v>
      </c>
      <c r="R80" t="s">
        <v>144</v>
      </c>
      <c r="S80" s="37" t="b">
        <f>Table1[[#This Row],[Toss_Winner]]=Table1[[#This Row],[Winner]]</f>
        <v>1</v>
      </c>
      <c r="T80" s="37" t="b">
        <f>IF(Table1[[#This Row],[Team1]]=Table1[[#This Row],[Team2]],)</f>
        <v>0</v>
      </c>
    </row>
    <row r="81" spans="1:20" x14ac:dyDescent="0.25">
      <c r="A81">
        <v>131</v>
      </c>
      <c r="B81" t="s">
        <v>229</v>
      </c>
      <c r="C81" t="s">
        <v>244</v>
      </c>
      <c r="D81" s="1">
        <v>39930</v>
      </c>
      <c r="E81" t="s">
        <v>140</v>
      </c>
      <c r="F81" t="s">
        <v>153</v>
      </c>
      <c r="G81" t="s">
        <v>153</v>
      </c>
      <c r="H81" t="s">
        <v>21</v>
      </c>
      <c r="I81" t="s">
        <v>22</v>
      </c>
      <c r="J81">
        <v>0</v>
      </c>
      <c r="K81" t="s">
        <v>153</v>
      </c>
      <c r="L81">
        <v>0</v>
      </c>
      <c r="M81">
        <v>6</v>
      </c>
      <c r="N81" t="s">
        <v>260</v>
      </c>
      <c r="O81" t="s">
        <v>246</v>
      </c>
      <c r="P81" t="s">
        <v>164</v>
      </c>
      <c r="Q81" t="s">
        <v>252</v>
      </c>
      <c r="R81" t="s">
        <v>165</v>
      </c>
      <c r="S81" s="37" t="b">
        <f>Table1[[#This Row],[Toss_Winner]]=Table1[[#This Row],[Winner]]</f>
        <v>1</v>
      </c>
      <c r="T81" s="37" t="b">
        <f>IF(Table1[[#This Row],[Team1]]=Table1[[#This Row],[Team2]],)</f>
        <v>0</v>
      </c>
    </row>
    <row r="82" spans="1:20" x14ac:dyDescent="0.25">
      <c r="A82">
        <v>132</v>
      </c>
      <c r="B82" t="s">
        <v>229</v>
      </c>
      <c r="C82" t="s">
        <v>239</v>
      </c>
      <c r="D82" s="1">
        <v>39930</v>
      </c>
      <c r="E82" t="s">
        <v>28</v>
      </c>
      <c r="F82" t="s">
        <v>36</v>
      </c>
      <c r="G82" t="s">
        <v>28</v>
      </c>
      <c r="H82" t="s">
        <v>49</v>
      </c>
      <c r="I82" t="s">
        <v>22</v>
      </c>
      <c r="J82">
        <v>0</v>
      </c>
      <c r="K82" t="s">
        <v>28</v>
      </c>
      <c r="L82">
        <v>92</v>
      </c>
      <c r="M82">
        <v>0</v>
      </c>
      <c r="N82" t="s">
        <v>232</v>
      </c>
      <c r="O82" t="s">
        <v>242</v>
      </c>
      <c r="P82" t="s">
        <v>201</v>
      </c>
      <c r="Q82" t="s">
        <v>161</v>
      </c>
      <c r="R82" t="s">
        <v>138</v>
      </c>
      <c r="S82" s="37" t="b">
        <f>Table1[[#This Row],[Toss_Winner]]=Table1[[#This Row],[Winner]]</f>
        <v>1</v>
      </c>
      <c r="T82" s="37" t="b">
        <f>IF(Table1[[#This Row],[Team1]]=Table1[[#This Row],[Team2]],)</f>
        <v>0</v>
      </c>
    </row>
    <row r="83" spans="1:20" x14ac:dyDescent="0.25">
      <c r="A83">
        <v>133</v>
      </c>
      <c r="B83" t="s">
        <v>229</v>
      </c>
      <c r="C83" t="s">
        <v>261</v>
      </c>
      <c r="D83" s="1">
        <v>39931</v>
      </c>
      <c r="E83" t="s">
        <v>48</v>
      </c>
      <c r="F83" t="s">
        <v>145</v>
      </c>
      <c r="G83" t="s">
        <v>48</v>
      </c>
      <c r="H83" t="s">
        <v>49</v>
      </c>
      <c r="I83" t="s">
        <v>22</v>
      </c>
      <c r="J83">
        <v>0</v>
      </c>
      <c r="K83" t="s">
        <v>145</v>
      </c>
      <c r="L83">
        <v>0</v>
      </c>
      <c r="M83">
        <v>5</v>
      </c>
      <c r="N83" t="s">
        <v>171</v>
      </c>
      <c r="O83" t="s">
        <v>56</v>
      </c>
      <c r="P83" t="s">
        <v>264</v>
      </c>
      <c r="Q83" t="s">
        <v>138</v>
      </c>
      <c r="R83" t="s">
        <v>271</v>
      </c>
      <c r="S83" s="37" t="b">
        <f>Table1[[#This Row],[Toss_Winner]]=Table1[[#This Row],[Winner]]</f>
        <v>0</v>
      </c>
      <c r="T83" s="37" t="b">
        <f>IF(Table1[[#This Row],[Team1]]=Table1[[#This Row],[Team2]],)</f>
        <v>0</v>
      </c>
    </row>
    <row r="84" spans="1:20" x14ac:dyDescent="0.25">
      <c r="A84">
        <v>134</v>
      </c>
      <c r="B84" t="s">
        <v>229</v>
      </c>
      <c r="C84" t="s">
        <v>244</v>
      </c>
      <c r="D84" s="1">
        <v>39932</v>
      </c>
      <c r="E84" t="s">
        <v>36</v>
      </c>
      <c r="F84" t="s">
        <v>20</v>
      </c>
      <c r="G84" t="s">
        <v>36</v>
      </c>
      <c r="H84" t="s">
        <v>49</v>
      </c>
      <c r="I84" t="s">
        <v>22</v>
      </c>
      <c r="J84">
        <v>0</v>
      </c>
      <c r="K84" t="s">
        <v>20</v>
      </c>
      <c r="L84">
        <v>0</v>
      </c>
      <c r="M84">
        <v>5</v>
      </c>
      <c r="N84" t="s">
        <v>150</v>
      </c>
      <c r="O84" t="s">
        <v>246</v>
      </c>
      <c r="P84" t="s">
        <v>143</v>
      </c>
      <c r="Q84" t="s">
        <v>252</v>
      </c>
      <c r="R84" t="s">
        <v>33</v>
      </c>
      <c r="S84" s="37" t="b">
        <f>Table1[[#This Row],[Toss_Winner]]=Table1[[#This Row],[Winner]]</f>
        <v>0</v>
      </c>
      <c r="T84" s="37" t="b">
        <f>IF(Table1[[#This Row],[Team1]]=Table1[[#This Row],[Team2]],)</f>
        <v>0</v>
      </c>
    </row>
    <row r="85" spans="1:20" x14ac:dyDescent="0.25">
      <c r="A85">
        <v>135</v>
      </c>
      <c r="B85" t="s">
        <v>229</v>
      </c>
      <c r="C85" t="s">
        <v>244</v>
      </c>
      <c r="D85" s="1">
        <v>39932</v>
      </c>
      <c r="E85" t="s">
        <v>42</v>
      </c>
      <c r="F85" t="s">
        <v>28</v>
      </c>
      <c r="G85" t="s">
        <v>42</v>
      </c>
      <c r="H85" t="s">
        <v>49</v>
      </c>
      <c r="I85" t="s">
        <v>22</v>
      </c>
      <c r="J85">
        <v>0</v>
      </c>
      <c r="K85" t="s">
        <v>42</v>
      </c>
      <c r="L85">
        <v>3</v>
      </c>
      <c r="M85">
        <v>0</v>
      </c>
      <c r="N85" t="s">
        <v>173</v>
      </c>
      <c r="O85" t="s">
        <v>246</v>
      </c>
      <c r="P85" t="s">
        <v>143</v>
      </c>
      <c r="Q85" t="s">
        <v>144</v>
      </c>
      <c r="R85" t="s">
        <v>201</v>
      </c>
      <c r="S85" s="37" t="b">
        <f>Table1[[#This Row],[Toss_Winner]]=Table1[[#This Row],[Winner]]</f>
        <v>1</v>
      </c>
      <c r="T85" s="37" t="b">
        <f>IF(Table1[[#This Row],[Team1]]=Table1[[#This Row],[Team2]],)</f>
        <v>0</v>
      </c>
    </row>
    <row r="86" spans="1:20" x14ac:dyDescent="0.25">
      <c r="A86">
        <v>136</v>
      </c>
      <c r="B86" t="s">
        <v>229</v>
      </c>
      <c r="C86" t="s">
        <v>261</v>
      </c>
      <c r="D86" s="1">
        <v>39933</v>
      </c>
      <c r="E86" t="s">
        <v>153</v>
      </c>
      <c r="F86" t="s">
        <v>48</v>
      </c>
      <c r="G86" t="s">
        <v>48</v>
      </c>
      <c r="H86" t="s">
        <v>21</v>
      </c>
      <c r="I86" t="s">
        <v>22</v>
      </c>
      <c r="J86">
        <v>0</v>
      </c>
      <c r="K86" t="s">
        <v>48</v>
      </c>
      <c r="L86">
        <v>0</v>
      </c>
      <c r="M86">
        <v>6</v>
      </c>
      <c r="N86" t="s">
        <v>267</v>
      </c>
      <c r="O86" t="s">
        <v>56</v>
      </c>
      <c r="P86" t="s">
        <v>264</v>
      </c>
      <c r="Q86" t="s">
        <v>165</v>
      </c>
      <c r="R86" t="s">
        <v>138</v>
      </c>
      <c r="S86" s="37" t="b">
        <f>Table1[[#This Row],[Toss_Winner]]=Table1[[#This Row],[Winner]]</f>
        <v>1</v>
      </c>
      <c r="T86" s="37" t="b">
        <f>IF(Table1[[#This Row],[Team1]]=Table1[[#This Row],[Team2]],)</f>
        <v>0</v>
      </c>
    </row>
    <row r="87" spans="1:20" x14ac:dyDescent="0.25">
      <c r="A87">
        <v>137</v>
      </c>
      <c r="B87" t="s">
        <v>229</v>
      </c>
      <c r="C87" t="s">
        <v>261</v>
      </c>
      <c r="D87" s="1">
        <v>39933</v>
      </c>
      <c r="E87" t="s">
        <v>140</v>
      </c>
      <c r="F87" t="s">
        <v>145</v>
      </c>
      <c r="G87" t="s">
        <v>145</v>
      </c>
      <c r="H87" t="s">
        <v>21</v>
      </c>
      <c r="I87" t="s">
        <v>22</v>
      </c>
      <c r="J87">
        <v>0</v>
      </c>
      <c r="K87" t="s">
        <v>140</v>
      </c>
      <c r="L87">
        <v>38</v>
      </c>
      <c r="M87">
        <v>0</v>
      </c>
      <c r="N87" t="s">
        <v>89</v>
      </c>
      <c r="O87" t="s">
        <v>56</v>
      </c>
      <c r="P87" t="s">
        <v>264</v>
      </c>
      <c r="Q87" t="s">
        <v>138</v>
      </c>
      <c r="R87" t="s">
        <v>271</v>
      </c>
      <c r="S87" s="37" t="b">
        <f>Table1[[#This Row],[Toss_Winner]]=Table1[[#This Row],[Winner]]</f>
        <v>0</v>
      </c>
      <c r="T87" s="37" t="b">
        <f>IF(Table1[[#This Row],[Team1]]=Table1[[#This Row],[Team2]],)</f>
        <v>0</v>
      </c>
    </row>
    <row r="88" spans="1:20" x14ac:dyDescent="0.25">
      <c r="A88">
        <v>138</v>
      </c>
      <c r="B88" t="s">
        <v>229</v>
      </c>
      <c r="C88" t="s">
        <v>268</v>
      </c>
      <c r="D88" s="1">
        <v>39934</v>
      </c>
      <c r="E88" t="s">
        <v>28</v>
      </c>
      <c r="F88" t="s">
        <v>36</v>
      </c>
      <c r="G88" t="s">
        <v>28</v>
      </c>
      <c r="H88" t="s">
        <v>49</v>
      </c>
      <c r="I88" t="s">
        <v>22</v>
      </c>
      <c r="J88">
        <v>0</v>
      </c>
      <c r="K88" t="s">
        <v>28</v>
      </c>
      <c r="L88">
        <v>9</v>
      </c>
      <c r="M88">
        <v>0</v>
      </c>
      <c r="N88" t="s">
        <v>269</v>
      </c>
      <c r="O88" t="s">
        <v>270</v>
      </c>
      <c r="P88" t="s">
        <v>87</v>
      </c>
      <c r="Q88" t="s">
        <v>271</v>
      </c>
      <c r="R88" t="s">
        <v>258</v>
      </c>
      <c r="S88" s="37" t="b">
        <f>Table1[[#This Row],[Toss_Winner]]=Table1[[#This Row],[Winner]]</f>
        <v>1</v>
      </c>
      <c r="T88" s="37" t="b">
        <f>IF(Table1[[#This Row],[Team1]]=Table1[[#This Row],[Team2]],)</f>
        <v>0</v>
      </c>
    </row>
    <row r="89" spans="1:20" x14ac:dyDescent="0.25">
      <c r="A89">
        <v>139</v>
      </c>
      <c r="B89" t="s">
        <v>229</v>
      </c>
      <c r="C89" t="s">
        <v>244</v>
      </c>
      <c r="D89" s="1">
        <v>39934</v>
      </c>
      <c r="E89" t="s">
        <v>20</v>
      </c>
      <c r="F89" t="s">
        <v>42</v>
      </c>
      <c r="G89" t="s">
        <v>20</v>
      </c>
      <c r="H89" t="s">
        <v>49</v>
      </c>
      <c r="I89" t="s">
        <v>22</v>
      </c>
      <c r="J89">
        <v>0</v>
      </c>
      <c r="K89" t="s">
        <v>20</v>
      </c>
      <c r="L89">
        <v>8</v>
      </c>
      <c r="M89">
        <v>0</v>
      </c>
      <c r="N89" t="s">
        <v>23</v>
      </c>
      <c r="O89" t="s">
        <v>246</v>
      </c>
      <c r="P89" t="s">
        <v>255</v>
      </c>
      <c r="Q89" t="s">
        <v>33</v>
      </c>
      <c r="R89" t="s">
        <v>271</v>
      </c>
      <c r="S89" s="37" t="b">
        <f>Table1[[#This Row],[Toss_Winner]]=Table1[[#This Row],[Winner]]</f>
        <v>1</v>
      </c>
      <c r="T89" s="37" t="b">
        <f>IF(Table1[[#This Row],[Team1]]=Table1[[#This Row],[Team2]],)</f>
        <v>0</v>
      </c>
    </row>
    <row r="90" spans="1:20" x14ac:dyDescent="0.25">
      <c r="A90">
        <v>140</v>
      </c>
      <c r="B90" t="s">
        <v>229</v>
      </c>
      <c r="C90" t="s">
        <v>239</v>
      </c>
      <c r="D90" s="1">
        <v>39935</v>
      </c>
      <c r="E90" t="s">
        <v>153</v>
      </c>
      <c r="F90" t="s">
        <v>145</v>
      </c>
      <c r="G90" t="s">
        <v>153</v>
      </c>
      <c r="H90" t="s">
        <v>49</v>
      </c>
      <c r="I90" t="s">
        <v>22</v>
      </c>
      <c r="J90">
        <v>0</v>
      </c>
      <c r="K90" t="s">
        <v>145</v>
      </c>
      <c r="L90">
        <v>0</v>
      </c>
      <c r="M90">
        <v>3</v>
      </c>
      <c r="N90" t="s">
        <v>171</v>
      </c>
      <c r="O90" t="s">
        <v>242</v>
      </c>
      <c r="P90" t="s">
        <v>258</v>
      </c>
      <c r="Q90" t="s">
        <v>201</v>
      </c>
      <c r="R90" t="s">
        <v>435</v>
      </c>
      <c r="S90" s="37" t="b">
        <f>Table1[[#This Row],[Toss_Winner]]=Table1[[#This Row],[Winner]]</f>
        <v>0</v>
      </c>
      <c r="T90" s="37" t="b">
        <f>IF(Table1[[#This Row],[Team1]]=Table1[[#This Row],[Team2]],)</f>
        <v>0</v>
      </c>
    </row>
    <row r="91" spans="1:20" x14ac:dyDescent="0.25">
      <c r="A91">
        <v>141</v>
      </c>
      <c r="B91" t="s">
        <v>229</v>
      </c>
      <c r="C91" t="s">
        <v>272</v>
      </c>
      <c r="D91" s="1">
        <v>39935</v>
      </c>
      <c r="E91" t="s">
        <v>140</v>
      </c>
      <c r="F91" t="s">
        <v>48</v>
      </c>
      <c r="G91" t="s">
        <v>48</v>
      </c>
      <c r="H91" t="s">
        <v>21</v>
      </c>
      <c r="I91" t="s">
        <v>22</v>
      </c>
      <c r="J91">
        <v>0</v>
      </c>
      <c r="K91" t="s">
        <v>140</v>
      </c>
      <c r="L91">
        <v>18</v>
      </c>
      <c r="M91">
        <v>0</v>
      </c>
      <c r="N91" t="s">
        <v>273</v>
      </c>
      <c r="O91" t="s">
        <v>274</v>
      </c>
      <c r="P91" t="s">
        <v>152</v>
      </c>
      <c r="Q91" t="s">
        <v>138</v>
      </c>
      <c r="R91" t="s">
        <v>258</v>
      </c>
      <c r="S91" s="37" t="b">
        <f>Table1[[#This Row],[Toss_Winner]]=Table1[[#This Row],[Winner]]</f>
        <v>0</v>
      </c>
      <c r="T91" s="37" t="b">
        <f>IF(Table1[[#This Row],[Team1]]=Table1[[#This Row],[Team2]],)</f>
        <v>0</v>
      </c>
    </row>
    <row r="92" spans="1:20" x14ac:dyDescent="0.25">
      <c r="A92">
        <v>142</v>
      </c>
      <c r="B92" t="s">
        <v>229</v>
      </c>
      <c r="C92" t="s">
        <v>239</v>
      </c>
      <c r="D92" s="1">
        <v>39936</v>
      </c>
      <c r="E92" t="s">
        <v>36</v>
      </c>
      <c r="F92" t="s">
        <v>42</v>
      </c>
      <c r="G92" t="s">
        <v>36</v>
      </c>
      <c r="H92" t="s">
        <v>49</v>
      </c>
      <c r="I92" t="s">
        <v>22</v>
      </c>
      <c r="J92">
        <v>0</v>
      </c>
      <c r="K92" t="s">
        <v>42</v>
      </c>
      <c r="L92">
        <v>0</v>
      </c>
      <c r="M92">
        <v>6</v>
      </c>
      <c r="N92" t="s">
        <v>209</v>
      </c>
      <c r="O92" t="s">
        <v>242</v>
      </c>
      <c r="P92" t="s">
        <v>258</v>
      </c>
      <c r="Q92" t="s">
        <v>143</v>
      </c>
      <c r="R92" t="s">
        <v>386</v>
      </c>
      <c r="S92" s="37" t="b">
        <f>Table1[[#This Row],[Toss_Winner]]=Table1[[#This Row],[Winner]]</f>
        <v>0</v>
      </c>
      <c r="T92" s="37" t="b">
        <f>IF(Table1[[#This Row],[Team1]]=Table1[[#This Row],[Team2]],)</f>
        <v>0</v>
      </c>
    </row>
    <row r="93" spans="1:20" x14ac:dyDescent="0.25">
      <c r="A93">
        <v>143</v>
      </c>
      <c r="B93" t="s">
        <v>229</v>
      </c>
      <c r="C93" t="s">
        <v>272</v>
      </c>
      <c r="D93" s="1">
        <v>39936</v>
      </c>
      <c r="E93" t="s">
        <v>28</v>
      </c>
      <c r="F93" t="s">
        <v>20</v>
      </c>
      <c r="G93" t="s">
        <v>28</v>
      </c>
      <c r="H93" t="s">
        <v>49</v>
      </c>
      <c r="I93" t="s">
        <v>22</v>
      </c>
      <c r="J93">
        <v>0</v>
      </c>
      <c r="K93" t="s">
        <v>20</v>
      </c>
      <c r="L93">
        <v>0</v>
      </c>
      <c r="M93">
        <v>9</v>
      </c>
      <c r="N93" t="s">
        <v>275</v>
      </c>
      <c r="O93" t="s">
        <v>274</v>
      </c>
      <c r="P93" t="s">
        <v>138</v>
      </c>
      <c r="Q93" t="s">
        <v>252</v>
      </c>
      <c r="R93" t="s">
        <v>271</v>
      </c>
      <c r="S93" s="37" t="b">
        <f>Table1[[#This Row],[Toss_Winner]]=Table1[[#This Row],[Winner]]</f>
        <v>0</v>
      </c>
      <c r="T93" s="37" t="b">
        <f>IF(Table1[[#This Row],[Team1]]=Table1[[#This Row],[Team2]],)</f>
        <v>0</v>
      </c>
    </row>
    <row r="94" spans="1:20" x14ac:dyDescent="0.25">
      <c r="A94">
        <v>144</v>
      </c>
      <c r="B94" t="s">
        <v>229</v>
      </c>
      <c r="C94" t="s">
        <v>268</v>
      </c>
      <c r="D94" s="1">
        <v>39937</v>
      </c>
      <c r="E94" t="s">
        <v>140</v>
      </c>
      <c r="F94" t="s">
        <v>153</v>
      </c>
      <c r="G94" t="s">
        <v>140</v>
      </c>
      <c r="H94" t="s">
        <v>49</v>
      </c>
      <c r="I94" t="s">
        <v>22</v>
      </c>
      <c r="J94">
        <v>0</v>
      </c>
      <c r="K94" t="s">
        <v>140</v>
      </c>
      <c r="L94">
        <v>78</v>
      </c>
      <c r="M94">
        <v>0</v>
      </c>
      <c r="N94" t="s">
        <v>92</v>
      </c>
      <c r="O94" t="s">
        <v>270</v>
      </c>
      <c r="P94" t="s">
        <v>183</v>
      </c>
      <c r="Q94" t="s">
        <v>87</v>
      </c>
      <c r="R94" t="s">
        <v>435</v>
      </c>
      <c r="S94" s="37" t="b">
        <f>Table1[[#This Row],[Toss_Winner]]=Table1[[#This Row],[Winner]]</f>
        <v>1</v>
      </c>
      <c r="T94" s="37" t="b">
        <f>IF(Table1[[#This Row],[Team1]]=Table1[[#This Row],[Team2]],)</f>
        <v>0</v>
      </c>
    </row>
    <row r="95" spans="1:20" x14ac:dyDescent="0.25">
      <c r="A95">
        <v>145</v>
      </c>
      <c r="B95" t="s">
        <v>229</v>
      </c>
      <c r="C95" t="s">
        <v>244</v>
      </c>
      <c r="D95" s="1">
        <v>39938</v>
      </c>
      <c r="E95" t="s">
        <v>145</v>
      </c>
      <c r="F95" t="s">
        <v>42</v>
      </c>
      <c r="G95" t="s">
        <v>42</v>
      </c>
      <c r="H95" t="s">
        <v>21</v>
      </c>
      <c r="I95" t="s">
        <v>22</v>
      </c>
      <c r="J95">
        <v>0</v>
      </c>
      <c r="K95" t="s">
        <v>145</v>
      </c>
      <c r="L95">
        <v>78</v>
      </c>
      <c r="M95">
        <v>0</v>
      </c>
      <c r="N95" t="s">
        <v>210</v>
      </c>
      <c r="O95" t="s">
        <v>246</v>
      </c>
      <c r="P95" t="s">
        <v>276</v>
      </c>
      <c r="Q95" t="s">
        <v>164</v>
      </c>
      <c r="R95" t="s">
        <v>314</v>
      </c>
      <c r="S95" s="37" t="b">
        <f>Table1[[#This Row],[Toss_Winner]]=Table1[[#This Row],[Winner]]</f>
        <v>0</v>
      </c>
      <c r="T95" s="37" t="b">
        <f>IF(Table1[[#This Row],[Team1]]=Table1[[#This Row],[Team2]],)</f>
        <v>0</v>
      </c>
    </row>
    <row r="96" spans="1:20" x14ac:dyDescent="0.25">
      <c r="A96">
        <v>146</v>
      </c>
      <c r="B96" t="s">
        <v>229</v>
      </c>
      <c r="C96" t="s">
        <v>244</v>
      </c>
      <c r="D96" s="1">
        <v>39938</v>
      </c>
      <c r="E96" t="s">
        <v>36</v>
      </c>
      <c r="F96" t="s">
        <v>48</v>
      </c>
      <c r="G96" t="s">
        <v>36</v>
      </c>
      <c r="H96" t="s">
        <v>49</v>
      </c>
      <c r="I96" t="s">
        <v>22</v>
      </c>
      <c r="J96">
        <v>0</v>
      </c>
      <c r="K96" t="s">
        <v>48</v>
      </c>
      <c r="L96">
        <v>0</v>
      </c>
      <c r="M96">
        <v>9</v>
      </c>
      <c r="N96" t="s">
        <v>99</v>
      </c>
      <c r="O96" t="s">
        <v>246</v>
      </c>
      <c r="P96" t="s">
        <v>264</v>
      </c>
      <c r="Q96" t="s">
        <v>164</v>
      </c>
      <c r="R96" t="s">
        <v>386</v>
      </c>
      <c r="S96" s="37" t="b">
        <f>Table1[[#This Row],[Toss_Winner]]=Table1[[#This Row],[Winner]]</f>
        <v>0</v>
      </c>
      <c r="T96" s="37" t="b">
        <f>IF(Table1[[#This Row],[Team1]]=Table1[[#This Row],[Team2]],)</f>
        <v>0</v>
      </c>
    </row>
    <row r="97" spans="1:20" x14ac:dyDescent="0.25">
      <c r="A97">
        <v>147</v>
      </c>
      <c r="B97" t="s">
        <v>229</v>
      </c>
      <c r="C97" t="s">
        <v>261</v>
      </c>
      <c r="D97" s="1">
        <v>39939</v>
      </c>
      <c r="E97" t="s">
        <v>153</v>
      </c>
      <c r="F97" t="s">
        <v>28</v>
      </c>
      <c r="G97" t="s">
        <v>153</v>
      </c>
      <c r="H97" t="s">
        <v>49</v>
      </c>
      <c r="I97" t="s">
        <v>22</v>
      </c>
      <c r="J97">
        <v>0</v>
      </c>
      <c r="K97" t="s">
        <v>153</v>
      </c>
      <c r="L97">
        <v>19</v>
      </c>
      <c r="M97">
        <v>0</v>
      </c>
      <c r="N97" t="s">
        <v>109</v>
      </c>
      <c r="O97" t="s">
        <v>56</v>
      </c>
      <c r="P97" t="s">
        <v>143</v>
      </c>
      <c r="Q97" t="s">
        <v>255</v>
      </c>
      <c r="R97" t="s">
        <v>243</v>
      </c>
      <c r="S97" s="37" t="b">
        <f>Table1[[#This Row],[Toss_Winner]]=Table1[[#This Row],[Winner]]</f>
        <v>1</v>
      </c>
      <c r="T97" s="37" t="b">
        <f>IF(Table1[[#This Row],[Team1]]=Table1[[#This Row],[Team2]],)</f>
        <v>0</v>
      </c>
    </row>
    <row r="98" spans="1:20" x14ac:dyDescent="0.25">
      <c r="A98">
        <v>148</v>
      </c>
      <c r="B98" t="s">
        <v>229</v>
      </c>
      <c r="C98" t="s">
        <v>261</v>
      </c>
      <c r="D98" s="1">
        <v>39940</v>
      </c>
      <c r="E98" t="s">
        <v>20</v>
      </c>
      <c r="F98" t="s">
        <v>145</v>
      </c>
      <c r="G98" t="s">
        <v>145</v>
      </c>
      <c r="H98" t="s">
        <v>21</v>
      </c>
      <c r="I98" t="s">
        <v>22</v>
      </c>
      <c r="J98">
        <v>0</v>
      </c>
      <c r="K98" t="s">
        <v>145</v>
      </c>
      <c r="L98">
        <v>0</v>
      </c>
      <c r="M98">
        <v>7</v>
      </c>
      <c r="N98" t="s">
        <v>277</v>
      </c>
      <c r="O98" t="s">
        <v>263</v>
      </c>
      <c r="P98" t="s">
        <v>156</v>
      </c>
      <c r="Q98" t="s">
        <v>152</v>
      </c>
      <c r="R98" t="s">
        <v>314</v>
      </c>
      <c r="S98" s="37" t="b">
        <f>Table1[[#This Row],[Toss_Winner]]=Table1[[#This Row],[Winner]]</f>
        <v>1</v>
      </c>
      <c r="T98" s="37" t="b">
        <f>IF(Table1[[#This Row],[Team1]]=Table1[[#This Row],[Team2]],)</f>
        <v>0</v>
      </c>
    </row>
    <row r="99" spans="1:20" x14ac:dyDescent="0.25">
      <c r="A99">
        <v>149</v>
      </c>
      <c r="B99" t="s">
        <v>229</v>
      </c>
      <c r="C99" t="s">
        <v>261</v>
      </c>
      <c r="D99" s="1">
        <v>39940</v>
      </c>
      <c r="E99" t="s">
        <v>140</v>
      </c>
      <c r="F99" t="s">
        <v>42</v>
      </c>
      <c r="G99" t="s">
        <v>140</v>
      </c>
      <c r="H99" t="s">
        <v>49</v>
      </c>
      <c r="I99" t="s">
        <v>22</v>
      </c>
      <c r="J99">
        <v>1</v>
      </c>
      <c r="K99" t="s">
        <v>140</v>
      </c>
      <c r="L99">
        <v>12</v>
      </c>
      <c r="M99">
        <v>0</v>
      </c>
      <c r="N99" t="s">
        <v>168</v>
      </c>
      <c r="O99" t="s">
        <v>263</v>
      </c>
      <c r="P99" t="s">
        <v>152</v>
      </c>
      <c r="Q99" t="s">
        <v>252</v>
      </c>
      <c r="R99" t="s">
        <v>386</v>
      </c>
      <c r="S99" s="37" t="b">
        <f>Table1[[#This Row],[Toss_Winner]]=Table1[[#This Row],[Winner]]</f>
        <v>1</v>
      </c>
      <c r="T99" s="37" t="b">
        <f>IF(Table1[[#This Row],[Team1]]=Table1[[#This Row],[Team2]],)</f>
        <v>0</v>
      </c>
    </row>
    <row r="100" spans="1:20" x14ac:dyDescent="0.25">
      <c r="A100">
        <v>150</v>
      </c>
      <c r="B100" t="s">
        <v>229</v>
      </c>
      <c r="C100" t="s">
        <v>268</v>
      </c>
      <c r="D100" s="1">
        <v>39941</v>
      </c>
      <c r="E100" t="s">
        <v>28</v>
      </c>
      <c r="F100" t="s">
        <v>48</v>
      </c>
      <c r="G100" t="s">
        <v>28</v>
      </c>
      <c r="H100" t="s">
        <v>49</v>
      </c>
      <c r="I100" t="s">
        <v>22</v>
      </c>
      <c r="J100">
        <v>0</v>
      </c>
      <c r="K100" t="s">
        <v>48</v>
      </c>
      <c r="L100">
        <v>0</v>
      </c>
      <c r="M100">
        <v>7</v>
      </c>
      <c r="N100" t="s">
        <v>196</v>
      </c>
      <c r="O100" t="s">
        <v>270</v>
      </c>
      <c r="P100" t="s">
        <v>87</v>
      </c>
      <c r="Q100" t="s">
        <v>271</v>
      </c>
      <c r="R100" t="s">
        <v>435</v>
      </c>
      <c r="S100" s="37" t="b">
        <f>Table1[[#This Row],[Toss_Winner]]=Table1[[#This Row],[Winner]]</f>
        <v>0</v>
      </c>
      <c r="T100" s="37" t="b">
        <f>IF(Table1[[#This Row],[Team1]]=Table1[[#This Row],[Team2]],)</f>
        <v>0</v>
      </c>
    </row>
    <row r="101" spans="1:20" x14ac:dyDescent="0.25">
      <c r="A101">
        <v>151</v>
      </c>
      <c r="B101" t="s">
        <v>229</v>
      </c>
      <c r="C101" t="s">
        <v>278</v>
      </c>
      <c r="D101" s="1">
        <v>39942</v>
      </c>
      <c r="E101" t="s">
        <v>153</v>
      </c>
      <c r="F101" t="s">
        <v>42</v>
      </c>
      <c r="G101" t="s">
        <v>42</v>
      </c>
      <c r="H101" t="s">
        <v>21</v>
      </c>
      <c r="I101" t="s">
        <v>22</v>
      </c>
      <c r="J101">
        <v>0</v>
      </c>
      <c r="K101" t="s">
        <v>42</v>
      </c>
      <c r="L101">
        <v>0</v>
      </c>
      <c r="M101">
        <v>3</v>
      </c>
      <c r="N101" t="s">
        <v>209</v>
      </c>
      <c r="O101" t="s">
        <v>279</v>
      </c>
      <c r="P101" t="s">
        <v>264</v>
      </c>
      <c r="Q101" t="s">
        <v>165</v>
      </c>
      <c r="R101" t="s">
        <v>314</v>
      </c>
      <c r="S101" s="37" t="b">
        <f>Table1[[#This Row],[Toss_Winner]]=Table1[[#This Row],[Winner]]</f>
        <v>1</v>
      </c>
      <c r="T101" s="37" t="b">
        <f>IF(Table1[[#This Row],[Team1]]=Table1[[#This Row],[Team2]],)</f>
        <v>0</v>
      </c>
    </row>
    <row r="102" spans="1:20" x14ac:dyDescent="0.25">
      <c r="A102">
        <v>152</v>
      </c>
      <c r="B102" t="s">
        <v>229</v>
      </c>
      <c r="C102" t="s">
        <v>278</v>
      </c>
      <c r="D102" s="1">
        <v>39942</v>
      </c>
      <c r="E102" t="s">
        <v>145</v>
      </c>
      <c r="F102" t="s">
        <v>140</v>
      </c>
      <c r="G102" t="s">
        <v>145</v>
      </c>
      <c r="H102" t="s">
        <v>49</v>
      </c>
      <c r="I102" t="s">
        <v>22</v>
      </c>
      <c r="J102">
        <v>0</v>
      </c>
      <c r="K102" t="s">
        <v>140</v>
      </c>
      <c r="L102">
        <v>0</v>
      </c>
      <c r="M102">
        <v>7</v>
      </c>
      <c r="N102" t="s">
        <v>280</v>
      </c>
      <c r="O102" t="s">
        <v>279</v>
      </c>
      <c r="P102" t="s">
        <v>264</v>
      </c>
      <c r="Q102" t="s">
        <v>255</v>
      </c>
      <c r="R102" t="s">
        <v>386</v>
      </c>
      <c r="S102" s="37" t="b">
        <f>Table1[[#This Row],[Toss_Winner]]=Table1[[#This Row],[Winner]]</f>
        <v>0</v>
      </c>
      <c r="T102" s="37" t="b">
        <f>IF(Table1[[#This Row],[Team1]]=Table1[[#This Row],[Team2]],)</f>
        <v>0</v>
      </c>
    </row>
    <row r="103" spans="1:20" x14ac:dyDescent="0.25">
      <c r="A103">
        <v>153</v>
      </c>
      <c r="B103" t="s">
        <v>229</v>
      </c>
      <c r="C103" t="s">
        <v>239</v>
      </c>
      <c r="D103" s="1">
        <v>39943</v>
      </c>
      <c r="E103" t="s">
        <v>28</v>
      </c>
      <c r="F103" t="s">
        <v>20</v>
      </c>
      <c r="G103" t="s">
        <v>28</v>
      </c>
      <c r="H103" t="s">
        <v>49</v>
      </c>
      <c r="I103" t="s">
        <v>22</v>
      </c>
      <c r="J103">
        <v>0</v>
      </c>
      <c r="K103" t="s">
        <v>28</v>
      </c>
      <c r="L103">
        <v>16</v>
      </c>
      <c r="M103">
        <v>0</v>
      </c>
      <c r="N103" t="s">
        <v>269</v>
      </c>
      <c r="O103" t="s">
        <v>242</v>
      </c>
      <c r="P103" t="s">
        <v>183</v>
      </c>
      <c r="Q103" t="s">
        <v>201</v>
      </c>
      <c r="R103" t="s">
        <v>271</v>
      </c>
      <c r="S103" s="37" t="b">
        <f>Table1[[#This Row],[Toss_Winner]]=Table1[[#This Row],[Winner]]</f>
        <v>1</v>
      </c>
      <c r="T103" s="37" t="b">
        <f>IF(Table1[[#This Row],[Team1]]=Table1[[#This Row],[Team2]],)</f>
        <v>0</v>
      </c>
    </row>
    <row r="104" spans="1:20" x14ac:dyDescent="0.25">
      <c r="A104">
        <v>154</v>
      </c>
      <c r="B104" t="s">
        <v>229</v>
      </c>
      <c r="C104" t="s">
        <v>272</v>
      </c>
      <c r="D104" s="1">
        <v>39943</v>
      </c>
      <c r="E104" t="s">
        <v>36</v>
      </c>
      <c r="F104" t="s">
        <v>48</v>
      </c>
      <c r="G104" t="s">
        <v>48</v>
      </c>
      <c r="H104" t="s">
        <v>21</v>
      </c>
      <c r="I104" t="s">
        <v>22</v>
      </c>
      <c r="J104">
        <v>0</v>
      </c>
      <c r="K104" t="s">
        <v>48</v>
      </c>
      <c r="L104">
        <v>0</v>
      </c>
      <c r="M104">
        <v>7</v>
      </c>
      <c r="N104" t="s">
        <v>206</v>
      </c>
      <c r="O104" t="s">
        <v>274</v>
      </c>
      <c r="P104" t="s">
        <v>144</v>
      </c>
      <c r="Q104" t="s">
        <v>161</v>
      </c>
      <c r="R104" t="s">
        <v>258</v>
      </c>
      <c r="S104" s="37" t="b">
        <f>Table1[[#This Row],[Toss_Winner]]=Table1[[#This Row],[Winner]]</f>
        <v>1</v>
      </c>
      <c r="T104" s="37" t="b">
        <f>IF(Table1[[#This Row],[Team1]]=Table1[[#This Row],[Team2]],)</f>
        <v>0</v>
      </c>
    </row>
    <row r="105" spans="1:20" x14ac:dyDescent="0.25">
      <c r="A105">
        <v>155</v>
      </c>
      <c r="B105" t="s">
        <v>229</v>
      </c>
      <c r="C105" t="s">
        <v>278</v>
      </c>
      <c r="D105" s="1">
        <v>39944</v>
      </c>
      <c r="E105" t="s">
        <v>153</v>
      </c>
      <c r="F105" t="s">
        <v>145</v>
      </c>
      <c r="G105" t="s">
        <v>153</v>
      </c>
      <c r="H105" t="s">
        <v>49</v>
      </c>
      <c r="I105" t="s">
        <v>22</v>
      </c>
      <c r="J105">
        <v>0</v>
      </c>
      <c r="K105" t="s">
        <v>153</v>
      </c>
      <c r="L105">
        <v>53</v>
      </c>
      <c r="M105">
        <v>0</v>
      </c>
      <c r="N105" t="s">
        <v>115</v>
      </c>
      <c r="O105" t="s">
        <v>279</v>
      </c>
      <c r="P105" t="s">
        <v>264</v>
      </c>
      <c r="Q105" t="s">
        <v>255</v>
      </c>
      <c r="R105" t="s">
        <v>386</v>
      </c>
      <c r="S105" s="37" t="b">
        <f>Table1[[#This Row],[Toss_Winner]]=Table1[[#This Row],[Winner]]</f>
        <v>1</v>
      </c>
      <c r="T105" s="37" t="b">
        <f>IF(Table1[[#This Row],[Team1]]=Table1[[#This Row],[Team2]],)</f>
        <v>0</v>
      </c>
    </row>
    <row r="106" spans="1:20" x14ac:dyDescent="0.25">
      <c r="A106">
        <v>156</v>
      </c>
      <c r="B106" t="s">
        <v>229</v>
      </c>
      <c r="C106" t="s">
        <v>261</v>
      </c>
      <c r="D106" s="1">
        <v>39945</v>
      </c>
      <c r="E106" t="s">
        <v>36</v>
      </c>
      <c r="F106" t="s">
        <v>20</v>
      </c>
      <c r="G106" t="s">
        <v>20</v>
      </c>
      <c r="H106" t="s">
        <v>21</v>
      </c>
      <c r="I106" t="s">
        <v>22</v>
      </c>
      <c r="J106">
        <v>0</v>
      </c>
      <c r="K106" t="s">
        <v>20</v>
      </c>
      <c r="L106">
        <v>0</v>
      </c>
      <c r="M106">
        <v>6</v>
      </c>
      <c r="N106" t="s">
        <v>281</v>
      </c>
      <c r="O106" t="s">
        <v>263</v>
      </c>
      <c r="P106" t="s">
        <v>87</v>
      </c>
      <c r="Q106" t="s">
        <v>276</v>
      </c>
      <c r="R106" t="s">
        <v>435</v>
      </c>
      <c r="S106" s="37" t="b">
        <f>Table1[[#This Row],[Toss_Winner]]=Table1[[#This Row],[Winner]]</f>
        <v>1</v>
      </c>
      <c r="T106" s="37" t="b">
        <f>IF(Table1[[#This Row],[Team1]]=Table1[[#This Row],[Team2]],)</f>
        <v>0</v>
      </c>
    </row>
    <row r="107" spans="1:20" x14ac:dyDescent="0.25">
      <c r="A107">
        <v>157</v>
      </c>
      <c r="B107" t="s">
        <v>229</v>
      </c>
      <c r="C107" t="s">
        <v>261</v>
      </c>
      <c r="D107" s="1">
        <v>39945</v>
      </c>
      <c r="E107" t="s">
        <v>42</v>
      </c>
      <c r="F107" t="s">
        <v>28</v>
      </c>
      <c r="G107" t="s">
        <v>42</v>
      </c>
      <c r="H107" t="s">
        <v>49</v>
      </c>
      <c r="I107" t="s">
        <v>22</v>
      </c>
      <c r="J107">
        <v>0</v>
      </c>
      <c r="K107" t="s">
        <v>28</v>
      </c>
      <c r="L107">
        <v>0</v>
      </c>
      <c r="M107">
        <v>8</v>
      </c>
      <c r="N107" t="s">
        <v>282</v>
      </c>
      <c r="O107" t="s">
        <v>263</v>
      </c>
      <c r="P107" t="s">
        <v>276</v>
      </c>
      <c r="Q107" t="s">
        <v>138</v>
      </c>
      <c r="R107" t="s">
        <v>386</v>
      </c>
      <c r="S107" s="37" t="b">
        <f>Table1[[#This Row],[Toss_Winner]]=Table1[[#This Row],[Winner]]</f>
        <v>0</v>
      </c>
      <c r="T107" s="37" t="b">
        <f>IF(Table1[[#This Row],[Team1]]=Table1[[#This Row],[Team2]],)</f>
        <v>0</v>
      </c>
    </row>
    <row r="108" spans="1:20" x14ac:dyDescent="0.25">
      <c r="A108">
        <v>158</v>
      </c>
      <c r="B108" t="s">
        <v>229</v>
      </c>
      <c r="C108" t="s">
        <v>244</v>
      </c>
      <c r="D108" s="1">
        <v>39946</v>
      </c>
      <c r="E108" t="s">
        <v>48</v>
      </c>
      <c r="F108" t="s">
        <v>153</v>
      </c>
      <c r="G108" t="s">
        <v>153</v>
      </c>
      <c r="H108" t="s">
        <v>21</v>
      </c>
      <c r="I108" t="s">
        <v>22</v>
      </c>
      <c r="J108">
        <v>0</v>
      </c>
      <c r="K108" t="s">
        <v>48</v>
      </c>
      <c r="L108">
        <v>12</v>
      </c>
      <c r="M108">
        <v>0</v>
      </c>
      <c r="N108" t="s">
        <v>284</v>
      </c>
      <c r="O108" t="s">
        <v>246</v>
      </c>
      <c r="P108" t="s">
        <v>152</v>
      </c>
      <c r="Q108" t="s">
        <v>144</v>
      </c>
      <c r="R108" t="s">
        <v>435</v>
      </c>
      <c r="S108" s="37" t="b">
        <f>Table1[[#This Row],[Toss_Winner]]=Table1[[#This Row],[Winner]]</f>
        <v>0</v>
      </c>
      <c r="T108" s="37" t="b">
        <f>IF(Table1[[#This Row],[Team1]]=Table1[[#This Row],[Team2]],)</f>
        <v>0</v>
      </c>
    </row>
    <row r="109" spans="1:20" x14ac:dyDescent="0.25">
      <c r="A109">
        <v>159</v>
      </c>
      <c r="B109" t="s">
        <v>229</v>
      </c>
      <c r="C109" t="s">
        <v>244</v>
      </c>
      <c r="D109" s="1">
        <v>39947</v>
      </c>
      <c r="E109" t="s">
        <v>140</v>
      </c>
      <c r="F109" t="s">
        <v>20</v>
      </c>
      <c r="G109" t="s">
        <v>140</v>
      </c>
      <c r="H109" t="s">
        <v>49</v>
      </c>
      <c r="I109" t="s">
        <v>22</v>
      </c>
      <c r="J109">
        <v>0</v>
      </c>
      <c r="K109" t="s">
        <v>20</v>
      </c>
      <c r="L109">
        <v>0</v>
      </c>
      <c r="M109">
        <v>2</v>
      </c>
      <c r="N109" t="s">
        <v>281</v>
      </c>
      <c r="O109" t="s">
        <v>246</v>
      </c>
      <c r="P109" t="s">
        <v>183</v>
      </c>
      <c r="Q109" t="s">
        <v>152</v>
      </c>
      <c r="R109" t="s">
        <v>271</v>
      </c>
      <c r="S109" s="37" t="b">
        <f>Table1[[#This Row],[Toss_Winner]]=Table1[[#This Row],[Winner]]</f>
        <v>0</v>
      </c>
      <c r="T109" s="37" t="b">
        <f>IF(Table1[[#This Row],[Team1]]=Table1[[#This Row],[Team2]],)</f>
        <v>0</v>
      </c>
    </row>
    <row r="110" spans="1:20" x14ac:dyDescent="0.25">
      <c r="A110">
        <v>160</v>
      </c>
      <c r="B110" t="s">
        <v>229</v>
      </c>
      <c r="C110" t="s">
        <v>244</v>
      </c>
      <c r="D110" s="1">
        <v>39947</v>
      </c>
      <c r="E110" t="s">
        <v>145</v>
      </c>
      <c r="F110" t="s">
        <v>28</v>
      </c>
      <c r="G110" t="s">
        <v>145</v>
      </c>
      <c r="H110" t="s">
        <v>49</v>
      </c>
      <c r="I110" t="s">
        <v>22</v>
      </c>
      <c r="J110">
        <v>0</v>
      </c>
      <c r="K110" t="s">
        <v>145</v>
      </c>
      <c r="L110">
        <v>2</v>
      </c>
      <c r="M110">
        <v>0</v>
      </c>
      <c r="N110" t="s">
        <v>286</v>
      </c>
      <c r="O110" t="s">
        <v>246</v>
      </c>
      <c r="P110" t="s">
        <v>183</v>
      </c>
      <c r="Q110" t="s">
        <v>152</v>
      </c>
      <c r="R110" t="s">
        <v>183</v>
      </c>
      <c r="S110" s="37" t="b">
        <f>Table1[[#This Row],[Toss_Winner]]=Table1[[#This Row],[Winner]]</f>
        <v>1</v>
      </c>
      <c r="T110" s="37" t="b">
        <f>IF(Table1[[#This Row],[Team1]]=Table1[[#This Row],[Team2]],)</f>
        <v>0</v>
      </c>
    </row>
    <row r="111" spans="1:20" x14ac:dyDescent="0.25">
      <c r="A111">
        <v>161</v>
      </c>
      <c r="B111" t="s">
        <v>229</v>
      </c>
      <c r="C111" t="s">
        <v>287</v>
      </c>
      <c r="D111" s="1">
        <v>39948</v>
      </c>
      <c r="E111" t="s">
        <v>48</v>
      </c>
      <c r="F111" t="s">
        <v>42</v>
      </c>
      <c r="G111" t="s">
        <v>42</v>
      </c>
      <c r="H111" t="s">
        <v>21</v>
      </c>
      <c r="I111" t="s">
        <v>22</v>
      </c>
      <c r="J111">
        <v>0</v>
      </c>
      <c r="K111" t="s">
        <v>42</v>
      </c>
      <c r="L111">
        <v>0</v>
      </c>
      <c r="M111">
        <v>6</v>
      </c>
      <c r="N111" t="s">
        <v>289</v>
      </c>
      <c r="O111" t="s">
        <v>290</v>
      </c>
      <c r="P111" t="s">
        <v>255</v>
      </c>
      <c r="Q111" t="s">
        <v>164</v>
      </c>
      <c r="R111" t="s">
        <v>386</v>
      </c>
      <c r="S111" s="37" t="b">
        <f>Table1[[#This Row],[Toss_Winner]]=Table1[[#This Row],[Winner]]</f>
        <v>1</v>
      </c>
      <c r="T111" s="37" t="b">
        <f>IF(Table1[[#This Row],[Team1]]=Table1[[#This Row],[Team2]],)</f>
        <v>0</v>
      </c>
    </row>
    <row r="112" spans="1:20" x14ac:dyDescent="0.25">
      <c r="A112">
        <v>162</v>
      </c>
      <c r="B112" t="s">
        <v>229</v>
      </c>
      <c r="C112" t="s">
        <v>239</v>
      </c>
      <c r="D112" s="1">
        <v>39949</v>
      </c>
      <c r="E112" t="s">
        <v>28</v>
      </c>
      <c r="F112" t="s">
        <v>140</v>
      </c>
      <c r="G112" t="s">
        <v>28</v>
      </c>
      <c r="H112" t="s">
        <v>49</v>
      </c>
      <c r="I112" t="s">
        <v>22</v>
      </c>
      <c r="J112">
        <v>0</v>
      </c>
      <c r="K112" t="s">
        <v>140</v>
      </c>
      <c r="L112">
        <v>0</v>
      </c>
      <c r="M112">
        <v>7</v>
      </c>
      <c r="N112" t="s">
        <v>168</v>
      </c>
      <c r="O112" t="s">
        <v>242</v>
      </c>
      <c r="P112" t="s">
        <v>271</v>
      </c>
      <c r="Q112" t="s">
        <v>243</v>
      </c>
      <c r="R112" t="s">
        <v>435</v>
      </c>
      <c r="S112" s="37" t="b">
        <f>Table1[[#This Row],[Toss_Winner]]=Table1[[#This Row],[Winner]]</f>
        <v>0</v>
      </c>
      <c r="T112" s="37" t="b">
        <f>IF(Table1[[#This Row],[Team1]]=Table1[[#This Row],[Team2]],)</f>
        <v>0</v>
      </c>
    </row>
    <row r="113" spans="1:20" x14ac:dyDescent="0.25">
      <c r="A113">
        <v>163</v>
      </c>
      <c r="B113" t="s">
        <v>229</v>
      </c>
      <c r="C113" t="s">
        <v>272</v>
      </c>
      <c r="D113" s="1">
        <v>39949</v>
      </c>
      <c r="E113" t="s">
        <v>36</v>
      </c>
      <c r="F113" t="s">
        <v>153</v>
      </c>
      <c r="G113" t="s">
        <v>153</v>
      </c>
      <c r="H113" t="s">
        <v>21</v>
      </c>
      <c r="I113" t="s">
        <v>22</v>
      </c>
      <c r="J113">
        <v>0</v>
      </c>
      <c r="K113" t="s">
        <v>153</v>
      </c>
      <c r="L113">
        <v>0</v>
      </c>
      <c r="M113">
        <v>6</v>
      </c>
      <c r="N113" t="s">
        <v>109</v>
      </c>
      <c r="O113" t="s">
        <v>274</v>
      </c>
      <c r="P113" t="s">
        <v>138</v>
      </c>
      <c r="Q113" t="s">
        <v>33</v>
      </c>
      <c r="R113" t="s">
        <v>46</v>
      </c>
      <c r="S113" s="37" t="b">
        <f>Table1[[#This Row],[Toss_Winner]]=Table1[[#This Row],[Winner]]</f>
        <v>1</v>
      </c>
      <c r="T113" s="37" t="b">
        <f>IF(Table1[[#This Row],[Team1]]=Table1[[#This Row],[Team2]],)</f>
        <v>0</v>
      </c>
    </row>
    <row r="114" spans="1:20" x14ac:dyDescent="0.25">
      <c r="A114">
        <v>164</v>
      </c>
      <c r="B114" t="s">
        <v>229</v>
      </c>
      <c r="C114" t="s">
        <v>272</v>
      </c>
      <c r="D114" s="1">
        <v>39950</v>
      </c>
      <c r="E114" t="s">
        <v>42</v>
      </c>
      <c r="F114" t="s">
        <v>153</v>
      </c>
      <c r="G114" t="s">
        <v>153</v>
      </c>
      <c r="H114" t="s">
        <v>21</v>
      </c>
      <c r="I114" t="s">
        <v>22</v>
      </c>
      <c r="J114">
        <v>0</v>
      </c>
      <c r="K114" t="s">
        <v>42</v>
      </c>
      <c r="L114">
        <v>1</v>
      </c>
      <c r="M114">
        <v>0</v>
      </c>
      <c r="N114" t="s">
        <v>23</v>
      </c>
      <c r="O114" t="s">
        <v>274</v>
      </c>
      <c r="P114" t="s">
        <v>33</v>
      </c>
      <c r="Q114" t="s">
        <v>161</v>
      </c>
      <c r="R114" t="s">
        <v>45</v>
      </c>
      <c r="S114" s="37" t="b">
        <f>Table1[[#This Row],[Toss_Winner]]=Table1[[#This Row],[Winner]]</f>
        <v>0</v>
      </c>
      <c r="T114" s="37" t="b">
        <f>IF(Table1[[#This Row],[Team1]]=Table1[[#This Row],[Team2]],)</f>
        <v>0</v>
      </c>
    </row>
    <row r="115" spans="1:20" x14ac:dyDescent="0.25">
      <c r="A115">
        <v>165</v>
      </c>
      <c r="B115" t="s">
        <v>229</v>
      </c>
      <c r="C115" t="s">
        <v>287</v>
      </c>
      <c r="D115" s="1">
        <v>39950</v>
      </c>
      <c r="E115" t="s">
        <v>48</v>
      </c>
      <c r="F115" t="s">
        <v>145</v>
      </c>
      <c r="G115" t="s">
        <v>48</v>
      </c>
      <c r="H115" t="s">
        <v>49</v>
      </c>
      <c r="I115" t="s">
        <v>22</v>
      </c>
      <c r="J115">
        <v>0</v>
      </c>
      <c r="K115" t="s">
        <v>48</v>
      </c>
      <c r="L115">
        <v>14</v>
      </c>
      <c r="M115">
        <v>0</v>
      </c>
      <c r="N115" t="s">
        <v>249</v>
      </c>
      <c r="O115" t="s">
        <v>290</v>
      </c>
      <c r="P115" t="s">
        <v>276</v>
      </c>
      <c r="Q115" t="s">
        <v>164</v>
      </c>
      <c r="R115" t="s">
        <v>243</v>
      </c>
      <c r="S115" s="37" t="b">
        <f>Table1[[#This Row],[Toss_Winner]]=Table1[[#This Row],[Winner]]</f>
        <v>1</v>
      </c>
      <c r="T115" s="37" t="b">
        <f>IF(Table1[[#This Row],[Team1]]=Table1[[#This Row],[Team2]],)</f>
        <v>0</v>
      </c>
    </row>
    <row r="116" spans="1:20" x14ac:dyDescent="0.25">
      <c r="A116">
        <v>166</v>
      </c>
      <c r="B116" t="s">
        <v>229</v>
      </c>
      <c r="C116" t="s">
        <v>261</v>
      </c>
      <c r="D116" s="1">
        <v>39951</v>
      </c>
      <c r="E116" t="s">
        <v>140</v>
      </c>
      <c r="F116" t="s">
        <v>36</v>
      </c>
      <c r="G116" t="s">
        <v>140</v>
      </c>
      <c r="H116" t="s">
        <v>49</v>
      </c>
      <c r="I116" t="s">
        <v>22</v>
      </c>
      <c r="J116">
        <v>0</v>
      </c>
      <c r="K116" t="s">
        <v>36</v>
      </c>
      <c r="L116">
        <v>0</v>
      </c>
      <c r="M116">
        <v>7</v>
      </c>
      <c r="N116" t="s">
        <v>294</v>
      </c>
      <c r="O116" t="s">
        <v>263</v>
      </c>
      <c r="P116" t="s">
        <v>243</v>
      </c>
      <c r="Q116" t="s">
        <v>161</v>
      </c>
      <c r="R116" t="s">
        <v>46</v>
      </c>
      <c r="S116" s="37" t="b">
        <f>Table1[[#This Row],[Toss_Winner]]=Table1[[#This Row],[Winner]]</f>
        <v>0</v>
      </c>
      <c r="T116" s="37" t="b">
        <f>IF(Table1[[#This Row],[Team1]]=Table1[[#This Row],[Team2]],)</f>
        <v>0</v>
      </c>
    </row>
    <row r="117" spans="1:20" x14ac:dyDescent="0.25">
      <c r="A117">
        <v>167</v>
      </c>
      <c r="B117" t="s">
        <v>229</v>
      </c>
      <c r="C117" t="s">
        <v>272</v>
      </c>
      <c r="D117" s="1">
        <v>39952</v>
      </c>
      <c r="E117" t="s">
        <v>48</v>
      </c>
      <c r="F117" t="s">
        <v>20</v>
      </c>
      <c r="G117" t="s">
        <v>48</v>
      </c>
      <c r="H117" t="s">
        <v>49</v>
      </c>
      <c r="I117" t="s">
        <v>22</v>
      </c>
      <c r="J117">
        <v>0</v>
      </c>
      <c r="K117" t="s">
        <v>20</v>
      </c>
      <c r="L117">
        <v>0</v>
      </c>
      <c r="M117">
        <v>7</v>
      </c>
      <c r="N117" t="s">
        <v>275</v>
      </c>
      <c r="O117" t="s">
        <v>274</v>
      </c>
      <c r="P117" t="s">
        <v>164</v>
      </c>
      <c r="Q117" t="s">
        <v>161</v>
      </c>
      <c r="R117" t="s">
        <v>258</v>
      </c>
      <c r="S117" s="37" t="b">
        <f>Table1[[#This Row],[Toss_Winner]]=Table1[[#This Row],[Winner]]</f>
        <v>0</v>
      </c>
      <c r="T117" s="37" t="b">
        <f>IF(Table1[[#This Row],[Team1]]=Table1[[#This Row],[Team2]],)</f>
        <v>0</v>
      </c>
    </row>
    <row r="118" spans="1:20" x14ac:dyDescent="0.25">
      <c r="A118">
        <v>168</v>
      </c>
      <c r="B118" t="s">
        <v>229</v>
      </c>
      <c r="C118" t="s">
        <v>244</v>
      </c>
      <c r="D118" s="1">
        <v>39953</v>
      </c>
      <c r="E118" t="s">
        <v>145</v>
      </c>
      <c r="F118" t="s">
        <v>36</v>
      </c>
      <c r="G118" t="s">
        <v>36</v>
      </c>
      <c r="H118" t="s">
        <v>21</v>
      </c>
      <c r="I118" t="s">
        <v>22</v>
      </c>
      <c r="J118">
        <v>0</v>
      </c>
      <c r="K118" t="s">
        <v>36</v>
      </c>
      <c r="L118">
        <v>0</v>
      </c>
      <c r="M118">
        <v>4</v>
      </c>
      <c r="N118" t="s">
        <v>297</v>
      </c>
      <c r="O118" t="s">
        <v>246</v>
      </c>
      <c r="P118" t="s">
        <v>201</v>
      </c>
      <c r="Q118" t="s">
        <v>243</v>
      </c>
      <c r="R118" t="s">
        <v>435</v>
      </c>
      <c r="S118" s="37" t="b">
        <f>Table1[[#This Row],[Toss_Winner]]=Table1[[#This Row],[Winner]]</f>
        <v>1</v>
      </c>
      <c r="T118" s="37" t="b">
        <f>IF(Table1[[#This Row],[Team1]]=Table1[[#This Row],[Team2]],)</f>
        <v>0</v>
      </c>
    </row>
    <row r="119" spans="1:20" x14ac:dyDescent="0.25">
      <c r="A119">
        <v>169</v>
      </c>
      <c r="B119" t="s">
        <v>229</v>
      </c>
      <c r="C119" t="s">
        <v>244</v>
      </c>
      <c r="D119" s="1">
        <v>39953</v>
      </c>
      <c r="E119" t="s">
        <v>140</v>
      </c>
      <c r="F119" t="s">
        <v>42</v>
      </c>
      <c r="G119" t="s">
        <v>140</v>
      </c>
      <c r="H119" t="s">
        <v>49</v>
      </c>
      <c r="I119" t="s">
        <v>22</v>
      </c>
      <c r="J119">
        <v>0</v>
      </c>
      <c r="K119" t="s">
        <v>140</v>
      </c>
      <c r="L119">
        <v>24</v>
      </c>
      <c r="M119">
        <v>0</v>
      </c>
      <c r="N119" t="s">
        <v>241</v>
      </c>
      <c r="O119" t="s">
        <v>246</v>
      </c>
      <c r="P119" t="s">
        <v>201</v>
      </c>
      <c r="Q119" t="s">
        <v>243</v>
      </c>
      <c r="R119" t="s">
        <v>271</v>
      </c>
      <c r="S119" s="37" t="b">
        <f>Table1[[#This Row],[Toss_Winner]]=Table1[[#This Row],[Winner]]</f>
        <v>1</v>
      </c>
      <c r="T119" s="37" t="b">
        <f>IF(Table1[[#This Row],[Team1]]=Table1[[#This Row],[Team2]],)</f>
        <v>0</v>
      </c>
    </row>
    <row r="120" spans="1:20" x14ac:dyDescent="0.25">
      <c r="A120">
        <v>170</v>
      </c>
      <c r="B120" t="s">
        <v>229</v>
      </c>
      <c r="C120" t="s">
        <v>261</v>
      </c>
      <c r="D120" s="1">
        <v>39954</v>
      </c>
      <c r="E120" t="s">
        <v>28</v>
      </c>
      <c r="F120" t="s">
        <v>48</v>
      </c>
      <c r="G120" t="s">
        <v>48</v>
      </c>
      <c r="H120" t="s">
        <v>21</v>
      </c>
      <c r="I120" t="s">
        <v>22</v>
      </c>
      <c r="J120">
        <v>0</v>
      </c>
      <c r="K120" t="s">
        <v>48</v>
      </c>
      <c r="L120">
        <v>0</v>
      </c>
      <c r="M120">
        <v>4</v>
      </c>
      <c r="N120" t="s">
        <v>163</v>
      </c>
      <c r="O120" t="s">
        <v>263</v>
      </c>
      <c r="P120" t="s">
        <v>164</v>
      </c>
      <c r="Q120" t="s">
        <v>33</v>
      </c>
      <c r="R120" t="s">
        <v>243</v>
      </c>
      <c r="S120" s="37" t="b">
        <f>Table1[[#This Row],[Toss_Winner]]=Table1[[#This Row],[Winner]]</f>
        <v>1</v>
      </c>
      <c r="T120" s="37" t="b">
        <f>IF(Table1[[#This Row],[Team1]]=Table1[[#This Row],[Team2]],)</f>
        <v>0</v>
      </c>
    </row>
    <row r="121" spans="1:20" x14ac:dyDescent="0.25">
      <c r="A121">
        <v>171</v>
      </c>
      <c r="B121" t="s">
        <v>229</v>
      </c>
      <c r="C121" t="s">
        <v>261</v>
      </c>
      <c r="D121" s="1">
        <v>39954</v>
      </c>
      <c r="E121" t="s">
        <v>20</v>
      </c>
      <c r="F121" t="s">
        <v>153</v>
      </c>
      <c r="G121" t="s">
        <v>20</v>
      </c>
      <c r="H121" t="s">
        <v>49</v>
      </c>
      <c r="I121" t="s">
        <v>22</v>
      </c>
      <c r="J121">
        <v>0</v>
      </c>
      <c r="K121" t="s">
        <v>20</v>
      </c>
      <c r="L121">
        <v>12</v>
      </c>
      <c r="M121">
        <v>0</v>
      </c>
      <c r="N121" t="s">
        <v>299</v>
      </c>
      <c r="O121" t="s">
        <v>56</v>
      </c>
      <c r="P121" t="s">
        <v>164</v>
      </c>
      <c r="Q121" t="s">
        <v>33</v>
      </c>
      <c r="R121" t="s">
        <v>258</v>
      </c>
      <c r="S121" s="37" t="b">
        <f>Table1[[#This Row],[Toss_Winner]]=Table1[[#This Row],[Winner]]</f>
        <v>1</v>
      </c>
      <c r="T121" s="37" t="b">
        <f>IF(Table1[[#This Row],[Team1]]=Table1[[#This Row],[Team2]],)</f>
        <v>0</v>
      </c>
    </row>
    <row r="122" spans="1:20" x14ac:dyDescent="0.25">
      <c r="A122">
        <v>172</v>
      </c>
      <c r="B122" t="s">
        <v>229</v>
      </c>
      <c r="C122" t="s">
        <v>261</v>
      </c>
      <c r="D122" s="1">
        <v>39955</v>
      </c>
      <c r="E122" t="s">
        <v>48</v>
      </c>
      <c r="F122" t="s">
        <v>153</v>
      </c>
      <c r="G122" t="s">
        <v>153</v>
      </c>
      <c r="H122" t="s">
        <v>21</v>
      </c>
      <c r="I122" t="s">
        <v>22</v>
      </c>
      <c r="J122">
        <v>0</v>
      </c>
      <c r="K122" t="s">
        <v>153</v>
      </c>
      <c r="L122">
        <v>0</v>
      </c>
      <c r="M122">
        <v>6</v>
      </c>
      <c r="N122" t="s">
        <v>178</v>
      </c>
      <c r="O122" t="s">
        <v>56</v>
      </c>
      <c r="P122" t="s">
        <v>183</v>
      </c>
      <c r="Q122" t="s">
        <v>152</v>
      </c>
      <c r="R122" t="s">
        <v>435</v>
      </c>
      <c r="S122" s="37" t="b">
        <f>Table1[[#This Row],[Toss_Winner]]=Table1[[#This Row],[Winner]]</f>
        <v>1</v>
      </c>
      <c r="T122" s="37" t="b">
        <f>IF(Table1[[#This Row],[Team1]]=Table1[[#This Row],[Team2]],)</f>
        <v>0</v>
      </c>
    </row>
    <row r="123" spans="1:20" x14ac:dyDescent="0.25">
      <c r="A123">
        <v>173</v>
      </c>
      <c r="B123" t="s">
        <v>229</v>
      </c>
      <c r="C123" t="s">
        <v>272</v>
      </c>
      <c r="D123" s="1">
        <v>39956</v>
      </c>
      <c r="E123" t="s">
        <v>140</v>
      </c>
      <c r="F123" t="s">
        <v>20</v>
      </c>
      <c r="G123" t="s">
        <v>20</v>
      </c>
      <c r="H123" t="s">
        <v>21</v>
      </c>
      <c r="I123" t="s">
        <v>22</v>
      </c>
      <c r="J123">
        <v>0</v>
      </c>
      <c r="K123" t="s">
        <v>20</v>
      </c>
      <c r="L123">
        <v>0</v>
      </c>
      <c r="M123">
        <v>6</v>
      </c>
      <c r="N123" t="s">
        <v>299</v>
      </c>
      <c r="O123" t="s">
        <v>274</v>
      </c>
      <c r="P123" t="s">
        <v>138</v>
      </c>
      <c r="Q123" t="s">
        <v>243</v>
      </c>
      <c r="R123" t="s">
        <v>33</v>
      </c>
      <c r="S123" s="37" t="b">
        <f>Table1[[#This Row],[Toss_Winner]]=Table1[[#This Row],[Winner]]</f>
        <v>1</v>
      </c>
      <c r="T123" s="37" t="b">
        <f>IF(Table1[[#This Row],[Team1]]=Table1[[#This Row],[Team2]],)</f>
        <v>0</v>
      </c>
    </row>
    <row r="124" spans="1:20" x14ac:dyDescent="0.25">
      <c r="A124">
        <v>174</v>
      </c>
      <c r="B124" t="s">
        <v>229</v>
      </c>
      <c r="C124" t="s">
        <v>272</v>
      </c>
      <c r="D124" s="1">
        <v>39957</v>
      </c>
      <c r="E124" t="s">
        <v>153</v>
      </c>
      <c r="F124" t="s">
        <v>20</v>
      </c>
      <c r="G124" t="s">
        <v>20</v>
      </c>
      <c r="H124" t="s">
        <v>21</v>
      </c>
      <c r="I124" t="s">
        <v>22</v>
      </c>
      <c r="J124">
        <v>0</v>
      </c>
      <c r="K124" t="s">
        <v>153</v>
      </c>
      <c r="L124">
        <v>6</v>
      </c>
      <c r="M124">
        <v>0</v>
      </c>
      <c r="N124" t="s">
        <v>218</v>
      </c>
      <c r="O124" t="s">
        <v>274</v>
      </c>
      <c r="P124" t="s">
        <v>138</v>
      </c>
      <c r="Q124" t="s">
        <v>243</v>
      </c>
      <c r="R124" t="s">
        <v>183</v>
      </c>
      <c r="S124" s="37" t="b">
        <f>Table1[[#This Row],[Toss_Winner]]=Table1[[#This Row],[Winner]]</f>
        <v>0</v>
      </c>
      <c r="T124" s="37" t="b">
        <f>IF(Table1[[#This Row],[Team1]]=Table1[[#This Row],[Team2]],)</f>
        <v>0</v>
      </c>
    </row>
    <row r="125" spans="1:20" x14ac:dyDescent="0.25">
      <c r="A125">
        <v>175</v>
      </c>
      <c r="B125" t="s">
        <v>303</v>
      </c>
      <c r="C125" t="s">
        <v>54</v>
      </c>
      <c r="D125" s="1">
        <v>40249</v>
      </c>
      <c r="E125" t="s">
        <v>36</v>
      </c>
      <c r="F125" t="s">
        <v>153</v>
      </c>
      <c r="G125" t="s">
        <v>153</v>
      </c>
      <c r="H125" t="s">
        <v>21</v>
      </c>
      <c r="I125" t="s">
        <v>22</v>
      </c>
      <c r="J125">
        <v>0</v>
      </c>
      <c r="K125" t="s">
        <v>36</v>
      </c>
      <c r="L125">
        <v>11</v>
      </c>
      <c r="M125">
        <v>0</v>
      </c>
      <c r="N125" t="s">
        <v>304</v>
      </c>
      <c r="O125" t="s">
        <v>179</v>
      </c>
      <c r="P125" t="s">
        <v>138</v>
      </c>
      <c r="Q125" t="s">
        <v>161</v>
      </c>
      <c r="R125" t="s">
        <v>435</v>
      </c>
      <c r="S125" s="37" t="b">
        <f>Table1[[#This Row],[Toss_Winner]]=Table1[[#This Row],[Winner]]</f>
        <v>0</v>
      </c>
      <c r="T125" s="37" t="b">
        <f>IF(Table1[[#This Row],[Team1]]=Table1[[#This Row],[Team2]],)</f>
        <v>0</v>
      </c>
    </row>
    <row r="126" spans="1:20" x14ac:dyDescent="0.25">
      <c r="A126">
        <v>176</v>
      </c>
      <c r="B126" t="s">
        <v>303</v>
      </c>
      <c r="C126" t="s">
        <v>54</v>
      </c>
      <c r="D126" s="1">
        <v>40250</v>
      </c>
      <c r="E126" t="s">
        <v>28</v>
      </c>
      <c r="F126" t="s">
        <v>145</v>
      </c>
      <c r="G126" t="s">
        <v>28</v>
      </c>
      <c r="H126" t="s">
        <v>49</v>
      </c>
      <c r="I126" t="s">
        <v>22</v>
      </c>
      <c r="J126">
        <v>0</v>
      </c>
      <c r="K126" t="s">
        <v>28</v>
      </c>
      <c r="L126">
        <v>4</v>
      </c>
      <c r="M126">
        <v>0</v>
      </c>
      <c r="N126" t="s">
        <v>171</v>
      </c>
      <c r="O126" t="s">
        <v>306</v>
      </c>
      <c r="P126" t="s">
        <v>138</v>
      </c>
      <c r="Q126" t="s">
        <v>161</v>
      </c>
      <c r="R126" t="s">
        <v>431</v>
      </c>
      <c r="S126" s="37" t="b">
        <f>Table1[[#This Row],[Toss_Winner]]=Table1[[#This Row],[Winner]]</f>
        <v>1</v>
      </c>
      <c r="T126" s="37" t="b">
        <f>IF(Table1[[#This Row],[Team1]]=Table1[[#This Row],[Team2]],)</f>
        <v>0</v>
      </c>
    </row>
    <row r="127" spans="1:20" x14ac:dyDescent="0.25">
      <c r="A127">
        <v>177</v>
      </c>
      <c r="B127" t="s">
        <v>303</v>
      </c>
      <c r="C127" t="s">
        <v>100</v>
      </c>
      <c r="D127" s="1">
        <v>40250</v>
      </c>
      <c r="E127" t="s">
        <v>42</v>
      </c>
      <c r="F127" t="s">
        <v>48</v>
      </c>
      <c r="G127" t="s">
        <v>48</v>
      </c>
      <c r="H127" t="s">
        <v>21</v>
      </c>
      <c r="I127" t="s">
        <v>22</v>
      </c>
      <c r="J127">
        <v>0</v>
      </c>
      <c r="K127" t="s">
        <v>48</v>
      </c>
      <c r="L127">
        <v>0</v>
      </c>
      <c r="M127">
        <v>5</v>
      </c>
      <c r="N127" t="s">
        <v>99</v>
      </c>
      <c r="O127" t="s">
        <v>142</v>
      </c>
      <c r="P127" t="s">
        <v>183</v>
      </c>
      <c r="Q127" t="s">
        <v>33</v>
      </c>
      <c r="R127" t="s">
        <v>46</v>
      </c>
      <c r="S127" s="37" t="b">
        <f>Table1[[#This Row],[Toss_Winner]]=Table1[[#This Row],[Winner]]</f>
        <v>1</v>
      </c>
      <c r="T127" s="37" t="b">
        <f>IF(Table1[[#This Row],[Team1]]=Table1[[#This Row],[Team2]],)</f>
        <v>0</v>
      </c>
    </row>
    <row r="128" spans="1:20" x14ac:dyDescent="0.25">
      <c r="A128">
        <v>178</v>
      </c>
      <c r="B128" t="s">
        <v>303</v>
      </c>
      <c r="C128" t="s">
        <v>60</v>
      </c>
      <c r="D128" s="1">
        <v>40251</v>
      </c>
      <c r="E128" t="s">
        <v>20</v>
      </c>
      <c r="F128" t="s">
        <v>36</v>
      </c>
      <c r="G128" t="s">
        <v>36</v>
      </c>
      <c r="H128" t="s">
        <v>21</v>
      </c>
      <c r="I128" t="s">
        <v>22</v>
      </c>
      <c r="J128">
        <v>0</v>
      </c>
      <c r="K128" t="s">
        <v>36</v>
      </c>
      <c r="L128">
        <v>0</v>
      </c>
      <c r="M128">
        <v>7</v>
      </c>
      <c r="N128" t="s">
        <v>308</v>
      </c>
      <c r="O128" t="s">
        <v>63</v>
      </c>
      <c r="P128" t="s">
        <v>255</v>
      </c>
      <c r="Q128" t="s">
        <v>165</v>
      </c>
      <c r="R128" t="s">
        <v>271</v>
      </c>
      <c r="S128" s="37" t="b">
        <f>Table1[[#This Row],[Toss_Winner]]=Table1[[#This Row],[Winner]]</f>
        <v>1</v>
      </c>
      <c r="T128" s="37" t="b">
        <f>IF(Table1[[#This Row],[Team1]]=Table1[[#This Row],[Team2]],)</f>
        <v>0</v>
      </c>
    </row>
    <row r="129" spans="1:20" x14ac:dyDescent="0.25">
      <c r="A129">
        <v>179</v>
      </c>
      <c r="B129" t="s">
        <v>303</v>
      </c>
      <c r="C129" t="s">
        <v>166</v>
      </c>
      <c r="D129" s="1">
        <v>40251</v>
      </c>
      <c r="E129" t="s">
        <v>153</v>
      </c>
      <c r="F129" t="s">
        <v>140</v>
      </c>
      <c r="G129" t="s">
        <v>153</v>
      </c>
      <c r="H129" t="s">
        <v>49</v>
      </c>
      <c r="I129" t="s">
        <v>22</v>
      </c>
      <c r="J129">
        <v>0</v>
      </c>
      <c r="K129" t="s">
        <v>153</v>
      </c>
      <c r="L129">
        <v>31</v>
      </c>
      <c r="M129">
        <v>0</v>
      </c>
      <c r="N129" t="s">
        <v>309</v>
      </c>
      <c r="O129" t="s">
        <v>169</v>
      </c>
      <c r="P129" t="s">
        <v>156</v>
      </c>
      <c r="Q129" t="s">
        <v>152</v>
      </c>
      <c r="R129" t="s">
        <v>243</v>
      </c>
      <c r="S129" s="37" t="b">
        <f>Table1[[#This Row],[Toss_Winner]]=Table1[[#This Row],[Winner]]</f>
        <v>1</v>
      </c>
      <c r="T129" s="37" t="b">
        <f>IF(Table1[[#This Row],[Team1]]=Table1[[#This Row],[Team2]],)</f>
        <v>0</v>
      </c>
    </row>
    <row r="130" spans="1:20" x14ac:dyDescent="0.25">
      <c r="A130">
        <v>180</v>
      </c>
      <c r="B130" t="s">
        <v>303</v>
      </c>
      <c r="C130" t="s">
        <v>310</v>
      </c>
      <c r="D130" s="1">
        <v>40252</v>
      </c>
      <c r="E130" t="s">
        <v>145</v>
      </c>
      <c r="F130" t="s">
        <v>48</v>
      </c>
      <c r="G130" t="s">
        <v>48</v>
      </c>
      <c r="H130" t="s">
        <v>21</v>
      </c>
      <c r="I130" t="s">
        <v>22</v>
      </c>
      <c r="J130">
        <v>0</v>
      </c>
      <c r="K130" t="s">
        <v>48</v>
      </c>
      <c r="L130">
        <v>0</v>
      </c>
      <c r="M130">
        <v>6</v>
      </c>
      <c r="N130" t="s">
        <v>163</v>
      </c>
      <c r="O130" t="s">
        <v>312</v>
      </c>
      <c r="P130" t="s">
        <v>201</v>
      </c>
      <c r="Q130" t="s">
        <v>138</v>
      </c>
      <c r="R130" t="s">
        <v>183</v>
      </c>
      <c r="S130" s="37" t="b">
        <f>Table1[[#This Row],[Toss_Winner]]=Table1[[#This Row],[Winner]]</f>
        <v>1</v>
      </c>
      <c r="T130" s="37" t="b">
        <f>IF(Table1[[#This Row],[Team1]]=Table1[[#This Row],[Team2]],)</f>
        <v>0</v>
      </c>
    </row>
    <row r="131" spans="1:20" x14ac:dyDescent="0.25">
      <c r="A131">
        <v>181</v>
      </c>
      <c r="B131" t="s">
        <v>303</v>
      </c>
      <c r="C131" t="s">
        <v>47</v>
      </c>
      <c r="D131" s="1">
        <v>40253</v>
      </c>
      <c r="E131" t="s">
        <v>42</v>
      </c>
      <c r="F131" t="s">
        <v>20</v>
      </c>
      <c r="G131" t="s">
        <v>42</v>
      </c>
      <c r="H131" t="s">
        <v>49</v>
      </c>
      <c r="I131" t="s">
        <v>22</v>
      </c>
      <c r="J131">
        <v>0</v>
      </c>
      <c r="K131" t="s">
        <v>20</v>
      </c>
      <c r="L131">
        <v>0</v>
      </c>
      <c r="M131">
        <v>8</v>
      </c>
      <c r="N131" t="s">
        <v>275</v>
      </c>
      <c r="O131" t="s">
        <v>51</v>
      </c>
      <c r="P131" t="s">
        <v>314</v>
      </c>
      <c r="Q131" t="s">
        <v>152</v>
      </c>
      <c r="R131" t="s">
        <v>237</v>
      </c>
      <c r="S131" s="37" t="b">
        <f>Table1[[#This Row],[Toss_Winner]]=Table1[[#This Row],[Winner]]</f>
        <v>0</v>
      </c>
      <c r="T131" s="37" t="b">
        <f>IF(Table1[[#This Row],[Team1]]=Table1[[#This Row],[Team2]],)</f>
        <v>0</v>
      </c>
    </row>
    <row r="132" spans="1:20" x14ac:dyDescent="0.25">
      <c r="A132">
        <v>182</v>
      </c>
      <c r="B132" t="s">
        <v>303</v>
      </c>
      <c r="C132" t="s">
        <v>60</v>
      </c>
      <c r="D132" s="1">
        <v>40253</v>
      </c>
      <c r="E132" t="s">
        <v>140</v>
      </c>
      <c r="F132" t="s">
        <v>36</v>
      </c>
      <c r="G132" t="s">
        <v>140</v>
      </c>
      <c r="H132" t="s">
        <v>49</v>
      </c>
      <c r="I132" t="s">
        <v>22</v>
      </c>
      <c r="J132">
        <v>0</v>
      </c>
      <c r="K132" t="s">
        <v>140</v>
      </c>
      <c r="L132">
        <v>55</v>
      </c>
      <c r="M132">
        <v>0</v>
      </c>
      <c r="N132" t="s">
        <v>92</v>
      </c>
      <c r="O132" t="s">
        <v>63</v>
      </c>
      <c r="P132" t="s">
        <v>255</v>
      </c>
      <c r="Q132" t="s">
        <v>165</v>
      </c>
      <c r="R132" t="s">
        <v>183</v>
      </c>
      <c r="S132" s="37" t="b">
        <f>Table1[[#This Row],[Toss_Winner]]=Table1[[#This Row],[Winner]]</f>
        <v>1</v>
      </c>
      <c r="T132" s="37" t="b">
        <f>IF(Table1[[#This Row],[Team1]]=Table1[[#This Row],[Team2]],)</f>
        <v>0</v>
      </c>
    </row>
    <row r="133" spans="1:20" x14ac:dyDescent="0.25">
      <c r="A133">
        <v>183</v>
      </c>
      <c r="B133" t="s">
        <v>303</v>
      </c>
      <c r="C133" t="s">
        <v>70</v>
      </c>
      <c r="D133" s="1">
        <v>40254</v>
      </c>
      <c r="E133" t="s">
        <v>28</v>
      </c>
      <c r="F133" t="s">
        <v>48</v>
      </c>
      <c r="G133" t="s">
        <v>48</v>
      </c>
      <c r="H133" t="s">
        <v>21</v>
      </c>
      <c r="I133" t="s">
        <v>22</v>
      </c>
      <c r="J133">
        <v>0</v>
      </c>
      <c r="K133" t="s">
        <v>28</v>
      </c>
      <c r="L133">
        <v>98</v>
      </c>
      <c r="M133">
        <v>0</v>
      </c>
      <c r="N133" t="s">
        <v>232</v>
      </c>
      <c r="O133" t="s">
        <v>72</v>
      </c>
      <c r="P133" t="s">
        <v>183</v>
      </c>
      <c r="Q133" t="s">
        <v>271</v>
      </c>
      <c r="R133" t="s">
        <v>243</v>
      </c>
      <c r="S133" s="37" t="b">
        <f>Table1[[#This Row],[Toss_Winner]]=Table1[[#This Row],[Winner]]</f>
        <v>0</v>
      </c>
      <c r="T133" s="37" t="b">
        <f>IF(Table1[[#This Row],[Team1]]=Table1[[#This Row],[Team2]],)</f>
        <v>0</v>
      </c>
    </row>
    <row r="134" spans="1:20" x14ac:dyDescent="0.25">
      <c r="A134">
        <v>184</v>
      </c>
      <c r="B134" t="s">
        <v>303</v>
      </c>
      <c r="C134" t="s">
        <v>47</v>
      </c>
      <c r="D134" s="1">
        <v>40255</v>
      </c>
      <c r="E134" t="s">
        <v>145</v>
      </c>
      <c r="F134" t="s">
        <v>20</v>
      </c>
      <c r="G134" t="s">
        <v>20</v>
      </c>
      <c r="H134" t="s">
        <v>21</v>
      </c>
      <c r="I134" t="s">
        <v>22</v>
      </c>
      <c r="J134">
        <v>0</v>
      </c>
      <c r="K134" t="s">
        <v>20</v>
      </c>
      <c r="L134">
        <v>0</v>
      </c>
      <c r="M134">
        <v>10</v>
      </c>
      <c r="N134" t="s">
        <v>275</v>
      </c>
      <c r="O134" t="s">
        <v>51</v>
      </c>
      <c r="P134" t="s">
        <v>156</v>
      </c>
      <c r="Q134" t="s">
        <v>152</v>
      </c>
      <c r="R134" t="s">
        <v>237</v>
      </c>
      <c r="S134" s="37" t="b">
        <f>Table1[[#This Row],[Toss_Winner]]=Table1[[#This Row],[Winner]]</f>
        <v>1</v>
      </c>
      <c r="T134" s="37" t="b">
        <f>IF(Table1[[#This Row],[Team1]]=Table1[[#This Row],[Team2]],)</f>
        <v>0</v>
      </c>
    </row>
    <row r="135" spans="1:20" x14ac:dyDescent="0.25">
      <c r="A135">
        <v>185</v>
      </c>
      <c r="B135" t="s">
        <v>303</v>
      </c>
      <c r="C135" t="s">
        <v>70</v>
      </c>
      <c r="D135" s="1">
        <v>40256</v>
      </c>
      <c r="E135" t="s">
        <v>48</v>
      </c>
      <c r="F135" t="s">
        <v>140</v>
      </c>
      <c r="G135" t="s">
        <v>48</v>
      </c>
      <c r="H135" t="s">
        <v>49</v>
      </c>
      <c r="I135" t="s">
        <v>22</v>
      </c>
      <c r="J135">
        <v>0</v>
      </c>
      <c r="K135" t="s">
        <v>140</v>
      </c>
      <c r="L135">
        <v>0</v>
      </c>
      <c r="M135">
        <v>5</v>
      </c>
      <c r="N135" t="s">
        <v>168</v>
      </c>
      <c r="O135" t="s">
        <v>72</v>
      </c>
      <c r="P135" t="s">
        <v>183</v>
      </c>
      <c r="Q135" t="s">
        <v>271</v>
      </c>
      <c r="R135" t="s">
        <v>165</v>
      </c>
      <c r="S135" s="37" t="b">
        <f>Table1[[#This Row],[Toss_Winner]]=Table1[[#This Row],[Winner]]</f>
        <v>0</v>
      </c>
      <c r="T135" s="37" t="b">
        <f>IF(Table1[[#This Row],[Team1]]=Table1[[#This Row],[Team2]],)</f>
        <v>0</v>
      </c>
    </row>
    <row r="136" spans="1:20" x14ac:dyDescent="0.25">
      <c r="A136">
        <v>186</v>
      </c>
      <c r="B136" t="s">
        <v>303</v>
      </c>
      <c r="C136" t="s">
        <v>318</v>
      </c>
      <c r="D136" s="1">
        <v>40256</v>
      </c>
      <c r="E136" t="s">
        <v>153</v>
      </c>
      <c r="F136" t="s">
        <v>42</v>
      </c>
      <c r="G136" t="s">
        <v>42</v>
      </c>
      <c r="H136" t="s">
        <v>21</v>
      </c>
      <c r="I136" t="s">
        <v>22</v>
      </c>
      <c r="J136">
        <v>0</v>
      </c>
      <c r="K136" t="s">
        <v>153</v>
      </c>
      <c r="L136">
        <v>6</v>
      </c>
      <c r="M136">
        <v>0</v>
      </c>
      <c r="N136" t="s">
        <v>319</v>
      </c>
      <c r="O136" t="s">
        <v>320</v>
      </c>
      <c r="P136" t="s">
        <v>155</v>
      </c>
      <c r="Q136" t="s">
        <v>87</v>
      </c>
      <c r="R136" t="s">
        <v>243</v>
      </c>
      <c r="S136" s="37" t="b">
        <f>Table1[[#This Row],[Toss_Winner]]=Table1[[#This Row],[Winner]]</f>
        <v>0</v>
      </c>
      <c r="T136" s="37" t="b">
        <f>IF(Table1[[#This Row],[Team1]]=Table1[[#This Row],[Team2]],)</f>
        <v>0</v>
      </c>
    </row>
    <row r="137" spans="1:20" x14ac:dyDescent="0.25">
      <c r="A137">
        <v>187</v>
      </c>
      <c r="B137" t="s">
        <v>303</v>
      </c>
      <c r="C137" t="s">
        <v>310</v>
      </c>
      <c r="D137" s="1">
        <v>40257</v>
      </c>
      <c r="E137" t="s">
        <v>145</v>
      </c>
      <c r="F137" t="s">
        <v>36</v>
      </c>
      <c r="G137" t="s">
        <v>145</v>
      </c>
      <c r="H137" t="s">
        <v>49</v>
      </c>
      <c r="I137" t="s">
        <v>22</v>
      </c>
      <c r="J137">
        <v>0</v>
      </c>
      <c r="K137" t="s">
        <v>145</v>
      </c>
      <c r="L137">
        <v>34</v>
      </c>
      <c r="M137">
        <v>0</v>
      </c>
      <c r="N137" t="s">
        <v>322</v>
      </c>
      <c r="O137" t="s">
        <v>312</v>
      </c>
      <c r="P137" t="s">
        <v>138</v>
      </c>
      <c r="Q137" t="s">
        <v>161</v>
      </c>
      <c r="R137" t="s">
        <v>87</v>
      </c>
      <c r="S137" s="37" t="b">
        <f>Table1[[#This Row],[Toss_Winner]]=Table1[[#This Row],[Winner]]</f>
        <v>1</v>
      </c>
      <c r="T137" s="37" t="b">
        <f>IF(Table1[[#This Row],[Team1]]=Table1[[#This Row],[Team2]],)</f>
        <v>0</v>
      </c>
    </row>
    <row r="138" spans="1:20" x14ac:dyDescent="0.25">
      <c r="A138">
        <v>188</v>
      </c>
      <c r="B138" t="s">
        <v>303</v>
      </c>
      <c r="C138" t="s">
        <v>54</v>
      </c>
      <c r="D138" s="1">
        <v>40257</v>
      </c>
      <c r="E138" t="s">
        <v>28</v>
      </c>
      <c r="F138" t="s">
        <v>20</v>
      </c>
      <c r="G138" t="s">
        <v>28</v>
      </c>
      <c r="H138" t="s">
        <v>49</v>
      </c>
      <c r="I138" t="s">
        <v>22</v>
      </c>
      <c r="J138">
        <v>0</v>
      </c>
      <c r="K138" t="s">
        <v>20</v>
      </c>
      <c r="L138">
        <v>0</v>
      </c>
      <c r="M138">
        <v>7</v>
      </c>
      <c r="N138" t="s">
        <v>275</v>
      </c>
      <c r="O138" t="s">
        <v>306</v>
      </c>
      <c r="P138" t="s">
        <v>255</v>
      </c>
      <c r="Q138" t="s">
        <v>276</v>
      </c>
      <c r="R138" t="s">
        <v>252</v>
      </c>
      <c r="S138" s="37" t="b">
        <f>Table1[[#This Row],[Toss_Winner]]=Table1[[#This Row],[Winner]]</f>
        <v>0</v>
      </c>
      <c r="T138" s="37" t="b">
        <f>IF(Table1[[#This Row],[Team1]]=Table1[[#This Row],[Team2]],)</f>
        <v>0</v>
      </c>
    </row>
    <row r="139" spans="1:20" x14ac:dyDescent="0.25">
      <c r="A139">
        <v>189</v>
      </c>
      <c r="B139" t="s">
        <v>303</v>
      </c>
      <c r="C139" t="s">
        <v>318</v>
      </c>
      <c r="D139" s="1">
        <v>40258</v>
      </c>
      <c r="E139" t="s">
        <v>153</v>
      </c>
      <c r="F139" t="s">
        <v>48</v>
      </c>
      <c r="G139" t="s">
        <v>153</v>
      </c>
      <c r="H139" t="s">
        <v>49</v>
      </c>
      <c r="I139" t="s">
        <v>22</v>
      </c>
      <c r="J139">
        <v>0</v>
      </c>
      <c r="K139" t="s">
        <v>153</v>
      </c>
      <c r="L139">
        <v>10</v>
      </c>
      <c r="M139">
        <v>0</v>
      </c>
      <c r="N139" t="s">
        <v>319</v>
      </c>
      <c r="O139" t="s">
        <v>320</v>
      </c>
      <c r="P139" t="s">
        <v>155</v>
      </c>
      <c r="Q139" t="s">
        <v>87</v>
      </c>
      <c r="R139" t="s">
        <v>243</v>
      </c>
      <c r="S139" s="37" t="b">
        <f>Table1[[#This Row],[Toss_Winner]]=Table1[[#This Row],[Winner]]</f>
        <v>1</v>
      </c>
      <c r="T139" s="37" t="b">
        <f>IF(Table1[[#This Row],[Team1]]=Table1[[#This Row],[Team2]],)</f>
        <v>0</v>
      </c>
    </row>
    <row r="140" spans="1:20" x14ac:dyDescent="0.25">
      <c r="A140">
        <v>190</v>
      </c>
      <c r="B140" t="s">
        <v>303</v>
      </c>
      <c r="C140" t="s">
        <v>166</v>
      </c>
      <c r="D140" s="1">
        <v>40258</v>
      </c>
      <c r="E140" t="s">
        <v>42</v>
      </c>
      <c r="F140" t="s">
        <v>140</v>
      </c>
      <c r="G140" t="s">
        <v>140</v>
      </c>
      <c r="H140" t="s">
        <v>21</v>
      </c>
      <c r="I140" t="s">
        <v>104</v>
      </c>
      <c r="J140">
        <v>0</v>
      </c>
      <c r="K140" t="s">
        <v>42</v>
      </c>
      <c r="L140">
        <v>0</v>
      </c>
      <c r="M140">
        <v>0</v>
      </c>
      <c r="N140" t="s">
        <v>324</v>
      </c>
      <c r="O140" t="s">
        <v>169</v>
      </c>
      <c r="P140" t="s">
        <v>156</v>
      </c>
      <c r="Q140" t="s">
        <v>152</v>
      </c>
      <c r="R140" t="s">
        <v>201</v>
      </c>
      <c r="S140" s="37" t="b">
        <f>Table1[[#This Row],[Toss_Winner]]=Table1[[#This Row],[Winner]]</f>
        <v>0</v>
      </c>
      <c r="T140" s="37" t="b">
        <f>IF(Table1[[#This Row],[Team1]]=Table1[[#This Row],[Team2]],)</f>
        <v>0</v>
      </c>
    </row>
    <row r="141" spans="1:20" x14ac:dyDescent="0.25">
      <c r="A141">
        <v>191</v>
      </c>
      <c r="B141" t="s">
        <v>303</v>
      </c>
      <c r="C141" t="s">
        <v>54</v>
      </c>
      <c r="D141" s="1">
        <v>40259</v>
      </c>
      <c r="E141" t="s">
        <v>36</v>
      </c>
      <c r="F141" t="s">
        <v>28</v>
      </c>
      <c r="G141" t="s">
        <v>36</v>
      </c>
      <c r="H141" t="s">
        <v>49</v>
      </c>
      <c r="I141" t="s">
        <v>22</v>
      </c>
      <c r="J141">
        <v>0</v>
      </c>
      <c r="K141" t="s">
        <v>28</v>
      </c>
      <c r="L141">
        <v>0</v>
      </c>
      <c r="M141">
        <v>7</v>
      </c>
      <c r="N141" t="s">
        <v>232</v>
      </c>
      <c r="O141" t="s">
        <v>306</v>
      </c>
      <c r="P141" t="s">
        <v>276</v>
      </c>
      <c r="Q141" t="s">
        <v>243</v>
      </c>
      <c r="R141" t="s">
        <v>156</v>
      </c>
      <c r="S141" s="37" t="b">
        <f>Table1[[#This Row],[Toss_Winner]]=Table1[[#This Row],[Winner]]</f>
        <v>0</v>
      </c>
      <c r="T141" s="37" t="b">
        <f>IF(Table1[[#This Row],[Team1]]=Table1[[#This Row],[Team2]],)</f>
        <v>0</v>
      </c>
    </row>
    <row r="142" spans="1:20" x14ac:dyDescent="0.25">
      <c r="A142">
        <v>192</v>
      </c>
      <c r="B142" t="s">
        <v>303</v>
      </c>
      <c r="C142" t="s">
        <v>47</v>
      </c>
      <c r="D142" s="1">
        <v>40260</v>
      </c>
      <c r="E142" t="s">
        <v>20</v>
      </c>
      <c r="F142" t="s">
        <v>140</v>
      </c>
      <c r="G142" t="s">
        <v>140</v>
      </c>
      <c r="H142" t="s">
        <v>21</v>
      </c>
      <c r="I142" t="s">
        <v>22</v>
      </c>
      <c r="J142">
        <v>0</v>
      </c>
      <c r="K142" t="s">
        <v>20</v>
      </c>
      <c r="L142">
        <v>36</v>
      </c>
      <c r="M142">
        <v>0</v>
      </c>
      <c r="N142" t="s">
        <v>69</v>
      </c>
      <c r="O142" t="s">
        <v>51</v>
      </c>
      <c r="P142" t="s">
        <v>138</v>
      </c>
      <c r="Q142" t="s">
        <v>161</v>
      </c>
      <c r="R142" t="s">
        <v>252</v>
      </c>
      <c r="S142" s="37" t="b">
        <f>Table1[[#This Row],[Toss_Winner]]=Table1[[#This Row],[Winner]]</f>
        <v>0</v>
      </c>
      <c r="T142" s="37" t="b">
        <f>IF(Table1[[#This Row],[Team1]]=Table1[[#This Row],[Team2]],)</f>
        <v>0</v>
      </c>
    </row>
    <row r="143" spans="1:20" x14ac:dyDescent="0.25">
      <c r="A143">
        <v>193</v>
      </c>
      <c r="B143" t="s">
        <v>303</v>
      </c>
      <c r="C143" t="s">
        <v>100</v>
      </c>
      <c r="D143" s="1">
        <v>40261</v>
      </c>
      <c r="E143" t="s">
        <v>145</v>
      </c>
      <c r="F143" t="s">
        <v>42</v>
      </c>
      <c r="G143" t="s">
        <v>42</v>
      </c>
      <c r="H143" t="s">
        <v>21</v>
      </c>
      <c r="I143" t="s">
        <v>22</v>
      </c>
      <c r="J143">
        <v>0</v>
      </c>
      <c r="K143" t="s">
        <v>145</v>
      </c>
      <c r="L143">
        <v>31</v>
      </c>
      <c r="M143">
        <v>0</v>
      </c>
      <c r="N143" t="s">
        <v>328</v>
      </c>
      <c r="O143" t="s">
        <v>142</v>
      </c>
      <c r="P143" t="s">
        <v>183</v>
      </c>
      <c r="Q143" t="s">
        <v>271</v>
      </c>
      <c r="R143" t="s">
        <v>161</v>
      </c>
      <c r="S143" s="37" t="b">
        <f>Table1[[#This Row],[Toss_Winner]]=Table1[[#This Row],[Winner]]</f>
        <v>0</v>
      </c>
      <c r="T143" s="37" t="b">
        <f>IF(Table1[[#This Row],[Team1]]=Table1[[#This Row],[Team2]],)</f>
        <v>0</v>
      </c>
    </row>
    <row r="144" spans="1:20" x14ac:dyDescent="0.25">
      <c r="A144">
        <v>194</v>
      </c>
      <c r="B144" t="s">
        <v>303</v>
      </c>
      <c r="C144" t="s">
        <v>54</v>
      </c>
      <c r="D144" s="1">
        <v>40262</v>
      </c>
      <c r="E144" t="s">
        <v>140</v>
      </c>
      <c r="F144" t="s">
        <v>28</v>
      </c>
      <c r="G144" t="s">
        <v>28</v>
      </c>
      <c r="H144" t="s">
        <v>21</v>
      </c>
      <c r="I144" t="s">
        <v>22</v>
      </c>
      <c r="J144">
        <v>0</v>
      </c>
      <c r="K144" t="s">
        <v>28</v>
      </c>
      <c r="L144">
        <v>0</v>
      </c>
      <c r="M144">
        <v>5</v>
      </c>
      <c r="N144" t="s">
        <v>232</v>
      </c>
      <c r="O144" t="s">
        <v>306</v>
      </c>
      <c r="P144" t="s">
        <v>155</v>
      </c>
      <c r="Q144" t="s">
        <v>165</v>
      </c>
      <c r="R144" t="s">
        <v>138</v>
      </c>
      <c r="S144" s="37" t="b">
        <f>Table1[[#This Row],[Toss_Winner]]=Table1[[#This Row],[Winner]]</f>
        <v>1</v>
      </c>
      <c r="T144" s="37" t="b">
        <f>IF(Table1[[#This Row],[Team1]]=Table1[[#This Row],[Team2]],)</f>
        <v>0</v>
      </c>
    </row>
    <row r="145" spans="1:20" x14ac:dyDescent="0.25">
      <c r="A145">
        <v>197</v>
      </c>
      <c r="B145" t="s">
        <v>303</v>
      </c>
      <c r="C145" t="s">
        <v>47</v>
      </c>
      <c r="D145" s="1">
        <v>40262</v>
      </c>
      <c r="E145" t="s">
        <v>48</v>
      </c>
      <c r="F145" t="s">
        <v>20</v>
      </c>
      <c r="G145" t="s">
        <v>20</v>
      </c>
      <c r="H145" t="s">
        <v>21</v>
      </c>
      <c r="I145" t="s">
        <v>22</v>
      </c>
      <c r="J145">
        <v>0</v>
      </c>
      <c r="K145" t="s">
        <v>48</v>
      </c>
      <c r="L145">
        <v>17</v>
      </c>
      <c r="M145">
        <v>0</v>
      </c>
      <c r="N145" t="s">
        <v>50</v>
      </c>
      <c r="O145" t="s">
        <v>51</v>
      </c>
      <c r="P145" t="s">
        <v>201</v>
      </c>
      <c r="Q145" t="s">
        <v>138</v>
      </c>
      <c r="R145" t="s">
        <v>165</v>
      </c>
      <c r="S145" s="37" t="b">
        <f>Table1[[#This Row],[Toss_Winner]]=Table1[[#This Row],[Winner]]</f>
        <v>0</v>
      </c>
      <c r="T145" s="37" t="b">
        <f>IF(Table1[[#This Row],[Team1]]=Table1[[#This Row],[Team2]],)</f>
        <v>0</v>
      </c>
    </row>
    <row r="146" spans="1:20" x14ac:dyDescent="0.25">
      <c r="A146">
        <v>195</v>
      </c>
      <c r="B146" t="s">
        <v>303</v>
      </c>
      <c r="C146" t="s">
        <v>310</v>
      </c>
      <c r="D146" s="1">
        <v>40263</v>
      </c>
      <c r="E146" t="s">
        <v>153</v>
      </c>
      <c r="F146" t="s">
        <v>145</v>
      </c>
      <c r="G146" t="s">
        <v>153</v>
      </c>
      <c r="H146" t="s">
        <v>49</v>
      </c>
      <c r="I146" t="s">
        <v>22</v>
      </c>
      <c r="J146">
        <v>0</v>
      </c>
      <c r="K146" t="s">
        <v>145</v>
      </c>
      <c r="L146">
        <v>0</v>
      </c>
      <c r="M146">
        <v>8</v>
      </c>
      <c r="N146" t="s">
        <v>171</v>
      </c>
      <c r="O146" t="s">
        <v>312</v>
      </c>
      <c r="P146" t="s">
        <v>255</v>
      </c>
      <c r="Q146" t="s">
        <v>243</v>
      </c>
      <c r="R146" t="s">
        <v>252</v>
      </c>
      <c r="S146" s="37" t="b">
        <f>Table1[[#This Row],[Toss_Winner]]=Table1[[#This Row],[Winner]]</f>
        <v>0</v>
      </c>
      <c r="T146" s="37" t="b">
        <f>IF(Table1[[#This Row],[Team1]]=Table1[[#This Row],[Team2]],)</f>
        <v>0</v>
      </c>
    </row>
    <row r="147" spans="1:20" x14ac:dyDescent="0.25">
      <c r="A147">
        <v>196</v>
      </c>
      <c r="B147" t="s">
        <v>303</v>
      </c>
      <c r="C147" t="s">
        <v>100</v>
      </c>
      <c r="D147" s="1">
        <v>40264</v>
      </c>
      <c r="E147" t="s">
        <v>36</v>
      </c>
      <c r="F147" t="s">
        <v>42</v>
      </c>
      <c r="G147" t="s">
        <v>36</v>
      </c>
      <c r="H147" t="s">
        <v>49</v>
      </c>
      <c r="I147" t="s">
        <v>22</v>
      </c>
      <c r="J147">
        <v>0</v>
      </c>
      <c r="K147" t="s">
        <v>36</v>
      </c>
      <c r="L147">
        <v>39</v>
      </c>
      <c r="M147">
        <v>0</v>
      </c>
      <c r="N147" t="s">
        <v>308</v>
      </c>
      <c r="O147" t="s">
        <v>142</v>
      </c>
      <c r="P147" t="s">
        <v>183</v>
      </c>
      <c r="Q147" t="s">
        <v>33</v>
      </c>
      <c r="R147" t="s">
        <v>144</v>
      </c>
      <c r="S147" s="37" t="b">
        <f>Table1[[#This Row],[Toss_Winner]]=Table1[[#This Row],[Winner]]</f>
        <v>1</v>
      </c>
      <c r="T147" s="37" t="b">
        <f>IF(Table1[[#This Row],[Team1]]=Table1[[#This Row],[Team2]],)</f>
        <v>0</v>
      </c>
    </row>
    <row r="148" spans="1:20" x14ac:dyDescent="0.25">
      <c r="A148">
        <v>198</v>
      </c>
      <c r="B148" t="s">
        <v>303</v>
      </c>
      <c r="C148" t="s">
        <v>310</v>
      </c>
      <c r="D148" s="1">
        <v>40265</v>
      </c>
      <c r="E148" t="s">
        <v>145</v>
      </c>
      <c r="F148" t="s">
        <v>140</v>
      </c>
      <c r="G148" t="s">
        <v>145</v>
      </c>
      <c r="H148" t="s">
        <v>49</v>
      </c>
      <c r="I148" t="s">
        <v>22</v>
      </c>
      <c r="J148">
        <v>0</v>
      </c>
      <c r="K148" t="s">
        <v>145</v>
      </c>
      <c r="L148">
        <v>17</v>
      </c>
      <c r="M148">
        <v>0</v>
      </c>
      <c r="N148" t="s">
        <v>333</v>
      </c>
      <c r="O148" t="s">
        <v>312</v>
      </c>
      <c r="P148" t="s">
        <v>276</v>
      </c>
      <c r="Q148" t="s">
        <v>243</v>
      </c>
      <c r="R148" t="s">
        <v>138</v>
      </c>
      <c r="S148" s="37" t="b">
        <f>Table1[[#This Row],[Toss_Winner]]=Table1[[#This Row],[Winner]]</f>
        <v>1</v>
      </c>
      <c r="T148" s="37" t="b">
        <f>IF(Table1[[#This Row],[Team1]]=Table1[[#This Row],[Team2]],)</f>
        <v>0</v>
      </c>
    </row>
    <row r="149" spans="1:20" x14ac:dyDescent="0.25">
      <c r="A149">
        <v>199</v>
      </c>
      <c r="B149" t="s">
        <v>303</v>
      </c>
      <c r="C149" t="s">
        <v>54</v>
      </c>
      <c r="D149" s="1">
        <v>40265</v>
      </c>
      <c r="E149" t="s">
        <v>28</v>
      </c>
      <c r="F149" t="s">
        <v>153</v>
      </c>
      <c r="G149" t="s">
        <v>153</v>
      </c>
      <c r="H149" t="s">
        <v>21</v>
      </c>
      <c r="I149" t="s">
        <v>22</v>
      </c>
      <c r="J149">
        <v>0</v>
      </c>
      <c r="K149" t="s">
        <v>28</v>
      </c>
      <c r="L149">
        <v>41</v>
      </c>
      <c r="M149">
        <v>0</v>
      </c>
      <c r="N149" t="s">
        <v>282</v>
      </c>
      <c r="O149" t="s">
        <v>179</v>
      </c>
      <c r="P149" t="s">
        <v>314</v>
      </c>
      <c r="Q149" t="s">
        <v>156</v>
      </c>
      <c r="R149" t="s">
        <v>271</v>
      </c>
      <c r="S149" s="37" t="b">
        <f>Table1[[#This Row],[Toss_Winner]]=Table1[[#This Row],[Winner]]</f>
        <v>0</v>
      </c>
      <c r="T149" s="37" t="b">
        <f>IF(Table1[[#This Row],[Team1]]=Table1[[#This Row],[Team2]],)</f>
        <v>0</v>
      </c>
    </row>
    <row r="150" spans="1:20" x14ac:dyDescent="0.25">
      <c r="A150">
        <v>200</v>
      </c>
      <c r="B150" t="s">
        <v>303</v>
      </c>
      <c r="C150" t="s">
        <v>70</v>
      </c>
      <c r="D150" s="1">
        <v>40266</v>
      </c>
      <c r="E150" t="s">
        <v>48</v>
      </c>
      <c r="F150" t="s">
        <v>36</v>
      </c>
      <c r="G150" t="s">
        <v>48</v>
      </c>
      <c r="H150" t="s">
        <v>49</v>
      </c>
      <c r="I150" t="s">
        <v>22</v>
      </c>
      <c r="J150">
        <v>0</v>
      </c>
      <c r="K150" t="s">
        <v>48</v>
      </c>
      <c r="L150">
        <v>40</v>
      </c>
      <c r="M150">
        <v>0</v>
      </c>
      <c r="N150" t="s">
        <v>108</v>
      </c>
      <c r="O150" t="s">
        <v>72</v>
      </c>
      <c r="P150" t="s">
        <v>276</v>
      </c>
      <c r="Q150" t="s">
        <v>243</v>
      </c>
      <c r="R150" t="s">
        <v>33</v>
      </c>
      <c r="S150" s="37" t="b">
        <f>Table1[[#This Row],[Toss_Winner]]=Table1[[#This Row],[Winner]]</f>
        <v>1</v>
      </c>
      <c r="T150" s="37" t="b">
        <f>IF(Table1[[#This Row],[Team1]]=Table1[[#This Row],[Team2]],)</f>
        <v>0</v>
      </c>
    </row>
    <row r="151" spans="1:20" x14ac:dyDescent="0.25">
      <c r="A151">
        <v>201</v>
      </c>
      <c r="B151" t="s">
        <v>303</v>
      </c>
      <c r="C151" t="s">
        <v>54</v>
      </c>
      <c r="D151" s="1">
        <v>40267</v>
      </c>
      <c r="E151" t="s">
        <v>42</v>
      </c>
      <c r="F151" t="s">
        <v>28</v>
      </c>
      <c r="G151" t="s">
        <v>28</v>
      </c>
      <c r="H151" t="s">
        <v>21</v>
      </c>
      <c r="I151" t="s">
        <v>22</v>
      </c>
      <c r="J151">
        <v>0</v>
      </c>
      <c r="K151" t="s">
        <v>28</v>
      </c>
      <c r="L151">
        <v>0</v>
      </c>
      <c r="M151">
        <v>4</v>
      </c>
      <c r="N151" t="s">
        <v>336</v>
      </c>
      <c r="O151" t="s">
        <v>306</v>
      </c>
      <c r="P151" t="s">
        <v>183</v>
      </c>
      <c r="Q151" t="s">
        <v>271</v>
      </c>
      <c r="R151" t="s">
        <v>201</v>
      </c>
      <c r="S151" s="37" t="b">
        <f>Table1[[#This Row],[Toss_Winner]]=Table1[[#This Row],[Winner]]</f>
        <v>1</v>
      </c>
      <c r="T151" s="37" t="b">
        <f>IF(Table1[[#This Row],[Team1]]=Table1[[#This Row],[Team2]],)</f>
        <v>0</v>
      </c>
    </row>
    <row r="152" spans="1:20" x14ac:dyDescent="0.25">
      <c r="A152">
        <v>202</v>
      </c>
      <c r="B152" t="s">
        <v>303</v>
      </c>
      <c r="C152" t="s">
        <v>166</v>
      </c>
      <c r="D152" s="1">
        <v>40268</v>
      </c>
      <c r="E152" t="s">
        <v>20</v>
      </c>
      <c r="F152" t="s">
        <v>140</v>
      </c>
      <c r="G152" t="s">
        <v>20</v>
      </c>
      <c r="H152" t="s">
        <v>49</v>
      </c>
      <c r="I152" t="s">
        <v>22</v>
      </c>
      <c r="J152">
        <v>0</v>
      </c>
      <c r="K152" t="s">
        <v>140</v>
      </c>
      <c r="L152">
        <v>0</v>
      </c>
      <c r="M152">
        <v>5</v>
      </c>
      <c r="N152" t="s">
        <v>338</v>
      </c>
      <c r="O152" t="s">
        <v>169</v>
      </c>
      <c r="P152" t="s">
        <v>201</v>
      </c>
      <c r="Q152" t="s">
        <v>138</v>
      </c>
      <c r="R152" t="s">
        <v>138</v>
      </c>
      <c r="S152" s="37" t="b">
        <f>Table1[[#This Row],[Toss_Winner]]=Table1[[#This Row],[Winner]]</f>
        <v>0</v>
      </c>
      <c r="T152" s="37" t="b">
        <f>IF(Table1[[#This Row],[Team1]]=Table1[[#This Row],[Team2]],)</f>
        <v>0</v>
      </c>
    </row>
    <row r="153" spans="1:20" x14ac:dyDescent="0.25">
      <c r="A153">
        <v>203</v>
      </c>
      <c r="B153" t="s">
        <v>303</v>
      </c>
      <c r="C153" t="s">
        <v>70</v>
      </c>
      <c r="D153" s="1">
        <v>40268</v>
      </c>
      <c r="E153" t="s">
        <v>48</v>
      </c>
      <c r="F153" t="s">
        <v>145</v>
      </c>
      <c r="G153" t="s">
        <v>48</v>
      </c>
      <c r="H153" t="s">
        <v>49</v>
      </c>
      <c r="I153" t="s">
        <v>22</v>
      </c>
      <c r="J153">
        <v>0</v>
      </c>
      <c r="K153" t="s">
        <v>48</v>
      </c>
      <c r="L153">
        <v>67</v>
      </c>
      <c r="M153">
        <v>0</v>
      </c>
      <c r="N153" t="s">
        <v>221</v>
      </c>
      <c r="O153" t="s">
        <v>72</v>
      </c>
      <c r="P153" t="s">
        <v>255</v>
      </c>
      <c r="Q153" t="s">
        <v>243</v>
      </c>
      <c r="R153" t="s">
        <v>367</v>
      </c>
      <c r="S153" s="37" t="b">
        <f>Table1[[#This Row],[Toss_Winner]]=Table1[[#This Row],[Winner]]</f>
        <v>1</v>
      </c>
      <c r="T153" s="37" t="b">
        <f>IF(Table1[[#This Row],[Team1]]=Table1[[#This Row],[Team2]],)</f>
        <v>0</v>
      </c>
    </row>
    <row r="154" spans="1:20" x14ac:dyDescent="0.25">
      <c r="A154">
        <v>204</v>
      </c>
      <c r="B154" t="s">
        <v>303</v>
      </c>
      <c r="C154" t="s">
        <v>60</v>
      </c>
      <c r="D154" s="1">
        <v>40269</v>
      </c>
      <c r="E154" t="s">
        <v>36</v>
      </c>
      <c r="F154" t="s">
        <v>153</v>
      </c>
      <c r="G154" t="s">
        <v>36</v>
      </c>
      <c r="H154" t="s">
        <v>49</v>
      </c>
      <c r="I154" t="s">
        <v>22</v>
      </c>
      <c r="J154">
        <v>0</v>
      </c>
      <c r="K154" t="s">
        <v>36</v>
      </c>
      <c r="L154">
        <v>24</v>
      </c>
      <c r="M154">
        <v>0</v>
      </c>
      <c r="N154" t="s">
        <v>197</v>
      </c>
      <c r="O154" t="s">
        <v>63</v>
      </c>
      <c r="P154" t="s">
        <v>156</v>
      </c>
      <c r="Q154" t="s">
        <v>152</v>
      </c>
      <c r="R154" t="s">
        <v>271</v>
      </c>
      <c r="S154" s="37" t="b">
        <f>Table1[[#This Row],[Toss_Winner]]=Table1[[#This Row],[Winner]]</f>
        <v>1</v>
      </c>
      <c r="T154" s="37" t="b">
        <f>IF(Table1[[#This Row],[Team1]]=Table1[[#This Row],[Team2]],)</f>
        <v>0</v>
      </c>
    </row>
    <row r="155" spans="1:20" x14ac:dyDescent="0.25">
      <c r="A155">
        <v>205</v>
      </c>
      <c r="B155" t="s">
        <v>303</v>
      </c>
      <c r="C155" t="s">
        <v>100</v>
      </c>
      <c r="D155" s="1">
        <v>40270</v>
      </c>
      <c r="E155" t="s">
        <v>42</v>
      </c>
      <c r="F155" t="s">
        <v>20</v>
      </c>
      <c r="G155" t="s">
        <v>42</v>
      </c>
      <c r="H155" t="s">
        <v>49</v>
      </c>
      <c r="I155" t="s">
        <v>22</v>
      </c>
      <c r="J155">
        <v>0</v>
      </c>
      <c r="K155" t="s">
        <v>20</v>
      </c>
      <c r="L155">
        <v>0</v>
      </c>
      <c r="M155">
        <v>6</v>
      </c>
      <c r="N155" t="s">
        <v>339</v>
      </c>
      <c r="O155" t="s">
        <v>142</v>
      </c>
      <c r="P155" t="s">
        <v>155</v>
      </c>
      <c r="Q155" t="s">
        <v>87</v>
      </c>
      <c r="R155" t="s">
        <v>161</v>
      </c>
      <c r="S155" s="37" t="b">
        <f>Table1[[#This Row],[Toss_Winner]]=Table1[[#This Row],[Winner]]</f>
        <v>0</v>
      </c>
      <c r="T155" s="37" t="b">
        <f>IF(Table1[[#This Row],[Team1]]=Table1[[#This Row],[Team2]],)</f>
        <v>0</v>
      </c>
    </row>
    <row r="156" spans="1:20" x14ac:dyDescent="0.25">
      <c r="A156">
        <v>206</v>
      </c>
      <c r="B156" t="s">
        <v>303</v>
      </c>
      <c r="C156" t="s">
        <v>166</v>
      </c>
      <c r="D156" s="1">
        <v>40271</v>
      </c>
      <c r="E156" t="s">
        <v>140</v>
      </c>
      <c r="F156" t="s">
        <v>145</v>
      </c>
      <c r="G156" t="s">
        <v>140</v>
      </c>
      <c r="H156" t="s">
        <v>49</v>
      </c>
      <c r="I156" t="s">
        <v>22</v>
      </c>
      <c r="J156">
        <v>0</v>
      </c>
      <c r="K156" t="s">
        <v>140</v>
      </c>
      <c r="L156">
        <v>23</v>
      </c>
      <c r="M156">
        <v>0</v>
      </c>
      <c r="N156" t="s">
        <v>338</v>
      </c>
      <c r="O156" t="s">
        <v>169</v>
      </c>
      <c r="P156" t="s">
        <v>138</v>
      </c>
      <c r="Q156" t="s">
        <v>161</v>
      </c>
      <c r="R156" t="s">
        <v>374</v>
      </c>
      <c r="S156" s="37" t="b">
        <f>Table1[[#This Row],[Toss_Winner]]=Table1[[#This Row],[Winner]]</f>
        <v>1</v>
      </c>
      <c r="T156" s="37" t="b">
        <f>IF(Table1[[#This Row],[Team1]]=Table1[[#This Row],[Team2]],)</f>
        <v>0</v>
      </c>
    </row>
    <row r="157" spans="1:20" x14ac:dyDescent="0.25">
      <c r="A157">
        <v>207</v>
      </c>
      <c r="B157" t="s">
        <v>303</v>
      </c>
      <c r="C157" t="s">
        <v>54</v>
      </c>
      <c r="D157" s="1">
        <v>40271</v>
      </c>
      <c r="E157" t="s">
        <v>28</v>
      </c>
      <c r="F157" t="s">
        <v>153</v>
      </c>
      <c r="G157" t="s">
        <v>28</v>
      </c>
      <c r="H157" t="s">
        <v>49</v>
      </c>
      <c r="I157" t="s">
        <v>22</v>
      </c>
      <c r="J157">
        <v>0</v>
      </c>
      <c r="K157" t="s">
        <v>28</v>
      </c>
      <c r="L157">
        <v>63</v>
      </c>
      <c r="M157">
        <v>0</v>
      </c>
      <c r="N157" t="s">
        <v>125</v>
      </c>
      <c r="O157" t="s">
        <v>306</v>
      </c>
      <c r="P157" t="s">
        <v>183</v>
      </c>
      <c r="Q157" t="s">
        <v>33</v>
      </c>
      <c r="R157" t="s">
        <v>144</v>
      </c>
      <c r="S157" s="37" t="b">
        <f>Table1[[#This Row],[Toss_Winner]]=Table1[[#This Row],[Winner]]</f>
        <v>1</v>
      </c>
      <c r="T157" s="37" t="b">
        <f>IF(Table1[[#This Row],[Team1]]=Table1[[#This Row],[Team2]],)</f>
        <v>0</v>
      </c>
    </row>
    <row r="158" spans="1:20" x14ac:dyDescent="0.25">
      <c r="A158">
        <v>208</v>
      </c>
      <c r="B158" t="s">
        <v>303</v>
      </c>
      <c r="C158" t="s">
        <v>60</v>
      </c>
      <c r="D158" s="1">
        <v>40272</v>
      </c>
      <c r="E158" t="s">
        <v>36</v>
      </c>
      <c r="F158" t="s">
        <v>42</v>
      </c>
      <c r="G158" t="s">
        <v>36</v>
      </c>
      <c r="H158" t="s">
        <v>49</v>
      </c>
      <c r="I158" t="s">
        <v>22</v>
      </c>
      <c r="J158">
        <v>0</v>
      </c>
      <c r="K158" t="s">
        <v>42</v>
      </c>
      <c r="L158">
        <v>0</v>
      </c>
      <c r="M158">
        <v>8</v>
      </c>
      <c r="N158" t="s">
        <v>209</v>
      </c>
      <c r="O158" t="s">
        <v>63</v>
      </c>
      <c r="P158" t="s">
        <v>258</v>
      </c>
      <c r="Q158" t="s">
        <v>152</v>
      </c>
      <c r="R158" t="s">
        <v>367</v>
      </c>
      <c r="S158" s="37" t="b">
        <f>Table1[[#This Row],[Toss_Winner]]=Table1[[#This Row],[Winner]]</f>
        <v>0</v>
      </c>
      <c r="T158" s="37" t="b">
        <f>IF(Table1[[#This Row],[Team1]]=Table1[[#This Row],[Team2]],)</f>
        <v>0</v>
      </c>
    </row>
    <row r="159" spans="1:20" x14ac:dyDescent="0.25">
      <c r="A159">
        <v>209</v>
      </c>
      <c r="B159" t="s">
        <v>303</v>
      </c>
      <c r="C159" t="s">
        <v>70</v>
      </c>
      <c r="D159" s="1">
        <v>40272</v>
      </c>
      <c r="E159" t="s">
        <v>48</v>
      </c>
      <c r="F159" t="s">
        <v>20</v>
      </c>
      <c r="G159" t="s">
        <v>48</v>
      </c>
      <c r="H159" t="s">
        <v>49</v>
      </c>
      <c r="I159" t="s">
        <v>22</v>
      </c>
      <c r="J159">
        <v>0</v>
      </c>
      <c r="K159" t="s">
        <v>48</v>
      </c>
      <c r="L159">
        <v>37</v>
      </c>
      <c r="M159">
        <v>0</v>
      </c>
      <c r="N159" t="s">
        <v>340</v>
      </c>
      <c r="O159" t="s">
        <v>72</v>
      </c>
      <c r="P159" t="s">
        <v>155</v>
      </c>
      <c r="Q159" t="s">
        <v>87</v>
      </c>
      <c r="R159" t="s">
        <v>33</v>
      </c>
      <c r="S159" s="37" t="b">
        <f>Table1[[#This Row],[Toss_Winner]]=Table1[[#This Row],[Winner]]</f>
        <v>1</v>
      </c>
      <c r="T159" s="37" t="b">
        <f>IF(Table1[[#This Row],[Team1]]=Table1[[#This Row],[Team2]],)</f>
        <v>0</v>
      </c>
    </row>
    <row r="160" spans="1:20" x14ac:dyDescent="0.25">
      <c r="A160">
        <v>210</v>
      </c>
      <c r="B160" t="s">
        <v>303</v>
      </c>
      <c r="C160" t="s">
        <v>341</v>
      </c>
      <c r="D160" s="1">
        <v>40273</v>
      </c>
      <c r="E160" t="s">
        <v>145</v>
      </c>
      <c r="F160" t="s">
        <v>153</v>
      </c>
      <c r="G160" t="s">
        <v>145</v>
      </c>
      <c r="H160" t="s">
        <v>49</v>
      </c>
      <c r="I160" t="s">
        <v>22</v>
      </c>
      <c r="J160">
        <v>0</v>
      </c>
      <c r="K160" t="s">
        <v>145</v>
      </c>
      <c r="L160">
        <v>2</v>
      </c>
      <c r="M160">
        <v>0</v>
      </c>
      <c r="N160" t="s">
        <v>286</v>
      </c>
      <c r="O160" t="s">
        <v>342</v>
      </c>
      <c r="P160" t="s">
        <v>255</v>
      </c>
      <c r="Q160" t="s">
        <v>243</v>
      </c>
      <c r="R160" t="s">
        <v>276</v>
      </c>
      <c r="S160" s="37" t="b">
        <f>Table1[[#This Row],[Toss_Winner]]=Table1[[#This Row],[Winner]]</f>
        <v>1</v>
      </c>
      <c r="T160" s="37" t="b">
        <f>IF(Table1[[#This Row],[Team1]]=Table1[[#This Row],[Team2]],)</f>
        <v>0</v>
      </c>
    </row>
    <row r="161" spans="1:20" x14ac:dyDescent="0.25">
      <c r="A161">
        <v>211</v>
      </c>
      <c r="B161" t="s">
        <v>303</v>
      </c>
      <c r="C161" t="s">
        <v>166</v>
      </c>
      <c r="D161" s="1">
        <v>40274</v>
      </c>
      <c r="E161" t="s">
        <v>140</v>
      </c>
      <c r="F161" t="s">
        <v>28</v>
      </c>
      <c r="G161" t="s">
        <v>140</v>
      </c>
      <c r="H161" t="s">
        <v>49</v>
      </c>
      <c r="I161" t="s">
        <v>22</v>
      </c>
      <c r="J161">
        <v>0</v>
      </c>
      <c r="K161" t="s">
        <v>140</v>
      </c>
      <c r="L161">
        <v>24</v>
      </c>
      <c r="M161">
        <v>0</v>
      </c>
      <c r="N161" t="s">
        <v>89</v>
      </c>
      <c r="O161" t="s">
        <v>169</v>
      </c>
      <c r="P161" t="s">
        <v>258</v>
      </c>
      <c r="Q161" t="s">
        <v>152</v>
      </c>
      <c r="R161" t="s">
        <v>367</v>
      </c>
      <c r="S161" s="37" t="b">
        <f>Table1[[#This Row],[Toss_Winner]]=Table1[[#This Row],[Winner]]</f>
        <v>1</v>
      </c>
      <c r="T161" s="37" t="b">
        <f>IF(Table1[[#This Row],[Team1]]=Table1[[#This Row],[Team2]],)</f>
        <v>0</v>
      </c>
    </row>
    <row r="162" spans="1:20" x14ac:dyDescent="0.25">
      <c r="A162">
        <v>212</v>
      </c>
      <c r="B162" t="s">
        <v>303</v>
      </c>
      <c r="C162" t="s">
        <v>157</v>
      </c>
      <c r="D162" s="1">
        <v>40275</v>
      </c>
      <c r="E162" t="s">
        <v>42</v>
      </c>
      <c r="F162" t="s">
        <v>145</v>
      </c>
      <c r="G162" t="s">
        <v>42</v>
      </c>
      <c r="H162" t="s">
        <v>49</v>
      </c>
      <c r="I162" t="s">
        <v>22</v>
      </c>
      <c r="J162">
        <v>0</v>
      </c>
      <c r="K162" t="s">
        <v>145</v>
      </c>
      <c r="L162">
        <v>0</v>
      </c>
      <c r="M162">
        <v>9</v>
      </c>
      <c r="N162" t="s">
        <v>343</v>
      </c>
      <c r="O162" t="s">
        <v>160</v>
      </c>
      <c r="P162" t="s">
        <v>33</v>
      </c>
      <c r="Q162" t="s">
        <v>271</v>
      </c>
      <c r="R162" t="s">
        <v>374</v>
      </c>
      <c r="S162" s="37" t="b">
        <f>Table1[[#This Row],[Toss_Winner]]=Table1[[#This Row],[Winner]]</f>
        <v>0</v>
      </c>
      <c r="T162" s="37" t="b">
        <f>IF(Table1[[#This Row],[Team1]]=Table1[[#This Row],[Team2]],)</f>
        <v>0</v>
      </c>
    </row>
    <row r="163" spans="1:20" x14ac:dyDescent="0.25">
      <c r="A163">
        <v>213</v>
      </c>
      <c r="B163" t="s">
        <v>303</v>
      </c>
      <c r="C163" t="s">
        <v>60</v>
      </c>
      <c r="D163" s="1">
        <v>40275</v>
      </c>
      <c r="E163" t="s">
        <v>36</v>
      </c>
      <c r="F163" t="s">
        <v>48</v>
      </c>
      <c r="G163" t="s">
        <v>36</v>
      </c>
      <c r="H163" t="s">
        <v>49</v>
      </c>
      <c r="I163" t="s">
        <v>22</v>
      </c>
      <c r="J163">
        <v>0</v>
      </c>
      <c r="K163" t="s">
        <v>36</v>
      </c>
      <c r="L163">
        <v>14</v>
      </c>
      <c r="M163">
        <v>0</v>
      </c>
      <c r="N163" t="s">
        <v>197</v>
      </c>
      <c r="O163" t="s">
        <v>63</v>
      </c>
      <c r="P163" t="s">
        <v>201</v>
      </c>
      <c r="Q163" t="s">
        <v>138</v>
      </c>
      <c r="R163" t="s">
        <v>33</v>
      </c>
      <c r="S163" s="37" t="b">
        <f>Table1[[#This Row],[Toss_Winner]]=Table1[[#This Row],[Winner]]</f>
        <v>1</v>
      </c>
      <c r="T163" s="37" t="b">
        <f>IF(Table1[[#This Row],[Team1]]=Table1[[#This Row],[Team2]],)</f>
        <v>0</v>
      </c>
    </row>
    <row r="164" spans="1:20" x14ac:dyDescent="0.25">
      <c r="A164">
        <v>214</v>
      </c>
      <c r="B164" t="s">
        <v>303</v>
      </c>
      <c r="C164" t="s">
        <v>47</v>
      </c>
      <c r="D164" s="1">
        <v>40276</v>
      </c>
      <c r="E164" t="s">
        <v>20</v>
      </c>
      <c r="F164" t="s">
        <v>153</v>
      </c>
      <c r="G164" t="s">
        <v>153</v>
      </c>
      <c r="H164" t="s">
        <v>21</v>
      </c>
      <c r="I164" t="s">
        <v>22</v>
      </c>
      <c r="J164">
        <v>0</v>
      </c>
      <c r="K164" t="s">
        <v>153</v>
      </c>
      <c r="L164">
        <v>0</v>
      </c>
      <c r="M164">
        <v>7</v>
      </c>
      <c r="N164" t="s">
        <v>344</v>
      </c>
      <c r="O164" t="s">
        <v>51</v>
      </c>
      <c r="P164" t="s">
        <v>258</v>
      </c>
      <c r="Q164" t="s">
        <v>152</v>
      </c>
      <c r="R164" t="s">
        <v>165</v>
      </c>
      <c r="S164" s="37" t="b">
        <f>Table1[[#This Row],[Toss_Winner]]=Table1[[#This Row],[Winner]]</f>
        <v>1</v>
      </c>
      <c r="T164" s="37" t="b">
        <f>IF(Table1[[#This Row],[Team1]]=Table1[[#This Row],[Team2]],)</f>
        <v>0</v>
      </c>
    </row>
    <row r="165" spans="1:20" x14ac:dyDescent="0.25">
      <c r="A165">
        <v>215</v>
      </c>
      <c r="B165" t="s">
        <v>303</v>
      </c>
      <c r="C165" t="s">
        <v>100</v>
      </c>
      <c r="D165" s="1">
        <v>40277</v>
      </c>
      <c r="E165" t="s">
        <v>28</v>
      </c>
      <c r="F165" t="s">
        <v>42</v>
      </c>
      <c r="G165" t="s">
        <v>28</v>
      </c>
      <c r="H165" t="s">
        <v>49</v>
      </c>
      <c r="I165" t="s">
        <v>22</v>
      </c>
      <c r="J165">
        <v>0</v>
      </c>
      <c r="K165" t="s">
        <v>42</v>
      </c>
      <c r="L165">
        <v>0</v>
      </c>
      <c r="M165">
        <v>6</v>
      </c>
      <c r="N165" t="s">
        <v>173</v>
      </c>
      <c r="O165" t="s">
        <v>142</v>
      </c>
      <c r="P165" t="s">
        <v>87</v>
      </c>
      <c r="Q165" t="s">
        <v>165</v>
      </c>
      <c r="R165" t="s">
        <v>161</v>
      </c>
      <c r="S165" s="37" t="b">
        <f>Table1[[#This Row],[Toss_Winner]]=Table1[[#This Row],[Winner]]</f>
        <v>0</v>
      </c>
      <c r="T165" s="37" t="b">
        <f>IF(Table1[[#This Row],[Team1]]=Table1[[#This Row],[Team2]],)</f>
        <v>0</v>
      </c>
    </row>
    <row r="166" spans="1:20" x14ac:dyDescent="0.25">
      <c r="A166">
        <v>216</v>
      </c>
      <c r="B166" t="s">
        <v>303</v>
      </c>
      <c r="C166" t="s">
        <v>341</v>
      </c>
      <c r="D166" s="1">
        <v>40278</v>
      </c>
      <c r="E166" t="s">
        <v>140</v>
      </c>
      <c r="F166" t="s">
        <v>153</v>
      </c>
      <c r="G166" t="s">
        <v>140</v>
      </c>
      <c r="H166" t="s">
        <v>49</v>
      </c>
      <c r="I166" t="s">
        <v>22</v>
      </c>
      <c r="J166">
        <v>0</v>
      </c>
      <c r="K166" t="s">
        <v>153</v>
      </c>
      <c r="L166">
        <v>0</v>
      </c>
      <c r="M166">
        <v>6</v>
      </c>
      <c r="N166" t="s">
        <v>345</v>
      </c>
      <c r="O166" t="s">
        <v>342</v>
      </c>
      <c r="P166" t="s">
        <v>255</v>
      </c>
      <c r="Q166" t="s">
        <v>243</v>
      </c>
      <c r="R166" t="s">
        <v>374</v>
      </c>
      <c r="S166" s="37" t="b">
        <f>Table1[[#This Row],[Toss_Winner]]=Table1[[#This Row],[Winner]]</f>
        <v>0</v>
      </c>
      <c r="T166" s="37" t="b">
        <f>IF(Table1[[#This Row],[Team1]]=Table1[[#This Row],[Team2]],)</f>
        <v>0</v>
      </c>
    </row>
    <row r="167" spans="1:20" x14ac:dyDescent="0.25">
      <c r="A167">
        <v>217</v>
      </c>
      <c r="B167" t="s">
        <v>303</v>
      </c>
      <c r="C167" t="s">
        <v>47</v>
      </c>
      <c r="D167" s="1">
        <v>40278</v>
      </c>
      <c r="E167" t="s">
        <v>36</v>
      </c>
      <c r="F167" t="s">
        <v>20</v>
      </c>
      <c r="G167" t="s">
        <v>20</v>
      </c>
      <c r="H167" t="s">
        <v>21</v>
      </c>
      <c r="I167" t="s">
        <v>22</v>
      </c>
      <c r="J167">
        <v>0</v>
      </c>
      <c r="K167" t="s">
        <v>20</v>
      </c>
      <c r="L167">
        <v>0</v>
      </c>
      <c r="M167">
        <v>7</v>
      </c>
      <c r="N167" t="s">
        <v>191</v>
      </c>
      <c r="O167" t="s">
        <v>51</v>
      </c>
      <c r="P167" t="s">
        <v>156</v>
      </c>
      <c r="Q167" t="s">
        <v>152</v>
      </c>
      <c r="R167" t="s">
        <v>386</v>
      </c>
      <c r="S167" s="37" t="b">
        <f>Table1[[#This Row],[Toss_Winner]]=Table1[[#This Row],[Winner]]</f>
        <v>1</v>
      </c>
      <c r="T167" s="37" t="b">
        <f>IF(Table1[[#This Row],[Team1]]=Table1[[#This Row],[Team2]],)</f>
        <v>0</v>
      </c>
    </row>
    <row r="168" spans="1:20" x14ac:dyDescent="0.25">
      <c r="A168">
        <v>218</v>
      </c>
      <c r="B168" t="s">
        <v>303</v>
      </c>
      <c r="C168" t="s">
        <v>70</v>
      </c>
      <c r="D168" s="1">
        <v>40279</v>
      </c>
      <c r="E168" t="s">
        <v>48</v>
      </c>
      <c r="F168" t="s">
        <v>42</v>
      </c>
      <c r="G168" t="s">
        <v>48</v>
      </c>
      <c r="H168" t="s">
        <v>49</v>
      </c>
      <c r="I168" t="s">
        <v>22</v>
      </c>
      <c r="J168">
        <v>0</v>
      </c>
      <c r="K168" t="s">
        <v>42</v>
      </c>
      <c r="L168">
        <v>0</v>
      </c>
      <c r="M168">
        <v>7</v>
      </c>
      <c r="N168" t="s">
        <v>346</v>
      </c>
      <c r="O168" t="s">
        <v>72</v>
      </c>
      <c r="P168" t="s">
        <v>155</v>
      </c>
      <c r="Q168" t="s">
        <v>165</v>
      </c>
      <c r="R168" t="s">
        <v>165</v>
      </c>
      <c r="S168" s="37" t="b">
        <f>Table1[[#This Row],[Toss_Winner]]=Table1[[#This Row],[Winner]]</f>
        <v>0</v>
      </c>
      <c r="T168" s="37" t="b">
        <f>IF(Table1[[#This Row],[Team1]]=Table1[[#This Row],[Team2]],)</f>
        <v>0</v>
      </c>
    </row>
    <row r="169" spans="1:20" x14ac:dyDescent="0.25">
      <c r="A169">
        <v>219</v>
      </c>
      <c r="B169" t="s">
        <v>303</v>
      </c>
      <c r="C169" t="s">
        <v>157</v>
      </c>
      <c r="D169" s="1">
        <v>40279</v>
      </c>
      <c r="E169" t="s">
        <v>28</v>
      </c>
      <c r="F169" t="s">
        <v>145</v>
      </c>
      <c r="G169" t="s">
        <v>145</v>
      </c>
      <c r="H169" t="s">
        <v>21</v>
      </c>
      <c r="I169" t="s">
        <v>22</v>
      </c>
      <c r="J169">
        <v>0</v>
      </c>
      <c r="K169" t="s">
        <v>28</v>
      </c>
      <c r="L169">
        <v>37</v>
      </c>
      <c r="M169">
        <v>0</v>
      </c>
      <c r="N169" t="s">
        <v>232</v>
      </c>
      <c r="O169" t="s">
        <v>160</v>
      </c>
      <c r="P169" t="s">
        <v>183</v>
      </c>
      <c r="Q169" t="s">
        <v>271</v>
      </c>
      <c r="R169" t="s">
        <v>161</v>
      </c>
      <c r="S169" s="37" t="b">
        <f>Table1[[#This Row],[Toss_Winner]]=Table1[[#This Row],[Winner]]</f>
        <v>0</v>
      </c>
      <c r="T169" s="37" t="b">
        <f>IF(Table1[[#This Row],[Team1]]=Table1[[#This Row],[Team2]],)</f>
        <v>0</v>
      </c>
    </row>
    <row r="170" spans="1:20" x14ac:dyDescent="0.25">
      <c r="A170">
        <v>220</v>
      </c>
      <c r="B170" t="s">
        <v>303</v>
      </c>
      <c r="C170" t="s">
        <v>341</v>
      </c>
      <c r="D170" s="1">
        <v>40280</v>
      </c>
      <c r="E170" t="s">
        <v>153</v>
      </c>
      <c r="F170" t="s">
        <v>20</v>
      </c>
      <c r="G170" t="s">
        <v>20</v>
      </c>
      <c r="H170" t="s">
        <v>21</v>
      </c>
      <c r="I170" t="s">
        <v>22</v>
      </c>
      <c r="J170">
        <v>0</v>
      </c>
      <c r="K170" t="s">
        <v>153</v>
      </c>
      <c r="L170">
        <v>13</v>
      </c>
      <c r="M170">
        <v>0</v>
      </c>
      <c r="N170" t="s">
        <v>347</v>
      </c>
      <c r="O170" t="s">
        <v>342</v>
      </c>
      <c r="P170" t="s">
        <v>138</v>
      </c>
      <c r="Q170" t="s">
        <v>161</v>
      </c>
      <c r="R170" t="s">
        <v>367</v>
      </c>
      <c r="S170" s="37" t="b">
        <f>Table1[[#This Row],[Toss_Winner]]=Table1[[#This Row],[Winner]]</f>
        <v>0</v>
      </c>
      <c r="T170" s="37" t="b">
        <f>IF(Table1[[#This Row],[Team1]]=Table1[[#This Row],[Team2]],)</f>
        <v>0</v>
      </c>
    </row>
    <row r="171" spans="1:20" x14ac:dyDescent="0.25">
      <c r="A171">
        <v>221</v>
      </c>
      <c r="B171" t="s">
        <v>303</v>
      </c>
      <c r="C171" t="s">
        <v>54</v>
      </c>
      <c r="D171" s="1">
        <v>40281</v>
      </c>
      <c r="E171" t="s">
        <v>28</v>
      </c>
      <c r="F171" t="s">
        <v>48</v>
      </c>
      <c r="G171" t="s">
        <v>28</v>
      </c>
      <c r="H171" t="s">
        <v>49</v>
      </c>
      <c r="I171" t="s">
        <v>22</v>
      </c>
      <c r="J171">
        <v>0</v>
      </c>
      <c r="K171" t="s">
        <v>28</v>
      </c>
      <c r="L171">
        <v>39</v>
      </c>
      <c r="M171">
        <v>0</v>
      </c>
      <c r="N171" t="s">
        <v>65</v>
      </c>
      <c r="O171" t="s">
        <v>306</v>
      </c>
      <c r="P171" t="s">
        <v>258</v>
      </c>
      <c r="Q171" t="s">
        <v>152</v>
      </c>
      <c r="R171" t="s">
        <v>165</v>
      </c>
      <c r="S171" s="37" t="b">
        <f>Table1[[#This Row],[Toss_Winner]]=Table1[[#This Row],[Winner]]</f>
        <v>1</v>
      </c>
      <c r="T171" s="37" t="b">
        <f>IF(Table1[[#This Row],[Team1]]=Table1[[#This Row],[Team2]],)</f>
        <v>0</v>
      </c>
    </row>
    <row r="172" spans="1:20" x14ac:dyDescent="0.25">
      <c r="A172">
        <v>222</v>
      </c>
      <c r="B172" t="s">
        <v>303</v>
      </c>
      <c r="C172" t="s">
        <v>166</v>
      </c>
      <c r="D172" s="1">
        <v>40281</v>
      </c>
      <c r="E172" t="s">
        <v>36</v>
      </c>
      <c r="F172" t="s">
        <v>140</v>
      </c>
      <c r="G172" t="s">
        <v>36</v>
      </c>
      <c r="H172" t="s">
        <v>49</v>
      </c>
      <c r="I172" t="s">
        <v>22</v>
      </c>
      <c r="J172">
        <v>0</v>
      </c>
      <c r="K172" t="s">
        <v>140</v>
      </c>
      <c r="L172">
        <v>0</v>
      </c>
      <c r="M172">
        <v>9</v>
      </c>
      <c r="N172" t="s">
        <v>349</v>
      </c>
      <c r="O172" t="s">
        <v>169</v>
      </c>
      <c r="P172" t="s">
        <v>276</v>
      </c>
      <c r="Q172" t="s">
        <v>243</v>
      </c>
      <c r="R172" t="s">
        <v>161</v>
      </c>
      <c r="S172" s="37" t="b">
        <f>Table1[[#This Row],[Toss_Winner]]=Table1[[#This Row],[Winner]]</f>
        <v>0</v>
      </c>
      <c r="T172" s="37" t="b">
        <f>IF(Table1[[#This Row],[Team1]]=Table1[[#This Row],[Team2]],)</f>
        <v>0</v>
      </c>
    </row>
    <row r="173" spans="1:20" x14ac:dyDescent="0.25">
      <c r="A173">
        <v>223</v>
      </c>
      <c r="B173" t="s">
        <v>303</v>
      </c>
      <c r="C173" t="s">
        <v>157</v>
      </c>
      <c r="D173" s="1">
        <v>40282</v>
      </c>
      <c r="E173" t="s">
        <v>145</v>
      </c>
      <c r="F173" t="s">
        <v>20</v>
      </c>
      <c r="G173" t="s">
        <v>145</v>
      </c>
      <c r="H173" t="s">
        <v>49</v>
      </c>
      <c r="I173" t="s">
        <v>22</v>
      </c>
      <c r="J173">
        <v>0</v>
      </c>
      <c r="K173" t="s">
        <v>20</v>
      </c>
      <c r="L173">
        <v>0</v>
      </c>
      <c r="M173">
        <v>5</v>
      </c>
      <c r="N173" t="s">
        <v>339</v>
      </c>
      <c r="O173" t="s">
        <v>160</v>
      </c>
      <c r="P173" t="s">
        <v>183</v>
      </c>
      <c r="Q173" t="s">
        <v>33</v>
      </c>
      <c r="R173" t="s">
        <v>138</v>
      </c>
      <c r="S173" s="37" t="b">
        <f>Table1[[#This Row],[Toss_Winner]]=Table1[[#This Row],[Winner]]</f>
        <v>0</v>
      </c>
      <c r="T173" s="37" t="b">
        <f>IF(Table1[[#This Row],[Team1]]=Table1[[#This Row],[Team2]],)</f>
        <v>0</v>
      </c>
    </row>
    <row r="174" spans="1:20" x14ac:dyDescent="0.25">
      <c r="A174">
        <v>224</v>
      </c>
      <c r="B174" t="s">
        <v>303</v>
      </c>
      <c r="C174" t="s">
        <v>166</v>
      </c>
      <c r="D174" s="1">
        <v>40283</v>
      </c>
      <c r="E174" t="s">
        <v>140</v>
      </c>
      <c r="F174" t="s">
        <v>48</v>
      </c>
      <c r="G174" t="s">
        <v>140</v>
      </c>
      <c r="H174" t="s">
        <v>49</v>
      </c>
      <c r="I174" t="s">
        <v>22</v>
      </c>
      <c r="J174">
        <v>0</v>
      </c>
      <c r="K174" t="s">
        <v>48</v>
      </c>
      <c r="L174">
        <v>0</v>
      </c>
      <c r="M174">
        <v>6</v>
      </c>
      <c r="N174" t="s">
        <v>99</v>
      </c>
      <c r="O174" t="s">
        <v>169</v>
      </c>
      <c r="P174" t="s">
        <v>255</v>
      </c>
      <c r="Q174" t="s">
        <v>276</v>
      </c>
      <c r="R174" t="s">
        <v>374</v>
      </c>
      <c r="S174" s="37" t="b">
        <f>Table1[[#This Row],[Toss_Winner]]=Table1[[#This Row],[Winner]]</f>
        <v>0</v>
      </c>
      <c r="T174" s="37" t="b">
        <f>IF(Table1[[#This Row],[Team1]]=Table1[[#This Row],[Team2]],)</f>
        <v>0</v>
      </c>
    </row>
    <row r="175" spans="1:20" x14ac:dyDescent="0.25">
      <c r="A175">
        <v>225</v>
      </c>
      <c r="B175" t="s">
        <v>303</v>
      </c>
      <c r="C175" t="s">
        <v>352</v>
      </c>
      <c r="D175" s="1">
        <v>40284</v>
      </c>
      <c r="E175" t="s">
        <v>42</v>
      </c>
      <c r="F175" t="s">
        <v>153</v>
      </c>
      <c r="G175" t="s">
        <v>153</v>
      </c>
      <c r="H175" t="s">
        <v>21</v>
      </c>
      <c r="I175" t="s">
        <v>22</v>
      </c>
      <c r="J175">
        <v>0</v>
      </c>
      <c r="K175" t="s">
        <v>153</v>
      </c>
      <c r="L175">
        <v>0</v>
      </c>
      <c r="M175">
        <v>5</v>
      </c>
      <c r="N175" t="s">
        <v>109</v>
      </c>
      <c r="O175" t="s">
        <v>354</v>
      </c>
      <c r="P175" t="s">
        <v>87</v>
      </c>
      <c r="Q175" t="s">
        <v>165</v>
      </c>
      <c r="R175" t="s">
        <v>271</v>
      </c>
      <c r="S175" s="37" t="b">
        <f>Table1[[#This Row],[Toss_Winner]]=Table1[[#This Row],[Winner]]</f>
        <v>1</v>
      </c>
      <c r="T175" s="37" t="b">
        <f>IF(Table1[[#This Row],[Team1]]=Table1[[#This Row],[Team2]],)</f>
        <v>0</v>
      </c>
    </row>
    <row r="176" spans="1:20" x14ac:dyDescent="0.25">
      <c r="A176">
        <v>226</v>
      </c>
      <c r="B176" t="s">
        <v>303</v>
      </c>
      <c r="C176" t="s">
        <v>47</v>
      </c>
      <c r="D176" s="1">
        <v>40285</v>
      </c>
      <c r="E176" t="s">
        <v>28</v>
      </c>
      <c r="F176" t="s">
        <v>20</v>
      </c>
      <c r="G176" t="s">
        <v>20</v>
      </c>
      <c r="H176" t="s">
        <v>21</v>
      </c>
      <c r="I176" t="s">
        <v>22</v>
      </c>
      <c r="J176">
        <v>0</v>
      </c>
      <c r="K176" t="s">
        <v>28</v>
      </c>
      <c r="L176">
        <v>57</v>
      </c>
      <c r="M176">
        <v>0</v>
      </c>
      <c r="N176" t="s">
        <v>356</v>
      </c>
      <c r="O176" t="s">
        <v>51</v>
      </c>
      <c r="P176" t="s">
        <v>255</v>
      </c>
      <c r="Q176" t="s">
        <v>243</v>
      </c>
      <c r="R176" t="s">
        <v>161</v>
      </c>
      <c r="S176" s="37" t="b">
        <f>Table1[[#This Row],[Toss_Winner]]=Table1[[#This Row],[Winner]]</f>
        <v>0</v>
      </c>
      <c r="T176" s="37" t="b">
        <f>IF(Table1[[#This Row],[Team1]]=Table1[[#This Row],[Team2]],)</f>
        <v>0</v>
      </c>
    </row>
    <row r="177" spans="1:20" x14ac:dyDescent="0.25">
      <c r="A177">
        <v>227</v>
      </c>
      <c r="B177" t="s">
        <v>303</v>
      </c>
      <c r="C177" t="s">
        <v>60</v>
      </c>
      <c r="D177" s="1">
        <v>40285</v>
      </c>
      <c r="E177" t="s">
        <v>145</v>
      </c>
      <c r="F177" t="s">
        <v>36</v>
      </c>
      <c r="G177" t="s">
        <v>145</v>
      </c>
      <c r="H177" t="s">
        <v>49</v>
      </c>
      <c r="I177" t="s">
        <v>22</v>
      </c>
      <c r="J177">
        <v>0</v>
      </c>
      <c r="K177" t="s">
        <v>36</v>
      </c>
      <c r="L177">
        <v>0</v>
      </c>
      <c r="M177">
        <v>8</v>
      </c>
      <c r="N177" t="s">
        <v>113</v>
      </c>
      <c r="O177" t="s">
        <v>63</v>
      </c>
      <c r="P177" t="s">
        <v>201</v>
      </c>
      <c r="Q177" t="s">
        <v>161</v>
      </c>
      <c r="R177" t="s">
        <v>386</v>
      </c>
      <c r="S177" s="37" t="b">
        <f>Table1[[#This Row],[Toss_Winner]]=Table1[[#This Row],[Winner]]</f>
        <v>0</v>
      </c>
      <c r="T177" s="37" t="b">
        <f>IF(Table1[[#This Row],[Team1]]=Table1[[#This Row],[Team2]],)</f>
        <v>0</v>
      </c>
    </row>
    <row r="178" spans="1:20" x14ac:dyDescent="0.25">
      <c r="A178">
        <v>228</v>
      </c>
      <c r="B178" t="s">
        <v>303</v>
      </c>
      <c r="C178" t="s">
        <v>352</v>
      </c>
      <c r="D178" s="1">
        <v>40286</v>
      </c>
      <c r="E178" t="s">
        <v>42</v>
      </c>
      <c r="F178" t="s">
        <v>140</v>
      </c>
      <c r="G178" t="s">
        <v>140</v>
      </c>
      <c r="H178" t="s">
        <v>21</v>
      </c>
      <c r="I178" t="s">
        <v>22</v>
      </c>
      <c r="J178">
        <v>0</v>
      </c>
      <c r="K178" t="s">
        <v>140</v>
      </c>
      <c r="L178">
        <v>0</v>
      </c>
      <c r="M178">
        <v>6</v>
      </c>
      <c r="N178" t="s">
        <v>92</v>
      </c>
      <c r="O178" t="s">
        <v>354</v>
      </c>
      <c r="P178" t="s">
        <v>155</v>
      </c>
      <c r="Q178" t="s">
        <v>165</v>
      </c>
      <c r="R178" t="s">
        <v>144</v>
      </c>
      <c r="S178" s="37" t="b">
        <f>Table1[[#This Row],[Toss_Winner]]=Table1[[#This Row],[Winner]]</f>
        <v>1</v>
      </c>
      <c r="T178" s="37" t="b">
        <f>IF(Table1[[#This Row],[Team1]]=Table1[[#This Row],[Team2]],)</f>
        <v>0</v>
      </c>
    </row>
    <row r="179" spans="1:20" x14ac:dyDescent="0.25">
      <c r="A179">
        <v>229</v>
      </c>
      <c r="B179" t="s">
        <v>303</v>
      </c>
      <c r="C179" t="s">
        <v>70</v>
      </c>
      <c r="D179" s="1">
        <v>40286</v>
      </c>
      <c r="E179" t="s">
        <v>153</v>
      </c>
      <c r="F179" t="s">
        <v>48</v>
      </c>
      <c r="G179" t="s">
        <v>153</v>
      </c>
      <c r="H179" t="s">
        <v>49</v>
      </c>
      <c r="I179" t="s">
        <v>22</v>
      </c>
      <c r="J179">
        <v>0</v>
      </c>
      <c r="K179" t="s">
        <v>153</v>
      </c>
      <c r="L179">
        <v>11</v>
      </c>
      <c r="M179">
        <v>0</v>
      </c>
      <c r="N179" t="s">
        <v>319</v>
      </c>
      <c r="O179" t="s">
        <v>72</v>
      </c>
      <c r="P179" t="s">
        <v>183</v>
      </c>
      <c r="Q179" t="s">
        <v>271</v>
      </c>
      <c r="R179" t="s">
        <v>374</v>
      </c>
      <c r="S179" s="37" t="b">
        <f>Table1[[#This Row],[Toss_Winner]]=Table1[[#This Row],[Winner]]</f>
        <v>1</v>
      </c>
      <c r="T179" s="37" t="b">
        <f>IF(Table1[[#This Row],[Team1]]=Table1[[#This Row],[Team2]],)</f>
        <v>0</v>
      </c>
    </row>
    <row r="180" spans="1:20" x14ac:dyDescent="0.25">
      <c r="A180">
        <v>230</v>
      </c>
      <c r="B180" t="s">
        <v>303</v>
      </c>
      <c r="C180" t="s">
        <v>60</v>
      </c>
      <c r="D180" s="1">
        <v>40287</v>
      </c>
      <c r="E180" t="s">
        <v>28</v>
      </c>
      <c r="F180" t="s">
        <v>36</v>
      </c>
      <c r="G180" t="s">
        <v>28</v>
      </c>
      <c r="H180" t="s">
        <v>49</v>
      </c>
      <c r="I180" t="s">
        <v>22</v>
      </c>
      <c r="J180">
        <v>0</v>
      </c>
      <c r="K180" t="s">
        <v>36</v>
      </c>
      <c r="L180">
        <v>0</v>
      </c>
      <c r="M180">
        <v>9</v>
      </c>
      <c r="N180" t="s">
        <v>359</v>
      </c>
      <c r="O180" t="s">
        <v>63</v>
      </c>
      <c r="P180" t="s">
        <v>201</v>
      </c>
      <c r="Q180" t="s">
        <v>138</v>
      </c>
      <c r="R180" t="s">
        <v>386</v>
      </c>
      <c r="S180" s="37" t="b">
        <f>Table1[[#This Row],[Toss_Winner]]=Table1[[#This Row],[Winner]]</f>
        <v>0</v>
      </c>
      <c r="T180" s="37" t="b">
        <f>IF(Table1[[#This Row],[Team1]]=Table1[[#This Row],[Team2]],)</f>
        <v>0</v>
      </c>
    </row>
    <row r="181" spans="1:20" x14ac:dyDescent="0.25">
      <c r="A181">
        <v>231</v>
      </c>
      <c r="B181" t="s">
        <v>303</v>
      </c>
      <c r="C181" t="s">
        <v>54</v>
      </c>
      <c r="D181" s="1">
        <v>40289</v>
      </c>
      <c r="E181" t="s">
        <v>28</v>
      </c>
      <c r="F181" t="s">
        <v>20</v>
      </c>
      <c r="G181" t="s">
        <v>28</v>
      </c>
      <c r="H181" t="s">
        <v>49</v>
      </c>
      <c r="I181" t="s">
        <v>22</v>
      </c>
      <c r="J181">
        <v>0</v>
      </c>
      <c r="K181" t="s">
        <v>28</v>
      </c>
      <c r="L181">
        <v>35</v>
      </c>
      <c r="M181">
        <v>0</v>
      </c>
      <c r="N181" t="s">
        <v>65</v>
      </c>
      <c r="O181" t="s">
        <v>179</v>
      </c>
      <c r="P181" t="s">
        <v>183</v>
      </c>
      <c r="Q181" t="s">
        <v>161</v>
      </c>
      <c r="R181" t="s">
        <v>271</v>
      </c>
      <c r="S181" s="37" t="b">
        <f>Table1[[#This Row],[Toss_Winner]]=Table1[[#This Row],[Winner]]</f>
        <v>1</v>
      </c>
      <c r="T181" s="37" t="b">
        <f>IF(Table1[[#This Row],[Team1]]=Table1[[#This Row],[Team2]],)</f>
        <v>0</v>
      </c>
    </row>
    <row r="182" spans="1:20" x14ac:dyDescent="0.25">
      <c r="A182">
        <v>232</v>
      </c>
      <c r="B182" t="s">
        <v>303</v>
      </c>
      <c r="C182" t="s">
        <v>54</v>
      </c>
      <c r="D182" s="1">
        <v>40290</v>
      </c>
      <c r="E182" t="s">
        <v>140</v>
      </c>
      <c r="F182" t="s">
        <v>153</v>
      </c>
      <c r="G182" t="s">
        <v>140</v>
      </c>
      <c r="H182" t="s">
        <v>49</v>
      </c>
      <c r="I182" t="s">
        <v>22</v>
      </c>
      <c r="J182">
        <v>0</v>
      </c>
      <c r="K182" t="s">
        <v>140</v>
      </c>
      <c r="L182">
        <v>38</v>
      </c>
      <c r="M182">
        <v>0</v>
      </c>
      <c r="N182" t="s">
        <v>362</v>
      </c>
      <c r="O182" t="s">
        <v>179</v>
      </c>
      <c r="P182" t="s">
        <v>183</v>
      </c>
      <c r="Q182" t="s">
        <v>161</v>
      </c>
      <c r="R182" t="s">
        <v>276</v>
      </c>
      <c r="S182" s="37" t="b">
        <f>Table1[[#This Row],[Toss_Winner]]=Table1[[#This Row],[Winner]]</f>
        <v>1</v>
      </c>
      <c r="T182" s="37" t="b">
        <f>IF(Table1[[#This Row],[Team1]]=Table1[[#This Row],[Team2]],)</f>
        <v>0</v>
      </c>
    </row>
    <row r="183" spans="1:20" x14ac:dyDescent="0.25">
      <c r="A183">
        <v>233</v>
      </c>
      <c r="B183" t="s">
        <v>303</v>
      </c>
      <c r="C183" t="s">
        <v>54</v>
      </c>
      <c r="D183" s="1">
        <v>40292</v>
      </c>
      <c r="E183" t="s">
        <v>153</v>
      </c>
      <c r="F183" t="s">
        <v>20</v>
      </c>
      <c r="G183" t="s">
        <v>153</v>
      </c>
      <c r="H183" t="s">
        <v>49</v>
      </c>
      <c r="I183" t="s">
        <v>22</v>
      </c>
      <c r="J183">
        <v>0</v>
      </c>
      <c r="K183" t="s">
        <v>20</v>
      </c>
      <c r="L183">
        <v>0</v>
      </c>
      <c r="M183">
        <v>9</v>
      </c>
      <c r="N183" t="s">
        <v>218</v>
      </c>
      <c r="O183" t="s">
        <v>179</v>
      </c>
      <c r="P183" t="s">
        <v>138</v>
      </c>
      <c r="Q183" t="s">
        <v>243</v>
      </c>
      <c r="R183" t="s">
        <v>374</v>
      </c>
      <c r="S183" s="37" t="b">
        <f>Table1[[#This Row],[Toss_Winner]]=Table1[[#This Row],[Winner]]</f>
        <v>0</v>
      </c>
      <c r="T183" s="37" t="b">
        <f>IF(Table1[[#This Row],[Team1]]=Table1[[#This Row],[Team2]],)</f>
        <v>0</v>
      </c>
    </row>
    <row r="184" spans="1:20" x14ac:dyDescent="0.25">
      <c r="A184">
        <v>234</v>
      </c>
      <c r="B184" t="s">
        <v>303</v>
      </c>
      <c r="C184" t="s">
        <v>54</v>
      </c>
      <c r="D184" s="1">
        <v>40293</v>
      </c>
      <c r="E184" t="s">
        <v>140</v>
      </c>
      <c r="F184" t="s">
        <v>28</v>
      </c>
      <c r="G184" t="s">
        <v>140</v>
      </c>
      <c r="H184" t="s">
        <v>49</v>
      </c>
      <c r="I184" t="s">
        <v>22</v>
      </c>
      <c r="J184">
        <v>0</v>
      </c>
      <c r="K184" t="s">
        <v>140</v>
      </c>
      <c r="L184">
        <v>22</v>
      </c>
      <c r="M184">
        <v>0</v>
      </c>
      <c r="N184" t="s">
        <v>89</v>
      </c>
      <c r="O184" t="s">
        <v>179</v>
      </c>
      <c r="P184" t="s">
        <v>138</v>
      </c>
      <c r="Q184" t="s">
        <v>243</v>
      </c>
      <c r="R184" t="s">
        <v>144</v>
      </c>
      <c r="S184" s="37" t="b">
        <f>Table1[[#This Row],[Toss_Winner]]=Table1[[#This Row],[Winner]]</f>
        <v>1</v>
      </c>
      <c r="T184" s="37" t="b">
        <f>IF(Table1[[#This Row],[Team1]]=Table1[[#This Row],[Team2]],)</f>
        <v>0</v>
      </c>
    </row>
    <row r="185" spans="1:20" x14ac:dyDescent="0.25">
      <c r="A185">
        <v>235</v>
      </c>
      <c r="B185" t="s">
        <v>365</v>
      </c>
      <c r="C185" t="s">
        <v>166</v>
      </c>
      <c r="D185" s="1">
        <v>40641</v>
      </c>
      <c r="E185" t="s">
        <v>140</v>
      </c>
      <c r="F185" t="s">
        <v>36</v>
      </c>
      <c r="G185" t="s">
        <v>140</v>
      </c>
      <c r="H185" t="s">
        <v>49</v>
      </c>
      <c r="I185" t="s">
        <v>22</v>
      </c>
      <c r="J185">
        <v>0</v>
      </c>
      <c r="K185" t="s">
        <v>140</v>
      </c>
      <c r="L185">
        <v>2</v>
      </c>
      <c r="M185">
        <v>0</v>
      </c>
      <c r="N185" t="s">
        <v>366</v>
      </c>
      <c r="O185" t="s">
        <v>169</v>
      </c>
      <c r="P185" t="s">
        <v>183</v>
      </c>
      <c r="Q185" t="s">
        <v>367</v>
      </c>
      <c r="R185" t="s">
        <v>243</v>
      </c>
      <c r="S185" s="37" t="b">
        <f>Table1[[#This Row],[Toss_Winner]]=Table1[[#This Row],[Winner]]</f>
        <v>1</v>
      </c>
      <c r="T185" s="37" t="b">
        <f>IF(Table1[[#This Row],[Team1]]=Table1[[#This Row],[Team2]],)</f>
        <v>0</v>
      </c>
    </row>
    <row r="186" spans="1:20" x14ac:dyDescent="0.25">
      <c r="A186">
        <v>236</v>
      </c>
      <c r="B186" t="s">
        <v>365</v>
      </c>
      <c r="C186" t="s">
        <v>18</v>
      </c>
      <c r="D186" s="1">
        <v>40642</v>
      </c>
      <c r="E186" t="s">
        <v>153</v>
      </c>
      <c r="F186" t="s">
        <v>145</v>
      </c>
      <c r="G186" t="s">
        <v>145</v>
      </c>
      <c r="H186" t="s">
        <v>21</v>
      </c>
      <c r="I186" t="s">
        <v>22</v>
      </c>
      <c r="J186">
        <v>0</v>
      </c>
      <c r="K186" t="s">
        <v>145</v>
      </c>
      <c r="L186">
        <v>0</v>
      </c>
      <c r="M186">
        <v>8</v>
      </c>
      <c r="N186" t="s">
        <v>368</v>
      </c>
      <c r="O186" t="s">
        <v>24</v>
      </c>
      <c r="P186" t="s">
        <v>138</v>
      </c>
      <c r="Q186" t="s">
        <v>271</v>
      </c>
      <c r="R186" t="s">
        <v>161</v>
      </c>
      <c r="S186" s="37" t="b">
        <f>Table1[[#This Row],[Toss_Winner]]=Table1[[#This Row],[Winner]]</f>
        <v>1</v>
      </c>
      <c r="T186" s="37" t="b">
        <f>IF(Table1[[#This Row],[Team1]]=Table1[[#This Row],[Team2]],)</f>
        <v>0</v>
      </c>
    </row>
    <row r="187" spans="1:20" x14ac:dyDescent="0.25">
      <c r="A187">
        <v>237</v>
      </c>
      <c r="B187" t="s">
        <v>365</v>
      </c>
      <c r="C187" t="s">
        <v>369</v>
      </c>
      <c r="D187" s="1">
        <v>40642</v>
      </c>
      <c r="E187" t="s">
        <v>370</v>
      </c>
      <c r="F187" t="s">
        <v>20</v>
      </c>
      <c r="G187" t="s">
        <v>370</v>
      </c>
      <c r="H187" t="s">
        <v>49</v>
      </c>
      <c r="I187" t="s">
        <v>22</v>
      </c>
      <c r="J187">
        <v>0</v>
      </c>
      <c r="K187" t="s">
        <v>20</v>
      </c>
      <c r="L187">
        <v>0</v>
      </c>
      <c r="M187">
        <v>6</v>
      </c>
      <c r="N187" t="s">
        <v>249</v>
      </c>
      <c r="O187" t="s">
        <v>371</v>
      </c>
      <c r="P187" t="s">
        <v>255</v>
      </c>
      <c r="Q187" t="s">
        <v>156</v>
      </c>
      <c r="R187" t="s">
        <v>367</v>
      </c>
      <c r="S187" s="37" t="b">
        <f>Table1[[#This Row],[Toss_Winner]]=Table1[[#This Row],[Winner]]</f>
        <v>0</v>
      </c>
      <c r="T187" s="37" t="b">
        <f>IF(Table1[[#This Row],[Team1]]=Table1[[#This Row],[Team2]],)</f>
        <v>0</v>
      </c>
    </row>
    <row r="188" spans="1:20" x14ac:dyDescent="0.25">
      <c r="A188">
        <v>238</v>
      </c>
      <c r="B188" t="s">
        <v>365</v>
      </c>
      <c r="C188" t="s">
        <v>70</v>
      </c>
      <c r="D188" s="1">
        <v>40643</v>
      </c>
      <c r="E188" t="s">
        <v>48</v>
      </c>
      <c r="F188" t="s">
        <v>28</v>
      </c>
      <c r="G188" t="s">
        <v>48</v>
      </c>
      <c r="H188" t="s">
        <v>49</v>
      </c>
      <c r="I188" t="s">
        <v>22</v>
      </c>
      <c r="J188">
        <v>0</v>
      </c>
      <c r="K188" t="s">
        <v>28</v>
      </c>
      <c r="L188">
        <v>0</v>
      </c>
      <c r="M188">
        <v>8</v>
      </c>
      <c r="N188" t="s">
        <v>336</v>
      </c>
      <c r="O188" t="s">
        <v>72</v>
      </c>
      <c r="P188" t="s">
        <v>165</v>
      </c>
      <c r="Q188" t="s">
        <v>161</v>
      </c>
      <c r="R188" t="s">
        <v>144</v>
      </c>
      <c r="S188" s="37" t="b">
        <f>Table1[[#This Row],[Toss_Winner]]=Table1[[#This Row],[Winner]]</f>
        <v>0</v>
      </c>
      <c r="T188" s="37" t="b">
        <f>IF(Table1[[#This Row],[Team1]]=Table1[[#This Row],[Team2]],)</f>
        <v>0</v>
      </c>
    </row>
    <row r="189" spans="1:20" x14ac:dyDescent="0.25">
      <c r="A189">
        <v>239</v>
      </c>
      <c r="B189" t="s">
        <v>365</v>
      </c>
      <c r="C189" t="s">
        <v>54</v>
      </c>
      <c r="D189" s="1">
        <v>40643</v>
      </c>
      <c r="E189" t="s">
        <v>42</v>
      </c>
      <c r="F189" t="s">
        <v>372</v>
      </c>
      <c r="G189" t="s">
        <v>42</v>
      </c>
      <c r="H189" t="s">
        <v>49</v>
      </c>
      <c r="I189" t="s">
        <v>22</v>
      </c>
      <c r="J189">
        <v>0</v>
      </c>
      <c r="K189" t="s">
        <v>372</v>
      </c>
      <c r="L189">
        <v>0</v>
      </c>
      <c r="M189">
        <v>7</v>
      </c>
      <c r="N189" t="s">
        <v>373</v>
      </c>
      <c r="O189" t="s">
        <v>179</v>
      </c>
      <c r="P189" t="s">
        <v>183</v>
      </c>
      <c r="Q189" t="s">
        <v>367</v>
      </c>
      <c r="R189" t="s">
        <v>386</v>
      </c>
      <c r="S189" s="37" t="b">
        <f>Table1[[#This Row],[Toss_Winner]]=Table1[[#This Row],[Winner]]</f>
        <v>0</v>
      </c>
      <c r="T189" s="37" t="b">
        <f>IF(Table1[[#This Row],[Team1]]=Table1[[#This Row],[Team2]],)</f>
        <v>0</v>
      </c>
    </row>
    <row r="190" spans="1:20" x14ac:dyDescent="0.25">
      <c r="A190">
        <v>240</v>
      </c>
      <c r="B190" t="s">
        <v>365</v>
      </c>
      <c r="C190" t="s">
        <v>60</v>
      </c>
      <c r="D190" s="1">
        <v>40644</v>
      </c>
      <c r="E190" t="s">
        <v>36</v>
      </c>
      <c r="F190" t="s">
        <v>153</v>
      </c>
      <c r="G190" t="s">
        <v>36</v>
      </c>
      <c r="H190" t="s">
        <v>49</v>
      </c>
      <c r="I190" t="s">
        <v>22</v>
      </c>
      <c r="J190">
        <v>0</v>
      </c>
      <c r="K190" t="s">
        <v>36</v>
      </c>
      <c r="L190">
        <v>9</v>
      </c>
      <c r="M190">
        <v>0</v>
      </c>
      <c r="N190" t="s">
        <v>275</v>
      </c>
      <c r="O190" t="s">
        <v>63</v>
      </c>
      <c r="P190" t="s">
        <v>138</v>
      </c>
      <c r="Q190" t="s">
        <v>271</v>
      </c>
      <c r="R190" t="s">
        <v>161</v>
      </c>
      <c r="S190" s="37" t="b">
        <f>Table1[[#This Row],[Toss_Winner]]=Table1[[#This Row],[Winner]]</f>
        <v>1</v>
      </c>
      <c r="T190" s="37" t="b">
        <f>IF(Table1[[#This Row],[Team1]]=Table1[[#This Row],[Team2]],)</f>
        <v>0</v>
      </c>
    </row>
    <row r="191" spans="1:20" x14ac:dyDescent="0.25">
      <c r="A191">
        <v>241</v>
      </c>
      <c r="B191" t="s">
        <v>365</v>
      </c>
      <c r="C191" t="s">
        <v>157</v>
      </c>
      <c r="D191" s="1">
        <v>40645</v>
      </c>
      <c r="E191" t="s">
        <v>48</v>
      </c>
      <c r="F191" t="s">
        <v>145</v>
      </c>
      <c r="G191" t="s">
        <v>48</v>
      </c>
      <c r="H191" t="s">
        <v>49</v>
      </c>
      <c r="I191" t="s">
        <v>22</v>
      </c>
      <c r="J191">
        <v>0</v>
      </c>
      <c r="K191" t="s">
        <v>145</v>
      </c>
      <c r="L191">
        <v>0</v>
      </c>
      <c r="M191">
        <v>6</v>
      </c>
      <c r="N191" t="s">
        <v>286</v>
      </c>
      <c r="O191" t="s">
        <v>160</v>
      </c>
      <c r="P191" t="s">
        <v>147</v>
      </c>
      <c r="Q191" t="s">
        <v>161</v>
      </c>
      <c r="R191" t="s">
        <v>243</v>
      </c>
      <c r="S191" s="37" t="b">
        <f>Table1[[#This Row],[Toss_Winner]]=Table1[[#This Row],[Winner]]</f>
        <v>0</v>
      </c>
      <c r="T191" s="37" t="b">
        <f>IF(Table1[[#This Row],[Team1]]=Table1[[#This Row],[Team2]],)</f>
        <v>0</v>
      </c>
    </row>
    <row r="192" spans="1:20" x14ac:dyDescent="0.25">
      <c r="A192">
        <v>242</v>
      </c>
      <c r="B192" t="s">
        <v>365</v>
      </c>
      <c r="C192" t="s">
        <v>47</v>
      </c>
      <c r="D192" s="1">
        <v>40645</v>
      </c>
      <c r="E192" t="s">
        <v>20</v>
      </c>
      <c r="F192" t="s">
        <v>28</v>
      </c>
      <c r="G192" t="s">
        <v>28</v>
      </c>
      <c r="H192" t="s">
        <v>21</v>
      </c>
      <c r="I192" t="s">
        <v>22</v>
      </c>
      <c r="J192">
        <v>0</v>
      </c>
      <c r="K192" t="s">
        <v>28</v>
      </c>
      <c r="L192">
        <v>0</v>
      </c>
      <c r="M192">
        <v>9</v>
      </c>
      <c r="N192" t="s">
        <v>232</v>
      </c>
      <c r="O192" t="s">
        <v>51</v>
      </c>
      <c r="P192" t="s">
        <v>255</v>
      </c>
      <c r="Q192" t="s">
        <v>374</v>
      </c>
      <c r="R192" t="s">
        <v>386</v>
      </c>
      <c r="S192" s="37" t="b">
        <f>Table1[[#This Row],[Toss_Winner]]=Table1[[#This Row],[Winner]]</f>
        <v>1</v>
      </c>
      <c r="T192" s="37" t="b">
        <f>IF(Table1[[#This Row],[Team1]]=Table1[[#This Row],[Team2]],)</f>
        <v>0</v>
      </c>
    </row>
    <row r="193" spans="1:20" x14ac:dyDescent="0.25">
      <c r="A193">
        <v>243</v>
      </c>
      <c r="B193" t="s">
        <v>365</v>
      </c>
      <c r="C193" t="s">
        <v>100</v>
      </c>
      <c r="D193" s="1">
        <v>40646</v>
      </c>
      <c r="E193" t="s">
        <v>140</v>
      </c>
      <c r="F193" t="s">
        <v>42</v>
      </c>
      <c r="G193" t="s">
        <v>42</v>
      </c>
      <c r="H193" t="s">
        <v>21</v>
      </c>
      <c r="I193" t="s">
        <v>22</v>
      </c>
      <c r="J193">
        <v>0</v>
      </c>
      <c r="K193" t="s">
        <v>42</v>
      </c>
      <c r="L193">
        <v>0</v>
      </c>
      <c r="M193">
        <v>6</v>
      </c>
      <c r="N193" t="s">
        <v>376</v>
      </c>
      <c r="O193" t="s">
        <v>142</v>
      </c>
      <c r="P193" t="s">
        <v>137</v>
      </c>
      <c r="Q193" t="s">
        <v>144</v>
      </c>
      <c r="R193" t="s">
        <v>165</v>
      </c>
      <c r="S193" s="37" t="b">
        <f>Table1[[#This Row],[Toss_Winner]]=Table1[[#This Row],[Winner]]</f>
        <v>1</v>
      </c>
      <c r="T193" s="37" t="b">
        <f>IF(Table1[[#This Row],[Team1]]=Table1[[#This Row],[Team2]],)</f>
        <v>0</v>
      </c>
    </row>
    <row r="194" spans="1:20" x14ac:dyDescent="0.25">
      <c r="A194">
        <v>244</v>
      </c>
      <c r="B194" t="s">
        <v>365</v>
      </c>
      <c r="C194" t="s">
        <v>54</v>
      </c>
      <c r="D194" s="1">
        <v>40646</v>
      </c>
      <c r="E194" t="s">
        <v>370</v>
      </c>
      <c r="F194" t="s">
        <v>372</v>
      </c>
      <c r="G194" t="s">
        <v>370</v>
      </c>
      <c r="H194" t="s">
        <v>49</v>
      </c>
      <c r="I194" t="s">
        <v>22</v>
      </c>
      <c r="J194">
        <v>0</v>
      </c>
      <c r="K194" t="s">
        <v>372</v>
      </c>
      <c r="L194">
        <v>0</v>
      </c>
      <c r="M194">
        <v>4</v>
      </c>
      <c r="N194" t="s">
        <v>377</v>
      </c>
      <c r="O194" t="s">
        <v>179</v>
      </c>
      <c r="P194" t="s">
        <v>258</v>
      </c>
      <c r="Q194" t="s">
        <v>367</v>
      </c>
      <c r="R194" t="s">
        <v>46</v>
      </c>
      <c r="S194" s="37" t="b">
        <f>Table1[[#This Row],[Toss_Winner]]=Table1[[#This Row],[Winner]]</f>
        <v>0</v>
      </c>
      <c r="T194" s="37" t="b">
        <f>IF(Table1[[#This Row],[Team1]]=Table1[[#This Row],[Team2]],)</f>
        <v>0</v>
      </c>
    </row>
    <row r="195" spans="1:20" x14ac:dyDescent="0.25">
      <c r="A195">
        <v>245</v>
      </c>
      <c r="B195" t="s">
        <v>365</v>
      </c>
      <c r="C195" t="s">
        <v>18</v>
      </c>
      <c r="D195" s="1">
        <v>40647</v>
      </c>
      <c r="E195" t="s">
        <v>153</v>
      </c>
      <c r="F195" t="s">
        <v>20</v>
      </c>
      <c r="G195" t="s">
        <v>20</v>
      </c>
      <c r="H195" t="s">
        <v>21</v>
      </c>
      <c r="I195" t="s">
        <v>22</v>
      </c>
      <c r="J195">
        <v>0</v>
      </c>
      <c r="K195" t="s">
        <v>153</v>
      </c>
      <c r="L195">
        <v>33</v>
      </c>
      <c r="M195">
        <v>0</v>
      </c>
      <c r="N195" t="s">
        <v>379</v>
      </c>
      <c r="O195" t="s">
        <v>24</v>
      </c>
      <c r="P195" t="s">
        <v>138</v>
      </c>
      <c r="Q195" t="s">
        <v>33</v>
      </c>
      <c r="R195" t="s">
        <v>532</v>
      </c>
      <c r="S195" s="37" t="b">
        <f>Table1[[#This Row],[Toss_Winner]]=Table1[[#This Row],[Winner]]</f>
        <v>0</v>
      </c>
      <c r="T195" s="37" t="b">
        <f>IF(Table1[[#This Row],[Team1]]=Table1[[#This Row],[Team2]],)</f>
        <v>0</v>
      </c>
    </row>
    <row r="196" spans="1:20" x14ac:dyDescent="0.25">
      <c r="A196">
        <v>246</v>
      </c>
      <c r="B196" t="s">
        <v>365</v>
      </c>
      <c r="C196" t="s">
        <v>157</v>
      </c>
      <c r="D196" s="1">
        <v>40648</v>
      </c>
      <c r="E196" t="s">
        <v>145</v>
      </c>
      <c r="F196" t="s">
        <v>36</v>
      </c>
      <c r="G196" t="s">
        <v>36</v>
      </c>
      <c r="H196" t="s">
        <v>21</v>
      </c>
      <c r="I196" t="s">
        <v>22</v>
      </c>
      <c r="J196">
        <v>0</v>
      </c>
      <c r="K196" t="s">
        <v>36</v>
      </c>
      <c r="L196">
        <v>0</v>
      </c>
      <c r="M196">
        <v>9</v>
      </c>
      <c r="N196" t="s">
        <v>99</v>
      </c>
      <c r="O196" t="s">
        <v>160</v>
      </c>
      <c r="P196" t="s">
        <v>147</v>
      </c>
      <c r="Q196" t="s">
        <v>276</v>
      </c>
      <c r="R196" t="s">
        <v>431</v>
      </c>
      <c r="S196" s="37" t="b">
        <f>Table1[[#This Row],[Toss_Winner]]=Table1[[#This Row],[Winner]]</f>
        <v>1</v>
      </c>
      <c r="T196" s="37" t="b">
        <f>IF(Table1[[#This Row],[Team1]]=Table1[[#This Row],[Team2]],)</f>
        <v>0</v>
      </c>
    </row>
    <row r="197" spans="1:20" x14ac:dyDescent="0.25">
      <c r="A197">
        <v>247</v>
      </c>
      <c r="B197" t="s">
        <v>365</v>
      </c>
      <c r="C197" t="s">
        <v>54</v>
      </c>
      <c r="D197" s="1">
        <v>40648</v>
      </c>
      <c r="E197" t="s">
        <v>28</v>
      </c>
      <c r="F197" t="s">
        <v>370</v>
      </c>
      <c r="G197" t="s">
        <v>370</v>
      </c>
      <c r="H197" t="s">
        <v>21</v>
      </c>
      <c r="I197" t="s">
        <v>22</v>
      </c>
      <c r="J197">
        <v>0</v>
      </c>
      <c r="K197" t="s">
        <v>370</v>
      </c>
      <c r="L197">
        <v>0</v>
      </c>
      <c r="M197">
        <v>8</v>
      </c>
      <c r="N197" t="s">
        <v>136</v>
      </c>
      <c r="O197" t="s">
        <v>56</v>
      </c>
      <c r="P197" t="s">
        <v>183</v>
      </c>
      <c r="Q197" t="s">
        <v>367</v>
      </c>
      <c r="R197" t="s">
        <v>431</v>
      </c>
      <c r="S197" s="37" t="b">
        <f>Table1[[#This Row],[Toss_Winner]]=Table1[[#This Row],[Winner]]</f>
        <v>1</v>
      </c>
      <c r="T197" s="37" t="b">
        <f>IF(Table1[[#This Row],[Team1]]=Table1[[#This Row],[Team2]],)</f>
        <v>0</v>
      </c>
    </row>
    <row r="198" spans="1:20" x14ac:dyDescent="0.25">
      <c r="A198">
        <v>248</v>
      </c>
      <c r="B198" t="s">
        <v>365</v>
      </c>
      <c r="C198" t="s">
        <v>166</v>
      </c>
      <c r="D198" s="1">
        <v>40649</v>
      </c>
      <c r="E198" t="s">
        <v>140</v>
      </c>
      <c r="F198" t="s">
        <v>20</v>
      </c>
      <c r="G198" t="s">
        <v>140</v>
      </c>
      <c r="H198" t="s">
        <v>49</v>
      </c>
      <c r="I198" t="s">
        <v>22</v>
      </c>
      <c r="J198">
        <v>0</v>
      </c>
      <c r="K198" t="s">
        <v>140</v>
      </c>
      <c r="L198">
        <v>21</v>
      </c>
      <c r="M198">
        <v>0</v>
      </c>
      <c r="N198" t="s">
        <v>141</v>
      </c>
      <c r="O198" t="s">
        <v>169</v>
      </c>
      <c r="P198" t="s">
        <v>255</v>
      </c>
      <c r="Q198" t="s">
        <v>374</v>
      </c>
      <c r="R198" t="s">
        <v>33</v>
      </c>
      <c r="S198" s="37" t="b">
        <f>Table1[[#This Row],[Toss_Winner]]=Table1[[#This Row],[Winner]]</f>
        <v>1</v>
      </c>
      <c r="T198" s="37" t="b">
        <f>IF(Table1[[#This Row],[Team1]]=Table1[[#This Row],[Team2]],)</f>
        <v>0</v>
      </c>
    </row>
    <row r="199" spans="1:20" x14ac:dyDescent="0.25">
      <c r="A199">
        <v>249</v>
      </c>
      <c r="B199" t="s">
        <v>365</v>
      </c>
      <c r="C199" t="s">
        <v>18</v>
      </c>
      <c r="D199" s="1">
        <v>40649</v>
      </c>
      <c r="E199" t="s">
        <v>153</v>
      </c>
      <c r="F199" t="s">
        <v>42</v>
      </c>
      <c r="G199" t="s">
        <v>42</v>
      </c>
      <c r="H199" t="s">
        <v>21</v>
      </c>
      <c r="I199" t="s">
        <v>22</v>
      </c>
      <c r="J199">
        <v>0</v>
      </c>
      <c r="K199" t="s">
        <v>42</v>
      </c>
      <c r="L199">
        <v>0</v>
      </c>
      <c r="M199">
        <v>8</v>
      </c>
      <c r="N199" t="s">
        <v>376</v>
      </c>
      <c r="O199" t="s">
        <v>24</v>
      </c>
      <c r="P199" t="s">
        <v>138</v>
      </c>
      <c r="Q199" t="s">
        <v>33</v>
      </c>
      <c r="R199" t="s">
        <v>45</v>
      </c>
      <c r="S199" s="37" t="b">
        <f>Table1[[#This Row],[Toss_Winner]]=Table1[[#This Row],[Winner]]</f>
        <v>1</v>
      </c>
      <c r="T199" s="37" t="b">
        <f>IF(Table1[[#This Row],[Team1]]=Table1[[#This Row],[Team2]],)</f>
        <v>0</v>
      </c>
    </row>
    <row r="200" spans="1:20" x14ac:dyDescent="0.25">
      <c r="A200">
        <v>250</v>
      </c>
      <c r="B200" t="s">
        <v>365</v>
      </c>
      <c r="C200" t="s">
        <v>54</v>
      </c>
      <c r="D200" s="1">
        <v>40650</v>
      </c>
      <c r="E200" t="s">
        <v>372</v>
      </c>
      <c r="F200" t="s">
        <v>48</v>
      </c>
      <c r="G200" t="s">
        <v>48</v>
      </c>
      <c r="H200" t="s">
        <v>21</v>
      </c>
      <c r="I200" t="s">
        <v>22</v>
      </c>
      <c r="J200">
        <v>0</v>
      </c>
      <c r="K200" t="s">
        <v>48</v>
      </c>
      <c r="L200">
        <v>0</v>
      </c>
      <c r="M200">
        <v>3</v>
      </c>
      <c r="N200" t="s">
        <v>23</v>
      </c>
      <c r="O200" t="s">
        <v>179</v>
      </c>
      <c r="P200" t="s">
        <v>137</v>
      </c>
      <c r="Q200" t="s">
        <v>165</v>
      </c>
      <c r="R200" t="s">
        <v>87</v>
      </c>
      <c r="S200" s="37" t="b">
        <f>Table1[[#This Row],[Toss_Winner]]=Table1[[#This Row],[Winner]]</f>
        <v>1</v>
      </c>
      <c r="T200" s="37" t="b">
        <f>IF(Table1[[#This Row],[Team1]]=Table1[[#This Row],[Team2]],)</f>
        <v>0</v>
      </c>
    </row>
    <row r="201" spans="1:20" x14ac:dyDescent="0.25">
      <c r="A201">
        <v>251</v>
      </c>
      <c r="B201" t="s">
        <v>365</v>
      </c>
      <c r="C201" t="s">
        <v>60</v>
      </c>
      <c r="D201" s="1">
        <v>40650</v>
      </c>
      <c r="E201" t="s">
        <v>145</v>
      </c>
      <c r="F201" t="s">
        <v>36</v>
      </c>
      <c r="G201" t="s">
        <v>36</v>
      </c>
      <c r="H201" t="s">
        <v>21</v>
      </c>
      <c r="I201" t="s">
        <v>22</v>
      </c>
      <c r="J201">
        <v>0</v>
      </c>
      <c r="K201" t="s">
        <v>36</v>
      </c>
      <c r="L201">
        <v>0</v>
      </c>
      <c r="M201">
        <v>8</v>
      </c>
      <c r="N201" t="s">
        <v>200</v>
      </c>
      <c r="O201" t="s">
        <v>63</v>
      </c>
      <c r="P201" t="s">
        <v>147</v>
      </c>
      <c r="Q201" t="s">
        <v>161</v>
      </c>
      <c r="R201" t="s">
        <v>26</v>
      </c>
      <c r="S201" s="37" t="b">
        <f>Table1[[#This Row],[Toss_Winner]]=Table1[[#This Row],[Winner]]</f>
        <v>1</v>
      </c>
      <c r="T201" s="37" t="b">
        <f>IF(Table1[[#This Row],[Team1]]=Table1[[#This Row],[Team2]],)</f>
        <v>0</v>
      </c>
    </row>
    <row r="202" spans="1:20" x14ac:dyDescent="0.25">
      <c r="A202">
        <v>252</v>
      </c>
      <c r="B202" t="s">
        <v>365</v>
      </c>
      <c r="C202" t="s">
        <v>369</v>
      </c>
      <c r="D202" s="1">
        <v>40651</v>
      </c>
      <c r="E202" t="s">
        <v>140</v>
      </c>
      <c r="F202" t="s">
        <v>370</v>
      </c>
      <c r="G202" t="s">
        <v>370</v>
      </c>
      <c r="H202" t="s">
        <v>21</v>
      </c>
      <c r="I202" t="s">
        <v>22</v>
      </c>
      <c r="J202">
        <v>1</v>
      </c>
      <c r="K202" t="s">
        <v>370</v>
      </c>
      <c r="L202">
        <v>0</v>
      </c>
      <c r="M202">
        <v>7</v>
      </c>
      <c r="N202" t="s">
        <v>136</v>
      </c>
      <c r="O202" t="s">
        <v>371</v>
      </c>
      <c r="P202" t="s">
        <v>156</v>
      </c>
      <c r="Q202" t="s">
        <v>374</v>
      </c>
      <c r="R202" t="s">
        <v>46</v>
      </c>
      <c r="S202" s="37" t="b">
        <f>Table1[[#This Row],[Toss_Winner]]=Table1[[#This Row],[Winner]]</f>
        <v>1</v>
      </c>
      <c r="T202" s="37" t="b">
        <f>IF(Table1[[#This Row],[Team1]]=Table1[[#This Row],[Team2]],)</f>
        <v>0</v>
      </c>
    </row>
    <row r="203" spans="1:20" x14ac:dyDescent="0.25">
      <c r="A203">
        <v>253</v>
      </c>
      <c r="B203" t="s">
        <v>365</v>
      </c>
      <c r="C203" t="s">
        <v>70</v>
      </c>
      <c r="D203" s="1">
        <v>40652</v>
      </c>
      <c r="E203" t="s">
        <v>153</v>
      </c>
      <c r="F203" t="s">
        <v>48</v>
      </c>
      <c r="G203" t="s">
        <v>153</v>
      </c>
      <c r="H203" t="s">
        <v>49</v>
      </c>
      <c r="I203" t="s">
        <v>22</v>
      </c>
      <c r="J203">
        <v>0</v>
      </c>
      <c r="K203" t="s">
        <v>153</v>
      </c>
      <c r="L203">
        <v>16</v>
      </c>
      <c r="M203">
        <v>0</v>
      </c>
      <c r="N203" t="s">
        <v>385</v>
      </c>
      <c r="O203" t="s">
        <v>72</v>
      </c>
      <c r="P203" t="s">
        <v>367</v>
      </c>
      <c r="Q203" t="s">
        <v>386</v>
      </c>
      <c r="R203" t="s">
        <v>33</v>
      </c>
      <c r="S203" s="37" t="b">
        <f>Table1[[#This Row],[Toss_Winner]]=Table1[[#This Row],[Winner]]</f>
        <v>1</v>
      </c>
      <c r="T203" s="37" t="b">
        <f>IF(Table1[[#This Row],[Team1]]=Table1[[#This Row],[Team2]],)</f>
        <v>0</v>
      </c>
    </row>
    <row r="204" spans="1:20" x14ac:dyDescent="0.25">
      <c r="A204">
        <v>254</v>
      </c>
      <c r="B204" t="s">
        <v>365</v>
      </c>
      <c r="C204" t="s">
        <v>54</v>
      </c>
      <c r="D204" s="1">
        <v>40653</v>
      </c>
      <c r="E204" t="s">
        <v>372</v>
      </c>
      <c r="F204" t="s">
        <v>28</v>
      </c>
      <c r="G204" t="s">
        <v>372</v>
      </c>
      <c r="H204" t="s">
        <v>49</v>
      </c>
      <c r="I204" t="s">
        <v>22</v>
      </c>
      <c r="J204">
        <v>0</v>
      </c>
      <c r="K204" t="s">
        <v>28</v>
      </c>
      <c r="L204">
        <v>0</v>
      </c>
      <c r="M204">
        <v>7</v>
      </c>
      <c r="N204" t="s">
        <v>388</v>
      </c>
      <c r="O204" t="s">
        <v>56</v>
      </c>
      <c r="P204" t="s">
        <v>137</v>
      </c>
      <c r="Q204" t="s">
        <v>165</v>
      </c>
      <c r="R204" t="s">
        <v>431</v>
      </c>
      <c r="S204" s="37" t="b">
        <f>Table1[[#This Row],[Toss_Winner]]=Table1[[#This Row],[Winner]]</f>
        <v>0</v>
      </c>
      <c r="T204" s="37" t="b">
        <f>IF(Table1[[#This Row],[Team1]]=Table1[[#This Row],[Team2]],)</f>
        <v>0</v>
      </c>
    </row>
    <row r="205" spans="1:20" x14ac:dyDescent="0.25">
      <c r="A205">
        <v>255</v>
      </c>
      <c r="B205" t="s">
        <v>365</v>
      </c>
      <c r="C205" t="s">
        <v>60</v>
      </c>
      <c r="D205" s="1">
        <v>40653</v>
      </c>
      <c r="E205" t="s">
        <v>370</v>
      </c>
      <c r="F205" t="s">
        <v>36</v>
      </c>
      <c r="G205" t="s">
        <v>36</v>
      </c>
      <c r="H205" t="s">
        <v>21</v>
      </c>
      <c r="I205" t="s">
        <v>22</v>
      </c>
      <c r="J205">
        <v>0</v>
      </c>
      <c r="K205" t="s">
        <v>370</v>
      </c>
      <c r="L205">
        <v>6</v>
      </c>
      <c r="M205">
        <v>0</v>
      </c>
      <c r="N205" t="s">
        <v>209</v>
      </c>
      <c r="O205" t="s">
        <v>63</v>
      </c>
      <c r="P205" t="s">
        <v>147</v>
      </c>
      <c r="Q205" t="s">
        <v>161</v>
      </c>
      <c r="R205" t="s">
        <v>40</v>
      </c>
      <c r="S205" s="37" t="b">
        <f>Table1[[#This Row],[Toss_Winner]]=Table1[[#This Row],[Winner]]</f>
        <v>0</v>
      </c>
      <c r="T205" s="37" t="b">
        <f>IF(Table1[[#This Row],[Team1]]=Table1[[#This Row],[Team2]],)</f>
        <v>0</v>
      </c>
    </row>
    <row r="206" spans="1:20" x14ac:dyDescent="0.25">
      <c r="A206">
        <v>256</v>
      </c>
      <c r="B206" t="s">
        <v>365</v>
      </c>
      <c r="C206" t="s">
        <v>100</v>
      </c>
      <c r="D206" s="1">
        <v>40654</v>
      </c>
      <c r="E206" t="s">
        <v>42</v>
      </c>
      <c r="F206" t="s">
        <v>145</v>
      </c>
      <c r="G206" t="s">
        <v>145</v>
      </c>
      <c r="H206" t="s">
        <v>21</v>
      </c>
      <c r="I206" t="s">
        <v>22</v>
      </c>
      <c r="J206">
        <v>0</v>
      </c>
      <c r="K206" t="s">
        <v>42</v>
      </c>
      <c r="L206">
        <v>48</v>
      </c>
      <c r="M206">
        <v>0</v>
      </c>
      <c r="N206" t="s">
        <v>188</v>
      </c>
      <c r="O206" t="s">
        <v>142</v>
      </c>
      <c r="P206" t="s">
        <v>258</v>
      </c>
      <c r="Q206" t="s">
        <v>367</v>
      </c>
      <c r="R206" t="s">
        <v>435</v>
      </c>
      <c r="S206" s="37" t="b">
        <f>Table1[[#This Row],[Toss_Winner]]=Table1[[#This Row],[Winner]]</f>
        <v>0</v>
      </c>
      <c r="T206" s="37" t="b">
        <f>IF(Table1[[#This Row],[Team1]]=Table1[[#This Row],[Team2]],)</f>
        <v>0</v>
      </c>
    </row>
    <row r="207" spans="1:20" x14ac:dyDescent="0.25">
      <c r="A207">
        <v>257</v>
      </c>
      <c r="B207" t="s">
        <v>365</v>
      </c>
      <c r="C207" t="s">
        <v>54</v>
      </c>
      <c r="D207" s="1">
        <v>40655</v>
      </c>
      <c r="E207" t="s">
        <v>28</v>
      </c>
      <c r="F207" t="s">
        <v>140</v>
      </c>
      <c r="G207" t="s">
        <v>140</v>
      </c>
      <c r="H207" t="s">
        <v>21</v>
      </c>
      <c r="I207" t="s">
        <v>22</v>
      </c>
      <c r="J207">
        <v>0</v>
      </c>
      <c r="K207" t="s">
        <v>28</v>
      </c>
      <c r="L207">
        <v>8</v>
      </c>
      <c r="M207">
        <v>0</v>
      </c>
      <c r="N207" t="s">
        <v>282</v>
      </c>
      <c r="O207" t="s">
        <v>56</v>
      </c>
      <c r="P207" t="s">
        <v>137</v>
      </c>
      <c r="Q207" t="s">
        <v>165</v>
      </c>
      <c r="R207" t="s">
        <v>484</v>
      </c>
      <c r="S207" s="37" t="b">
        <f>Table1[[#This Row],[Toss_Winner]]=Table1[[#This Row],[Winner]]</f>
        <v>0</v>
      </c>
      <c r="T207" s="37" t="b">
        <f>IF(Table1[[#This Row],[Team1]]=Table1[[#This Row],[Team2]],)</f>
        <v>0</v>
      </c>
    </row>
    <row r="208" spans="1:20" x14ac:dyDescent="0.25">
      <c r="A208">
        <v>258</v>
      </c>
      <c r="B208" t="s">
        <v>365</v>
      </c>
      <c r="C208" t="s">
        <v>60</v>
      </c>
      <c r="D208" s="1">
        <v>40655</v>
      </c>
      <c r="E208" t="s">
        <v>36</v>
      </c>
      <c r="F208" t="s">
        <v>20</v>
      </c>
      <c r="G208" t="s">
        <v>20</v>
      </c>
      <c r="H208" t="s">
        <v>21</v>
      </c>
      <c r="I208" t="s">
        <v>22</v>
      </c>
      <c r="J208">
        <v>0</v>
      </c>
      <c r="K208" t="s">
        <v>20</v>
      </c>
      <c r="L208">
        <v>0</v>
      </c>
      <c r="M208">
        <v>9</v>
      </c>
      <c r="N208" t="s">
        <v>80</v>
      </c>
      <c r="O208" t="s">
        <v>63</v>
      </c>
      <c r="P208" t="s">
        <v>276</v>
      </c>
      <c r="Q208" t="s">
        <v>161</v>
      </c>
      <c r="R208" t="s">
        <v>46</v>
      </c>
      <c r="S208" s="37" t="b">
        <f>Table1[[#This Row],[Toss_Winner]]=Table1[[#This Row],[Winner]]</f>
        <v>1</v>
      </c>
      <c r="T208" s="37" t="b">
        <f>IF(Table1[[#This Row],[Team1]]=Table1[[#This Row],[Team2]],)</f>
        <v>0</v>
      </c>
    </row>
    <row r="209" spans="1:20" x14ac:dyDescent="0.25">
      <c r="A209">
        <v>259</v>
      </c>
      <c r="B209" t="s">
        <v>365</v>
      </c>
      <c r="C209" t="s">
        <v>70</v>
      </c>
      <c r="D209" s="1">
        <v>40656</v>
      </c>
      <c r="E209" t="s">
        <v>48</v>
      </c>
      <c r="F209" t="s">
        <v>42</v>
      </c>
      <c r="G209" t="s">
        <v>42</v>
      </c>
      <c r="H209" t="s">
        <v>21</v>
      </c>
      <c r="I209" t="s">
        <v>22</v>
      </c>
      <c r="J209">
        <v>0</v>
      </c>
      <c r="K209" t="s">
        <v>48</v>
      </c>
      <c r="L209">
        <v>29</v>
      </c>
      <c r="M209">
        <v>0</v>
      </c>
      <c r="N209" t="s">
        <v>108</v>
      </c>
      <c r="O209" t="s">
        <v>72</v>
      </c>
      <c r="P209" t="s">
        <v>258</v>
      </c>
      <c r="Q209" t="s">
        <v>138</v>
      </c>
      <c r="R209" t="s">
        <v>553</v>
      </c>
      <c r="S209" s="37" t="b">
        <f>Table1[[#This Row],[Toss_Winner]]=Table1[[#This Row],[Winner]]</f>
        <v>0</v>
      </c>
      <c r="T209" s="37" t="b">
        <f>IF(Table1[[#This Row],[Team1]]=Table1[[#This Row],[Team2]],)</f>
        <v>0</v>
      </c>
    </row>
    <row r="210" spans="1:20" x14ac:dyDescent="0.25">
      <c r="A210">
        <v>260</v>
      </c>
      <c r="B210" t="s">
        <v>365</v>
      </c>
      <c r="C210" t="s">
        <v>18</v>
      </c>
      <c r="D210" s="1">
        <v>40657</v>
      </c>
      <c r="E210" t="s">
        <v>28</v>
      </c>
      <c r="F210" t="s">
        <v>153</v>
      </c>
      <c r="G210" t="s">
        <v>153</v>
      </c>
      <c r="H210" t="s">
        <v>21</v>
      </c>
      <c r="I210" t="s">
        <v>22</v>
      </c>
      <c r="J210">
        <v>0</v>
      </c>
      <c r="K210" t="s">
        <v>28</v>
      </c>
      <c r="L210">
        <v>37</v>
      </c>
      <c r="M210">
        <v>0</v>
      </c>
      <c r="N210" t="s">
        <v>336</v>
      </c>
      <c r="O210" t="s">
        <v>24</v>
      </c>
      <c r="P210" t="s">
        <v>255</v>
      </c>
      <c r="Q210" t="s">
        <v>374</v>
      </c>
      <c r="R210" t="s">
        <v>26</v>
      </c>
      <c r="S210" s="37" t="b">
        <f>Table1[[#This Row],[Toss_Winner]]=Table1[[#This Row],[Winner]]</f>
        <v>0</v>
      </c>
      <c r="T210" s="37" t="b">
        <f>IF(Table1[[#This Row],[Team1]]=Table1[[#This Row],[Team2]],)</f>
        <v>0</v>
      </c>
    </row>
    <row r="211" spans="1:20" x14ac:dyDescent="0.25">
      <c r="A211">
        <v>261</v>
      </c>
      <c r="B211" t="s">
        <v>365</v>
      </c>
      <c r="C211" t="s">
        <v>157</v>
      </c>
      <c r="D211" s="1">
        <v>40657</v>
      </c>
      <c r="E211" t="s">
        <v>370</v>
      </c>
      <c r="F211" t="s">
        <v>145</v>
      </c>
      <c r="G211" t="s">
        <v>145</v>
      </c>
      <c r="H211" t="s">
        <v>21</v>
      </c>
      <c r="I211" t="s">
        <v>22</v>
      </c>
      <c r="J211">
        <v>0</v>
      </c>
      <c r="K211" t="s">
        <v>145</v>
      </c>
      <c r="L211">
        <v>0</v>
      </c>
      <c r="M211">
        <v>8</v>
      </c>
      <c r="N211" t="s">
        <v>286</v>
      </c>
      <c r="O211" t="s">
        <v>160</v>
      </c>
      <c r="P211" t="s">
        <v>183</v>
      </c>
      <c r="Q211" t="s">
        <v>271</v>
      </c>
      <c r="R211" t="s">
        <v>484</v>
      </c>
      <c r="S211" s="37" t="b">
        <f>Table1[[#This Row],[Toss_Winner]]=Table1[[#This Row],[Winner]]</f>
        <v>1</v>
      </c>
      <c r="T211" s="37" t="b">
        <f>IF(Table1[[#This Row],[Team1]]=Table1[[#This Row],[Team2]],)</f>
        <v>0</v>
      </c>
    </row>
    <row r="212" spans="1:20" x14ac:dyDescent="0.25">
      <c r="A212">
        <v>262</v>
      </c>
      <c r="B212" t="s">
        <v>365</v>
      </c>
      <c r="C212" t="s">
        <v>166</v>
      </c>
      <c r="D212" s="1">
        <v>40658</v>
      </c>
      <c r="E212" t="s">
        <v>140</v>
      </c>
      <c r="F212" t="s">
        <v>372</v>
      </c>
      <c r="G212" t="s">
        <v>372</v>
      </c>
      <c r="H212" t="s">
        <v>21</v>
      </c>
      <c r="I212" t="s">
        <v>22</v>
      </c>
      <c r="J212">
        <v>0</v>
      </c>
      <c r="K212" t="s">
        <v>140</v>
      </c>
      <c r="L212">
        <v>25</v>
      </c>
      <c r="M212">
        <v>0</v>
      </c>
      <c r="N212" t="s">
        <v>141</v>
      </c>
      <c r="O212" t="s">
        <v>169</v>
      </c>
      <c r="P212" t="s">
        <v>147</v>
      </c>
      <c r="Q212" t="s">
        <v>161</v>
      </c>
      <c r="R212" t="s">
        <v>435</v>
      </c>
      <c r="S212" s="37" t="b">
        <f>Table1[[#This Row],[Toss_Winner]]=Table1[[#This Row],[Winner]]</f>
        <v>0</v>
      </c>
      <c r="T212" s="37" t="b">
        <f>IF(Table1[[#This Row],[Team1]]=Table1[[#This Row],[Team2]],)</f>
        <v>0</v>
      </c>
    </row>
    <row r="213" spans="1:20" x14ac:dyDescent="0.25">
      <c r="A213">
        <v>263</v>
      </c>
      <c r="B213" t="s">
        <v>365</v>
      </c>
      <c r="C213" t="s">
        <v>70</v>
      </c>
      <c r="D213" s="1">
        <v>40659</v>
      </c>
      <c r="E213" t="s">
        <v>48</v>
      </c>
      <c r="F213" t="s">
        <v>20</v>
      </c>
      <c r="G213" t="s">
        <v>20</v>
      </c>
      <c r="H213" t="s">
        <v>21</v>
      </c>
      <c r="I213" t="s">
        <v>22</v>
      </c>
      <c r="J213">
        <v>0</v>
      </c>
      <c r="K213" t="s">
        <v>20</v>
      </c>
      <c r="L213">
        <v>0</v>
      </c>
      <c r="M213">
        <v>3</v>
      </c>
      <c r="N213" t="s">
        <v>395</v>
      </c>
      <c r="O213" t="s">
        <v>72</v>
      </c>
      <c r="P213" t="s">
        <v>258</v>
      </c>
      <c r="Q213" t="s">
        <v>386</v>
      </c>
      <c r="R213" t="s">
        <v>431</v>
      </c>
      <c r="S213" s="37" t="b">
        <f>Table1[[#This Row],[Toss_Winner]]=Table1[[#This Row],[Winner]]</f>
        <v>1</v>
      </c>
      <c r="T213" s="37" t="b">
        <f>IF(Table1[[#This Row],[Team1]]=Table1[[#This Row],[Team2]],)</f>
        <v>0</v>
      </c>
    </row>
    <row r="214" spans="1:20" x14ac:dyDescent="0.25">
      <c r="A214">
        <v>264</v>
      </c>
      <c r="B214" t="s">
        <v>365</v>
      </c>
      <c r="C214" t="s">
        <v>54</v>
      </c>
      <c r="D214" s="1">
        <v>40660</v>
      </c>
      <c r="E214" t="s">
        <v>372</v>
      </c>
      <c r="F214" t="s">
        <v>140</v>
      </c>
      <c r="G214" t="s">
        <v>372</v>
      </c>
      <c r="H214" t="s">
        <v>49</v>
      </c>
      <c r="I214" t="s">
        <v>22</v>
      </c>
      <c r="J214">
        <v>0</v>
      </c>
      <c r="K214" t="s">
        <v>140</v>
      </c>
      <c r="L214">
        <v>0</v>
      </c>
      <c r="M214">
        <v>8</v>
      </c>
      <c r="N214" t="s">
        <v>362</v>
      </c>
      <c r="O214" t="s">
        <v>179</v>
      </c>
      <c r="P214" t="s">
        <v>137</v>
      </c>
      <c r="Q214" t="s">
        <v>144</v>
      </c>
      <c r="R214" t="s">
        <v>40</v>
      </c>
      <c r="S214" s="37" t="b">
        <f>Table1[[#This Row],[Toss_Winner]]=Table1[[#This Row],[Winner]]</f>
        <v>0</v>
      </c>
      <c r="T214" s="37" t="b">
        <f>IF(Table1[[#This Row],[Team1]]=Table1[[#This Row],[Team2]],)</f>
        <v>0</v>
      </c>
    </row>
    <row r="215" spans="1:20" x14ac:dyDescent="0.25">
      <c r="A215">
        <v>265</v>
      </c>
      <c r="B215" t="s">
        <v>365</v>
      </c>
      <c r="C215" t="s">
        <v>369</v>
      </c>
      <c r="D215" s="1">
        <v>40660</v>
      </c>
      <c r="E215" t="s">
        <v>153</v>
      </c>
      <c r="F215" t="s">
        <v>370</v>
      </c>
      <c r="G215" t="s">
        <v>370</v>
      </c>
      <c r="H215" t="s">
        <v>21</v>
      </c>
      <c r="I215" t="s">
        <v>22</v>
      </c>
      <c r="J215">
        <v>0</v>
      </c>
      <c r="K215" t="s">
        <v>153</v>
      </c>
      <c r="L215">
        <v>55</v>
      </c>
      <c r="M215">
        <v>0</v>
      </c>
      <c r="N215" t="s">
        <v>397</v>
      </c>
      <c r="O215" t="s">
        <v>371</v>
      </c>
      <c r="P215" t="s">
        <v>255</v>
      </c>
      <c r="Q215" t="s">
        <v>374</v>
      </c>
      <c r="R215" t="s">
        <v>386</v>
      </c>
      <c r="S215" s="37" t="b">
        <f>Table1[[#This Row],[Toss_Winner]]=Table1[[#This Row],[Winner]]</f>
        <v>0</v>
      </c>
      <c r="T215" s="37" t="b">
        <f>IF(Table1[[#This Row],[Team1]]=Table1[[#This Row],[Team2]],)</f>
        <v>0</v>
      </c>
    </row>
    <row r="216" spans="1:20" x14ac:dyDescent="0.25">
      <c r="A216">
        <v>266</v>
      </c>
      <c r="B216" t="s">
        <v>365</v>
      </c>
      <c r="C216" t="s">
        <v>70</v>
      </c>
      <c r="D216" s="1">
        <v>40661</v>
      </c>
      <c r="E216" t="s">
        <v>36</v>
      </c>
      <c r="F216" t="s">
        <v>48</v>
      </c>
      <c r="G216" t="s">
        <v>48</v>
      </c>
      <c r="H216" t="s">
        <v>21</v>
      </c>
      <c r="I216" t="s">
        <v>22</v>
      </c>
      <c r="J216">
        <v>0</v>
      </c>
      <c r="K216" t="s">
        <v>36</v>
      </c>
      <c r="L216">
        <v>17</v>
      </c>
      <c r="M216">
        <v>0</v>
      </c>
      <c r="N216" t="s">
        <v>308</v>
      </c>
      <c r="O216" t="s">
        <v>72</v>
      </c>
      <c r="P216" t="s">
        <v>367</v>
      </c>
      <c r="Q216" t="s">
        <v>386</v>
      </c>
      <c r="R216" t="s">
        <v>431</v>
      </c>
      <c r="S216" s="37" t="b">
        <f>Table1[[#This Row],[Toss_Winner]]=Table1[[#This Row],[Winner]]</f>
        <v>0</v>
      </c>
      <c r="T216" s="37" t="b">
        <f>IF(Table1[[#This Row],[Team1]]=Table1[[#This Row],[Team2]],)</f>
        <v>0</v>
      </c>
    </row>
    <row r="217" spans="1:20" x14ac:dyDescent="0.25">
      <c r="A217">
        <v>267</v>
      </c>
      <c r="B217" t="s">
        <v>365</v>
      </c>
      <c r="C217" t="s">
        <v>157</v>
      </c>
      <c r="D217" s="1">
        <v>40662</v>
      </c>
      <c r="E217" t="s">
        <v>28</v>
      </c>
      <c r="F217" t="s">
        <v>145</v>
      </c>
      <c r="G217" t="s">
        <v>145</v>
      </c>
      <c r="H217" t="s">
        <v>21</v>
      </c>
      <c r="I217" t="s">
        <v>22</v>
      </c>
      <c r="J217">
        <v>0</v>
      </c>
      <c r="K217" t="s">
        <v>145</v>
      </c>
      <c r="L217">
        <v>0</v>
      </c>
      <c r="M217">
        <v>7</v>
      </c>
      <c r="N217" t="s">
        <v>400</v>
      </c>
      <c r="O217" t="s">
        <v>160</v>
      </c>
      <c r="P217" t="s">
        <v>137</v>
      </c>
      <c r="Q217" t="s">
        <v>271</v>
      </c>
      <c r="R217" t="s">
        <v>46</v>
      </c>
      <c r="S217" s="37" t="b">
        <f>Table1[[#This Row],[Toss_Winner]]=Table1[[#This Row],[Winner]]</f>
        <v>1</v>
      </c>
      <c r="T217" s="37" t="b">
        <f>IF(Table1[[#This Row],[Team1]]=Table1[[#This Row],[Team2]],)</f>
        <v>0</v>
      </c>
    </row>
    <row r="218" spans="1:20" x14ac:dyDescent="0.25">
      <c r="A218">
        <v>268</v>
      </c>
      <c r="B218" t="s">
        <v>365</v>
      </c>
      <c r="C218" t="s">
        <v>47</v>
      </c>
      <c r="D218" s="1">
        <v>40662</v>
      </c>
      <c r="E218" t="s">
        <v>20</v>
      </c>
      <c r="F218" t="s">
        <v>372</v>
      </c>
      <c r="G218" t="s">
        <v>372</v>
      </c>
      <c r="H218" t="s">
        <v>21</v>
      </c>
      <c r="I218" t="s">
        <v>22</v>
      </c>
      <c r="J218">
        <v>0</v>
      </c>
      <c r="K218" t="s">
        <v>20</v>
      </c>
      <c r="L218">
        <v>26</v>
      </c>
      <c r="M218">
        <v>0</v>
      </c>
      <c r="N218" t="s">
        <v>395</v>
      </c>
      <c r="O218" t="s">
        <v>51</v>
      </c>
      <c r="P218" t="s">
        <v>147</v>
      </c>
      <c r="Q218" t="s">
        <v>276</v>
      </c>
      <c r="R218" t="s">
        <v>386</v>
      </c>
      <c r="S218" s="37" t="b">
        <f>Table1[[#This Row],[Toss_Winner]]=Table1[[#This Row],[Winner]]</f>
        <v>0</v>
      </c>
      <c r="T218" s="37" t="b">
        <f>IF(Table1[[#This Row],[Team1]]=Table1[[#This Row],[Team2]],)</f>
        <v>0</v>
      </c>
    </row>
    <row r="219" spans="1:20" x14ac:dyDescent="0.25">
      <c r="A219">
        <v>269</v>
      </c>
      <c r="B219" t="s">
        <v>365</v>
      </c>
      <c r="C219" t="s">
        <v>369</v>
      </c>
      <c r="D219" s="1">
        <v>40663</v>
      </c>
      <c r="E219" t="s">
        <v>48</v>
      </c>
      <c r="F219" t="s">
        <v>370</v>
      </c>
      <c r="G219" t="s">
        <v>48</v>
      </c>
      <c r="H219" t="s">
        <v>49</v>
      </c>
      <c r="I219" t="s">
        <v>22</v>
      </c>
      <c r="J219">
        <v>0</v>
      </c>
      <c r="K219" t="s">
        <v>48</v>
      </c>
      <c r="L219">
        <v>38</v>
      </c>
      <c r="M219">
        <v>0</v>
      </c>
      <c r="N219" t="s">
        <v>163</v>
      </c>
      <c r="O219" t="s">
        <v>371</v>
      </c>
      <c r="P219" t="s">
        <v>255</v>
      </c>
      <c r="Q219" t="s">
        <v>374</v>
      </c>
      <c r="R219" t="s">
        <v>553</v>
      </c>
      <c r="S219" s="37" t="b">
        <f>Table1[[#This Row],[Toss_Winner]]=Table1[[#This Row],[Winner]]</f>
        <v>1</v>
      </c>
      <c r="T219" s="37" t="b">
        <f>IF(Table1[[#This Row],[Team1]]=Table1[[#This Row],[Team2]],)</f>
        <v>0</v>
      </c>
    </row>
    <row r="220" spans="1:20" x14ac:dyDescent="0.25">
      <c r="A220">
        <v>270</v>
      </c>
      <c r="B220" t="s">
        <v>365</v>
      </c>
      <c r="C220" t="s">
        <v>60</v>
      </c>
      <c r="D220" s="1">
        <v>40663</v>
      </c>
      <c r="E220" t="s">
        <v>42</v>
      </c>
      <c r="F220" t="s">
        <v>36</v>
      </c>
      <c r="G220" t="s">
        <v>36</v>
      </c>
      <c r="H220" t="s">
        <v>21</v>
      </c>
      <c r="I220" t="s">
        <v>22</v>
      </c>
      <c r="J220">
        <v>0</v>
      </c>
      <c r="K220" t="s">
        <v>36</v>
      </c>
      <c r="L220">
        <v>0</v>
      </c>
      <c r="M220">
        <v>8</v>
      </c>
      <c r="N220" t="s">
        <v>402</v>
      </c>
      <c r="O220" t="s">
        <v>63</v>
      </c>
      <c r="P220" t="s">
        <v>165</v>
      </c>
      <c r="Q220" t="s">
        <v>144</v>
      </c>
      <c r="R220" t="s">
        <v>26</v>
      </c>
      <c r="S220" s="37" t="b">
        <f>Table1[[#This Row],[Toss_Winner]]=Table1[[#This Row],[Winner]]</f>
        <v>1</v>
      </c>
      <c r="T220" s="37" t="b">
        <f>IF(Table1[[#This Row],[Team1]]=Table1[[#This Row],[Team2]],)</f>
        <v>0</v>
      </c>
    </row>
    <row r="221" spans="1:20" x14ac:dyDescent="0.25">
      <c r="A221">
        <v>271</v>
      </c>
      <c r="B221" t="s">
        <v>365</v>
      </c>
      <c r="C221" t="s">
        <v>157</v>
      </c>
      <c r="D221" s="1">
        <v>40664</v>
      </c>
      <c r="E221" t="s">
        <v>372</v>
      </c>
      <c r="F221" t="s">
        <v>145</v>
      </c>
      <c r="G221" t="s">
        <v>145</v>
      </c>
      <c r="H221" t="s">
        <v>21</v>
      </c>
      <c r="I221" t="s">
        <v>22</v>
      </c>
      <c r="J221">
        <v>0</v>
      </c>
      <c r="K221" t="s">
        <v>145</v>
      </c>
      <c r="L221">
        <v>0</v>
      </c>
      <c r="M221">
        <v>6</v>
      </c>
      <c r="N221" t="s">
        <v>281</v>
      </c>
      <c r="O221" t="s">
        <v>160</v>
      </c>
      <c r="P221" t="s">
        <v>271</v>
      </c>
      <c r="Q221" t="s">
        <v>243</v>
      </c>
      <c r="R221" t="s">
        <v>386</v>
      </c>
      <c r="S221" s="37" t="b">
        <f>Table1[[#This Row],[Toss_Winner]]=Table1[[#This Row],[Winner]]</f>
        <v>1</v>
      </c>
      <c r="T221" s="37" t="b">
        <f>IF(Table1[[#This Row],[Team1]]=Table1[[#This Row],[Team2]],)</f>
        <v>0</v>
      </c>
    </row>
    <row r="222" spans="1:20" x14ac:dyDescent="0.25">
      <c r="A222">
        <v>272</v>
      </c>
      <c r="B222" t="s">
        <v>365</v>
      </c>
      <c r="C222" t="s">
        <v>166</v>
      </c>
      <c r="D222" s="1">
        <v>40664</v>
      </c>
      <c r="E222" t="s">
        <v>140</v>
      </c>
      <c r="F222" t="s">
        <v>153</v>
      </c>
      <c r="G222" t="s">
        <v>140</v>
      </c>
      <c r="H222" t="s">
        <v>49</v>
      </c>
      <c r="I222" t="s">
        <v>22</v>
      </c>
      <c r="J222">
        <v>0</v>
      </c>
      <c r="K222" t="s">
        <v>140</v>
      </c>
      <c r="L222">
        <v>19</v>
      </c>
      <c r="M222">
        <v>0</v>
      </c>
      <c r="N222" t="s">
        <v>222</v>
      </c>
      <c r="O222" t="s">
        <v>169</v>
      </c>
      <c r="P222" t="s">
        <v>147</v>
      </c>
      <c r="Q222" t="s">
        <v>161</v>
      </c>
      <c r="R222" t="s">
        <v>46</v>
      </c>
      <c r="S222" s="37" t="b">
        <f>Table1[[#This Row],[Toss_Winner]]=Table1[[#This Row],[Winner]]</f>
        <v>1</v>
      </c>
      <c r="T222" s="37" t="b">
        <f>IF(Table1[[#This Row],[Team1]]=Table1[[#This Row],[Team2]],)</f>
        <v>0</v>
      </c>
    </row>
    <row r="223" spans="1:20" x14ac:dyDescent="0.25">
      <c r="A223">
        <v>273</v>
      </c>
      <c r="B223" t="s">
        <v>365</v>
      </c>
      <c r="C223" t="s">
        <v>54</v>
      </c>
      <c r="D223" s="1">
        <v>40665</v>
      </c>
      <c r="E223" t="s">
        <v>28</v>
      </c>
      <c r="F223" t="s">
        <v>42</v>
      </c>
      <c r="G223" t="s">
        <v>42</v>
      </c>
      <c r="H223" t="s">
        <v>21</v>
      </c>
      <c r="I223" t="s">
        <v>22</v>
      </c>
      <c r="J223">
        <v>0</v>
      </c>
      <c r="K223" t="s">
        <v>28</v>
      </c>
      <c r="L223">
        <v>23</v>
      </c>
      <c r="M223">
        <v>0</v>
      </c>
      <c r="N223" t="s">
        <v>65</v>
      </c>
      <c r="O223" t="s">
        <v>56</v>
      </c>
      <c r="P223" t="s">
        <v>255</v>
      </c>
      <c r="Q223" t="s">
        <v>367</v>
      </c>
      <c r="R223" t="s">
        <v>40</v>
      </c>
      <c r="S223" s="37" t="b">
        <f>Table1[[#This Row],[Toss_Winner]]=Table1[[#This Row],[Winner]]</f>
        <v>0</v>
      </c>
      <c r="T223" s="37" t="b">
        <f>IF(Table1[[#This Row],[Team1]]=Table1[[#This Row],[Team2]],)</f>
        <v>0</v>
      </c>
    </row>
    <row r="224" spans="1:20" x14ac:dyDescent="0.25">
      <c r="A224">
        <v>274</v>
      </c>
      <c r="B224" t="s">
        <v>365</v>
      </c>
      <c r="C224" t="s">
        <v>70</v>
      </c>
      <c r="D224" s="1">
        <v>40665</v>
      </c>
      <c r="E224" t="s">
        <v>48</v>
      </c>
      <c r="F224" t="s">
        <v>370</v>
      </c>
      <c r="G224" t="s">
        <v>370</v>
      </c>
      <c r="H224" t="s">
        <v>21</v>
      </c>
      <c r="I224" t="s">
        <v>22</v>
      </c>
      <c r="J224">
        <v>0</v>
      </c>
      <c r="K224" t="s">
        <v>370</v>
      </c>
      <c r="L224">
        <v>0</v>
      </c>
      <c r="M224">
        <v>7</v>
      </c>
      <c r="N224" t="s">
        <v>403</v>
      </c>
      <c r="O224" t="s">
        <v>72</v>
      </c>
      <c r="P224" t="s">
        <v>137</v>
      </c>
      <c r="Q224" t="s">
        <v>144</v>
      </c>
      <c r="R224" t="s">
        <v>386</v>
      </c>
      <c r="S224" s="37" t="b">
        <f>Table1[[#This Row],[Toss_Winner]]=Table1[[#This Row],[Winner]]</f>
        <v>1</v>
      </c>
      <c r="T224" s="37" t="b">
        <f>IF(Table1[[#This Row],[Team1]]=Table1[[#This Row],[Team2]],)</f>
        <v>0</v>
      </c>
    </row>
    <row r="225" spans="1:20" x14ac:dyDescent="0.25">
      <c r="A225">
        <v>275</v>
      </c>
      <c r="B225" t="s">
        <v>365</v>
      </c>
      <c r="C225" t="s">
        <v>18</v>
      </c>
      <c r="D225" s="1">
        <v>40666</v>
      </c>
      <c r="E225" t="s">
        <v>36</v>
      </c>
      <c r="F225" t="s">
        <v>153</v>
      </c>
      <c r="G225" t="s">
        <v>153</v>
      </c>
      <c r="H225" t="s">
        <v>21</v>
      </c>
      <c r="I225" t="s">
        <v>22</v>
      </c>
      <c r="J225">
        <v>0</v>
      </c>
      <c r="K225" t="s">
        <v>36</v>
      </c>
      <c r="L225">
        <v>20</v>
      </c>
      <c r="M225">
        <v>0</v>
      </c>
      <c r="N225" t="s">
        <v>171</v>
      </c>
      <c r="O225" t="s">
        <v>24</v>
      </c>
      <c r="P225" t="s">
        <v>258</v>
      </c>
      <c r="Q225" t="s">
        <v>386</v>
      </c>
      <c r="R225" t="s">
        <v>553</v>
      </c>
      <c r="S225" s="37" t="b">
        <f>Table1[[#This Row],[Toss_Winner]]=Table1[[#This Row],[Winner]]</f>
        <v>0</v>
      </c>
      <c r="T225" s="37" t="b">
        <f>IF(Table1[[#This Row],[Team1]]=Table1[[#This Row],[Team2]],)</f>
        <v>0</v>
      </c>
    </row>
    <row r="226" spans="1:20" x14ac:dyDescent="0.25">
      <c r="A226">
        <v>276</v>
      </c>
      <c r="B226" t="s">
        <v>365</v>
      </c>
      <c r="C226" t="s">
        <v>166</v>
      </c>
      <c r="D226" s="1">
        <v>40667</v>
      </c>
      <c r="E226" t="s">
        <v>145</v>
      </c>
      <c r="F226" t="s">
        <v>140</v>
      </c>
      <c r="G226" t="s">
        <v>145</v>
      </c>
      <c r="H226" t="s">
        <v>49</v>
      </c>
      <c r="I226" t="s">
        <v>22</v>
      </c>
      <c r="J226">
        <v>0</v>
      </c>
      <c r="K226" t="s">
        <v>140</v>
      </c>
      <c r="L226">
        <v>0</v>
      </c>
      <c r="M226">
        <v>8</v>
      </c>
      <c r="N226" t="s">
        <v>141</v>
      </c>
      <c r="O226" t="s">
        <v>169</v>
      </c>
      <c r="P226" t="s">
        <v>276</v>
      </c>
      <c r="Q226" t="s">
        <v>161</v>
      </c>
      <c r="R226" t="s">
        <v>26</v>
      </c>
      <c r="S226" s="37" t="b">
        <f>Table1[[#This Row],[Toss_Winner]]=Table1[[#This Row],[Winner]]</f>
        <v>0</v>
      </c>
      <c r="T226" s="37" t="b">
        <f>IF(Table1[[#This Row],[Team1]]=Table1[[#This Row],[Team2]],)</f>
        <v>0</v>
      </c>
    </row>
    <row r="227" spans="1:20" x14ac:dyDescent="0.25">
      <c r="A227">
        <v>277</v>
      </c>
      <c r="B227" t="s">
        <v>365</v>
      </c>
      <c r="C227" t="s">
        <v>54</v>
      </c>
      <c r="D227" s="1">
        <v>40667</v>
      </c>
      <c r="E227" t="s">
        <v>28</v>
      </c>
      <c r="F227" t="s">
        <v>372</v>
      </c>
      <c r="G227" t="s">
        <v>372</v>
      </c>
      <c r="H227" t="s">
        <v>21</v>
      </c>
      <c r="I227" t="s">
        <v>22</v>
      </c>
      <c r="J227">
        <v>0</v>
      </c>
      <c r="K227" t="s">
        <v>28</v>
      </c>
      <c r="L227">
        <v>21</v>
      </c>
      <c r="M227">
        <v>0</v>
      </c>
      <c r="N227" t="s">
        <v>404</v>
      </c>
      <c r="O227" t="s">
        <v>179</v>
      </c>
      <c r="P227" t="s">
        <v>255</v>
      </c>
      <c r="Q227" t="s">
        <v>243</v>
      </c>
      <c r="R227" t="s">
        <v>46</v>
      </c>
      <c r="S227" s="37" t="b">
        <f>Table1[[#This Row],[Toss_Winner]]=Table1[[#This Row],[Winner]]</f>
        <v>0</v>
      </c>
      <c r="T227" s="37" t="b">
        <f>IF(Table1[[#This Row],[Team1]]=Table1[[#This Row],[Team2]],)</f>
        <v>0</v>
      </c>
    </row>
    <row r="228" spans="1:20" x14ac:dyDescent="0.25">
      <c r="A228">
        <v>278</v>
      </c>
      <c r="B228" t="s">
        <v>365</v>
      </c>
      <c r="C228" t="s">
        <v>369</v>
      </c>
      <c r="D228" s="1">
        <v>40668</v>
      </c>
      <c r="E228" t="s">
        <v>370</v>
      </c>
      <c r="F228" t="s">
        <v>36</v>
      </c>
      <c r="G228" t="s">
        <v>36</v>
      </c>
      <c r="H228" t="s">
        <v>21</v>
      </c>
      <c r="I228" t="s">
        <v>22</v>
      </c>
      <c r="J228">
        <v>0</v>
      </c>
      <c r="K228" t="s">
        <v>370</v>
      </c>
      <c r="L228">
        <v>17</v>
      </c>
      <c r="M228">
        <v>0</v>
      </c>
      <c r="N228" t="s">
        <v>294</v>
      </c>
      <c r="O228" t="s">
        <v>371</v>
      </c>
      <c r="P228" t="s">
        <v>33</v>
      </c>
      <c r="Q228" t="s">
        <v>386</v>
      </c>
      <c r="R228" t="s">
        <v>431</v>
      </c>
      <c r="S228" s="37" t="b">
        <f>Table1[[#This Row],[Toss_Winner]]=Table1[[#This Row],[Winner]]</f>
        <v>0</v>
      </c>
      <c r="T228" s="37" t="b">
        <f>IF(Table1[[#This Row],[Team1]]=Table1[[#This Row],[Team2]],)</f>
        <v>0</v>
      </c>
    </row>
    <row r="229" spans="1:20" x14ac:dyDescent="0.25">
      <c r="A229">
        <v>279</v>
      </c>
      <c r="B229" t="s">
        <v>365</v>
      </c>
      <c r="C229" t="s">
        <v>18</v>
      </c>
      <c r="D229" s="1">
        <v>40668</v>
      </c>
      <c r="E229" t="s">
        <v>153</v>
      </c>
      <c r="F229" t="s">
        <v>48</v>
      </c>
      <c r="G229" t="s">
        <v>48</v>
      </c>
      <c r="H229" t="s">
        <v>21</v>
      </c>
      <c r="I229" t="s">
        <v>22</v>
      </c>
      <c r="J229">
        <v>0</v>
      </c>
      <c r="K229" t="s">
        <v>48</v>
      </c>
      <c r="L229">
        <v>0</v>
      </c>
      <c r="M229">
        <v>4</v>
      </c>
      <c r="N229" t="s">
        <v>163</v>
      </c>
      <c r="O229" t="s">
        <v>24</v>
      </c>
      <c r="P229" t="s">
        <v>137</v>
      </c>
      <c r="Q229" t="s">
        <v>165</v>
      </c>
      <c r="R229" t="s">
        <v>40</v>
      </c>
      <c r="S229" s="37" t="b">
        <f>Table1[[#This Row],[Toss_Winner]]=Table1[[#This Row],[Winner]]</f>
        <v>1</v>
      </c>
      <c r="T229" s="37" t="b">
        <f>IF(Table1[[#This Row],[Team1]]=Table1[[#This Row],[Team2]],)</f>
        <v>0</v>
      </c>
    </row>
    <row r="230" spans="1:20" x14ac:dyDescent="0.25">
      <c r="A230">
        <v>280</v>
      </c>
      <c r="B230" t="s">
        <v>365</v>
      </c>
      <c r="C230" t="s">
        <v>47</v>
      </c>
      <c r="D230" s="1">
        <v>40669</v>
      </c>
      <c r="E230" t="s">
        <v>20</v>
      </c>
      <c r="F230" t="s">
        <v>42</v>
      </c>
      <c r="G230" t="s">
        <v>42</v>
      </c>
      <c r="H230" t="s">
        <v>21</v>
      </c>
      <c r="I230" t="s">
        <v>22</v>
      </c>
      <c r="J230">
        <v>0</v>
      </c>
      <c r="K230" t="s">
        <v>20</v>
      </c>
      <c r="L230">
        <v>85</v>
      </c>
      <c r="M230">
        <v>0</v>
      </c>
      <c r="N230" t="s">
        <v>80</v>
      </c>
      <c r="O230" t="s">
        <v>51</v>
      </c>
      <c r="P230" t="s">
        <v>147</v>
      </c>
      <c r="Q230" t="s">
        <v>161</v>
      </c>
      <c r="R230" t="s">
        <v>46</v>
      </c>
      <c r="S230" s="37" t="b">
        <f>Table1[[#This Row],[Toss_Winner]]=Table1[[#This Row],[Winner]]</f>
        <v>0</v>
      </c>
      <c r="T230" s="37" t="b">
        <f>IF(Table1[[#This Row],[Team1]]=Table1[[#This Row],[Team2]],)</f>
        <v>0</v>
      </c>
    </row>
    <row r="231" spans="1:20" x14ac:dyDescent="0.25">
      <c r="A231">
        <v>281</v>
      </c>
      <c r="B231" t="s">
        <v>365</v>
      </c>
      <c r="C231" t="s">
        <v>60</v>
      </c>
      <c r="D231" s="1">
        <v>40670</v>
      </c>
      <c r="E231" t="s">
        <v>140</v>
      </c>
      <c r="F231" t="s">
        <v>36</v>
      </c>
      <c r="G231" t="s">
        <v>140</v>
      </c>
      <c r="H231" t="s">
        <v>49</v>
      </c>
      <c r="I231" t="s">
        <v>22</v>
      </c>
      <c r="J231">
        <v>1</v>
      </c>
      <c r="K231" t="s">
        <v>36</v>
      </c>
      <c r="L231">
        <v>10</v>
      </c>
      <c r="M231">
        <v>0</v>
      </c>
      <c r="N231" t="s">
        <v>402</v>
      </c>
      <c r="O231" t="s">
        <v>63</v>
      </c>
      <c r="P231" t="s">
        <v>137</v>
      </c>
      <c r="Q231" t="s">
        <v>367</v>
      </c>
      <c r="R231" t="s">
        <v>386</v>
      </c>
      <c r="S231" s="37" t="b">
        <f>Table1[[#This Row],[Toss_Winner]]=Table1[[#This Row],[Winner]]</f>
        <v>0</v>
      </c>
      <c r="T231" s="37" t="b">
        <f>IF(Table1[[#This Row],[Team1]]=Table1[[#This Row],[Team2]],)</f>
        <v>0</v>
      </c>
    </row>
    <row r="232" spans="1:20" x14ac:dyDescent="0.25">
      <c r="A232">
        <v>282</v>
      </c>
      <c r="B232" t="s">
        <v>365</v>
      </c>
      <c r="C232" t="s">
        <v>54</v>
      </c>
      <c r="D232" s="1">
        <v>40670</v>
      </c>
      <c r="E232" t="s">
        <v>28</v>
      </c>
      <c r="F232" t="s">
        <v>48</v>
      </c>
      <c r="G232" t="s">
        <v>48</v>
      </c>
      <c r="H232" t="s">
        <v>21</v>
      </c>
      <c r="I232" t="s">
        <v>22</v>
      </c>
      <c r="J232">
        <v>0</v>
      </c>
      <c r="K232" t="s">
        <v>28</v>
      </c>
      <c r="L232">
        <v>32</v>
      </c>
      <c r="M232">
        <v>0</v>
      </c>
      <c r="N232" t="s">
        <v>125</v>
      </c>
      <c r="O232" t="s">
        <v>56</v>
      </c>
      <c r="P232" t="s">
        <v>156</v>
      </c>
      <c r="Q232" t="s">
        <v>243</v>
      </c>
      <c r="R232" t="s">
        <v>553</v>
      </c>
      <c r="S232" s="37" t="b">
        <f>Table1[[#This Row],[Toss_Winner]]=Table1[[#This Row],[Winner]]</f>
        <v>0</v>
      </c>
      <c r="T232" s="37" t="b">
        <f>IF(Table1[[#This Row],[Team1]]=Table1[[#This Row],[Team2]],)</f>
        <v>0</v>
      </c>
    </row>
    <row r="233" spans="1:20" x14ac:dyDescent="0.25">
      <c r="A233">
        <v>283</v>
      </c>
      <c r="B233" t="s">
        <v>365</v>
      </c>
      <c r="C233" t="s">
        <v>47</v>
      </c>
      <c r="D233" s="1">
        <v>40671</v>
      </c>
      <c r="E233" t="s">
        <v>370</v>
      </c>
      <c r="F233" t="s">
        <v>20</v>
      </c>
      <c r="G233" t="s">
        <v>370</v>
      </c>
      <c r="H233" t="s">
        <v>49</v>
      </c>
      <c r="I233" t="s">
        <v>22</v>
      </c>
      <c r="J233">
        <v>0</v>
      </c>
      <c r="K233" t="s">
        <v>20</v>
      </c>
      <c r="L233">
        <v>0</v>
      </c>
      <c r="M233">
        <v>9</v>
      </c>
      <c r="N233" t="s">
        <v>80</v>
      </c>
      <c r="O233" t="s">
        <v>51</v>
      </c>
      <c r="P233" t="s">
        <v>147</v>
      </c>
      <c r="Q233" t="s">
        <v>276</v>
      </c>
      <c r="R233" t="s">
        <v>26</v>
      </c>
      <c r="S233" s="37" t="b">
        <f>Table1[[#This Row],[Toss_Winner]]=Table1[[#This Row],[Winner]]</f>
        <v>0</v>
      </c>
      <c r="T233" s="37" t="b">
        <f>IF(Table1[[#This Row],[Team1]]=Table1[[#This Row],[Team2]],)</f>
        <v>0</v>
      </c>
    </row>
    <row r="234" spans="1:20" x14ac:dyDescent="0.25">
      <c r="A234">
        <v>284</v>
      </c>
      <c r="B234" t="s">
        <v>365</v>
      </c>
      <c r="C234" t="s">
        <v>100</v>
      </c>
      <c r="D234" s="1">
        <v>40671</v>
      </c>
      <c r="E234" t="s">
        <v>42</v>
      </c>
      <c r="F234" t="s">
        <v>372</v>
      </c>
      <c r="G234" t="s">
        <v>42</v>
      </c>
      <c r="H234" t="s">
        <v>49</v>
      </c>
      <c r="I234" t="s">
        <v>22</v>
      </c>
      <c r="J234">
        <v>0</v>
      </c>
      <c r="K234" t="s">
        <v>372</v>
      </c>
      <c r="L234">
        <v>0</v>
      </c>
      <c r="M234">
        <v>5</v>
      </c>
      <c r="N234" t="s">
        <v>404</v>
      </c>
      <c r="O234" t="s">
        <v>142</v>
      </c>
      <c r="P234" t="s">
        <v>271</v>
      </c>
      <c r="Q234" t="s">
        <v>386</v>
      </c>
      <c r="R234" t="s">
        <v>435</v>
      </c>
      <c r="S234" s="37" t="b">
        <f>Table1[[#This Row],[Toss_Winner]]=Table1[[#This Row],[Winner]]</f>
        <v>0</v>
      </c>
      <c r="T234" s="37" t="b">
        <f>IF(Table1[[#This Row],[Team1]]=Table1[[#This Row],[Team2]],)</f>
        <v>0</v>
      </c>
    </row>
    <row r="235" spans="1:20" x14ac:dyDescent="0.25">
      <c r="A235">
        <v>285</v>
      </c>
      <c r="B235" t="s">
        <v>365</v>
      </c>
      <c r="C235" t="s">
        <v>157</v>
      </c>
      <c r="D235" s="1">
        <v>40672</v>
      </c>
      <c r="E235" t="s">
        <v>140</v>
      </c>
      <c r="F235" t="s">
        <v>145</v>
      </c>
      <c r="G235" t="s">
        <v>145</v>
      </c>
      <c r="H235" t="s">
        <v>21</v>
      </c>
      <c r="I235" t="s">
        <v>22</v>
      </c>
      <c r="J235">
        <v>0</v>
      </c>
      <c r="K235" t="s">
        <v>140</v>
      </c>
      <c r="L235">
        <v>63</v>
      </c>
      <c r="M235">
        <v>0</v>
      </c>
      <c r="N235" t="s">
        <v>338</v>
      </c>
      <c r="O235" t="s">
        <v>160</v>
      </c>
      <c r="P235" t="s">
        <v>156</v>
      </c>
      <c r="Q235" t="s">
        <v>243</v>
      </c>
      <c r="R235" t="s">
        <v>431</v>
      </c>
      <c r="S235" s="37" t="b">
        <f>Table1[[#This Row],[Toss_Winner]]=Table1[[#This Row],[Winner]]</f>
        <v>0</v>
      </c>
      <c r="T235" s="37" t="b">
        <f>IF(Table1[[#This Row],[Team1]]=Table1[[#This Row],[Team2]],)</f>
        <v>0</v>
      </c>
    </row>
    <row r="236" spans="1:20" x14ac:dyDescent="0.25">
      <c r="A236">
        <v>286</v>
      </c>
      <c r="B236" t="s">
        <v>365</v>
      </c>
      <c r="C236" t="s">
        <v>18</v>
      </c>
      <c r="D236" s="1">
        <v>40673</v>
      </c>
      <c r="E236" t="s">
        <v>153</v>
      </c>
      <c r="F236" t="s">
        <v>372</v>
      </c>
      <c r="G236" t="s">
        <v>153</v>
      </c>
      <c r="H236" t="s">
        <v>49</v>
      </c>
      <c r="I236" t="s">
        <v>22</v>
      </c>
      <c r="J236">
        <v>0</v>
      </c>
      <c r="K236" t="s">
        <v>372</v>
      </c>
      <c r="L236">
        <v>0</v>
      </c>
      <c r="M236">
        <v>6</v>
      </c>
      <c r="N236" t="s">
        <v>405</v>
      </c>
      <c r="O236" t="s">
        <v>24</v>
      </c>
      <c r="P236" t="s">
        <v>137</v>
      </c>
      <c r="Q236" t="s">
        <v>165</v>
      </c>
      <c r="R236" t="s">
        <v>386</v>
      </c>
      <c r="S236" s="37" t="b">
        <f>Table1[[#This Row],[Toss_Winner]]=Table1[[#This Row],[Winner]]</f>
        <v>0</v>
      </c>
      <c r="T236" s="37" t="b">
        <f>IF(Table1[[#This Row],[Team1]]=Table1[[#This Row],[Team2]],)</f>
        <v>0</v>
      </c>
    </row>
    <row r="237" spans="1:20" x14ac:dyDescent="0.25">
      <c r="A237">
        <v>287</v>
      </c>
      <c r="B237" t="s">
        <v>365</v>
      </c>
      <c r="C237" t="s">
        <v>100</v>
      </c>
      <c r="D237" s="1">
        <v>40673</v>
      </c>
      <c r="E237" t="s">
        <v>42</v>
      </c>
      <c r="F237" t="s">
        <v>28</v>
      </c>
      <c r="G237" t="s">
        <v>28</v>
      </c>
      <c r="H237" t="s">
        <v>21</v>
      </c>
      <c r="I237" t="s">
        <v>22</v>
      </c>
      <c r="J237">
        <v>0</v>
      </c>
      <c r="K237" t="s">
        <v>42</v>
      </c>
      <c r="L237">
        <v>76</v>
      </c>
      <c r="M237">
        <v>0</v>
      </c>
      <c r="N237" t="s">
        <v>406</v>
      </c>
      <c r="O237" t="s">
        <v>142</v>
      </c>
      <c r="P237" t="s">
        <v>271</v>
      </c>
      <c r="Q237" t="s">
        <v>386</v>
      </c>
      <c r="R237" t="s">
        <v>33</v>
      </c>
      <c r="S237" s="37" t="b">
        <f>Table1[[#This Row],[Toss_Winner]]=Table1[[#This Row],[Winner]]</f>
        <v>0</v>
      </c>
      <c r="T237" s="37" t="b">
        <f>IF(Table1[[#This Row],[Team1]]=Table1[[#This Row],[Team2]],)</f>
        <v>0</v>
      </c>
    </row>
    <row r="238" spans="1:20" x14ac:dyDescent="0.25">
      <c r="A238">
        <v>288</v>
      </c>
      <c r="B238" t="s">
        <v>365</v>
      </c>
      <c r="C238" t="s">
        <v>157</v>
      </c>
      <c r="D238" s="1">
        <v>40674</v>
      </c>
      <c r="E238" t="s">
        <v>145</v>
      </c>
      <c r="F238" t="s">
        <v>20</v>
      </c>
      <c r="G238" t="s">
        <v>20</v>
      </c>
      <c r="H238" t="s">
        <v>21</v>
      </c>
      <c r="I238" t="s">
        <v>22</v>
      </c>
      <c r="J238">
        <v>0</v>
      </c>
      <c r="K238" t="s">
        <v>20</v>
      </c>
      <c r="L238">
        <v>0</v>
      </c>
      <c r="M238">
        <v>9</v>
      </c>
      <c r="N238" t="s">
        <v>407</v>
      </c>
      <c r="O238" t="s">
        <v>160</v>
      </c>
      <c r="P238" t="s">
        <v>255</v>
      </c>
      <c r="Q238" t="s">
        <v>156</v>
      </c>
      <c r="R238" t="s">
        <v>435</v>
      </c>
      <c r="S238" s="37" t="b">
        <f>Table1[[#This Row],[Toss_Winner]]=Table1[[#This Row],[Winner]]</f>
        <v>1</v>
      </c>
      <c r="T238" s="37" t="b">
        <f>IF(Table1[[#This Row],[Team1]]=Table1[[#This Row],[Team2]],)</f>
        <v>0</v>
      </c>
    </row>
    <row r="239" spans="1:20" x14ac:dyDescent="0.25">
      <c r="A239">
        <v>289</v>
      </c>
      <c r="B239" t="s">
        <v>365</v>
      </c>
      <c r="C239" t="s">
        <v>166</v>
      </c>
      <c r="D239" s="1">
        <v>40675</v>
      </c>
      <c r="E239" t="s">
        <v>140</v>
      </c>
      <c r="F239" t="s">
        <v>48</v>
      </c>
      <c r="G239" t="s">
        <v>140</v>
      </c>
      <c r="H239" t="s">
        <v>49</v>
      </c>
      <c r="I239" t="s">
        <v>22</v>
      </c>
      <c r="J239">
        <v>0</v>
      </c>
      <c r="K239" t="s">
        <v>140</v>
      </c>
      <c r="L239">
        <v>18</v>
      </c>
      <c r="M239">
        <v>0</v>
      </c>
      <c r="N239" t="s">
        <v>92</v>
      </c>
      <c r="O239" t="s">
        <v>169</v>
      </c>
      <c r="P239" t="s">
        <v>165</v>
      </c>
      <c r="Q239" t="s">
        <v>144</v>
      </c>
      <c r="R239" t="s">
        <v>386</v>
      </c>
      <c r="S239" s="37" t="b">
        <f>Table1[[#This Row],[Toss_Winner]]=Table1[[#This Row],[Winner]]</f>
        <v>1</v>
      </c>
      <c r="T239" s="37" t="b">
        <f>IF(Table1[[#This Row],[Team1]]=Table1[[#This Row],[Team2]],)</f>
        <v>0</v>
      </c>
    </row>
    <row r="240" spans="1:20" x14ac:dyDescent="0.25">
      <c r="A240">
        <v>290</v>
      </c>
      <c r="B240" t="s">
        <v>365</v>
      </c>
      <c r="C240" t="s">
        <v>41</v>
      </c>
      <c r="D240" s="1">
        <v>40676</v>
      </c>
      <c r="E240" t="s">
        <v>370</v>
      </c>
      <c r="F240" t="s">
        <v>42</v>
      </c>
      <c r="G240" t="s">
        <v>42</v>
      </c>
      <c r="H240" t="s">
        <v>21</v>
      </c>
      <c r="I240" t="s">
        <v>22</v>
      </c>
      <c r="J240">
        <v>0</v>
      </c>
      <c r="K240" t="s">
        <v>42</v>
      </c>
      <c r="L240">
        <v>0</v>
      </c>
      <c r="M240">
        <v>6</v>
      </c>
      <c r="N240" t="s">
        <v>221</v>
      </c>
      <c r="O240" t="s">
        <v>44</v>
      </c>
      <c r="P240" t="s">
        <v>258</v>
      </c>
      <c r="Q240" t="s">
        <v>386</v>
      </c>
      <c r="R240" t="s">
        <v>435</v>
      </c>
      <c r="S240" s="37" t="b">
        <f>Table1[[#This Row],[Toss_Winner]]=Table1[[#This Row],[Winner]]</f>
        <v>1</v>
      </c>
      <c r="T240" s="37" t="b">
        <f>IF(Table1[[#This Row],[Team1]]=Table1[[#This Row],[Team2]],)</f>
        <v>0</v>
      </c>
    </row>
    <row r="241" spans="1:20" x14ac:dyDescent="0.25">
      <c r="A241">
        <v>291</v>
      </c>
      <c r="B241" t="s">
        <v>365</v>
      </c>
      <c r="C241" t="s">
        <v>47</v>
      </c>
      <c r="D241" s="1">
        <v>40677</v>
      </c>
      <c r="E241" t="s">
        <v>36</v>
      </c>
      <c r="F241" t="s">
        <v>20</v>
      </c>
      <c r="G241" t="s">
        <v>20</v>
      </c>
      <c r="H241" t="s">
        <v>21</v>
      </c>
      <c r="I241" t="s">
        <v>22</v>
      </c>
      <c r="J241">
        <v>1</v>
      </c>
      <c r="K241" t="s">
        <v>20</v>
      </c>
      <c r="L241">
        <v>0</v>
      </c>
      <c r="M241">
        <v>4</v>
      </c>
      <c r="N241" t="s">
        <v>80</v>
      </c>
      <c r="O241" t="s">
        <v>51</v>
      </c>
      <c r="P241" t="s">
        <v>138</v>
      </c>
      <c r="Q241" t="s">
        <v>161</v>
      </c>
      <c r="R241" t="s">
        <v>46</v>
      </c>
      <c r="S241" s="37" t="b">
        <f>Table1[[#This Row],[Toss_Winner]]=Table1[[#This Row],[Winner]]</f>
        <v>1</v>
      </c>
      <c r="T241" s="37" t="b">
        <f>IF(Table1[[#This Row],[Team1]]=Table1[[#This Row],[Team2]],)</f>
        <v>0</v>
      </c>
    </row>
    <row r="242" spans="1:20" x14ac:dyDescent="0.25">
      <c r="A242">
        <v>292</v>
      </c>
      <c r="B242" t="s">
        <v>365</v>
      </c>
      <c r="C242" t="s">
        <v>54</v>
      </c>
      <c r="D242" s="1">
        <v>40677</v>
      </c>
      <c r="E242" t="s">
        <v>153</v>
      </c>
      <c r="F242" t="s">
        <v>28</v>
      </c>
      <c r="G242" t="s">
        <v>153</v>
      </c>
      <c r="H242" t="s">
        <v>49</v>
      </c>
      <c r="I242" t="s">
        <v>22</v>
      </c>
      <c r="J242">
        <v>0</v>
      </c>
      <c r="K242" t="s">
        <v>153</v>
      </c>
      <c r="L242">
        <v>10</v>
      </c>
      <c r="M242">
        <v>0</v>
      </c>
      <c r="N242" t="s">
        <v>206</v>
      </c>
      <c r="O242" t="s">
        <v>56</v>
      </c>
      <c r="P242" t="s">
        <v>33</v>
      </c>
      <c r="Q242" t="s">
        <v>271</v>
      </c>
      <c r="R242" t="s">
        <v>431</v>
      </c>
      <c r="S242" s="37" t="b">
        <f>Table1[[#This Row],[Toss_Winner]]=Table1[[#This Row],[Winner]]</f>
        <v>1</v>
      </c>
      <c r="T242" s="37" t="b">
        <f>IF(Table1[[#This Row],[Team1]]=Table1[[#This Row],[Team2]],)</f>
        <v>0</v>
      </c>
    </row>
    <row r="243" spans="1:20" x14ac:dyDescent="0.25">
      <c r="A243">
        <v>293</v>
      </c>
      <c r="B243" t="s">
        <v>365</v>
      </c>
      <c r="C243" t="s">
        <v>352</v>
      </c>
      <c r="D243" s="1">
        <v>40678</v>
      </c>
      <c r="E243" t="s">
        <v>42</v>
      </c>
      <c r="F243" t="s">
        <v>48</v>
      </c>
      <c r="G243" t="s">
        <v>48</v>
      </c>
      <c r="H243" t="s">
        <v>21</v>
      </c>
      <c r="I243" t="s">
        <v>22</v>
      </c>
      <c r="J243">
        <v>0</v>
      </c>
      <c r="K243" t="s">
        <v>42</v>
      </c>
      <c r="L243">
        <v>29</v>
      </c>
      <c r="M243">
        <v>0</v>
      </c>
      <c r="N243" t="s">
        <v>346</v>
      </c>
      <c r="O243" t="s">
        <v>354</v>
      </c>
      <c r="P243" t="s">
        <v>137</v>
      </c>
      <c r="Q243" t="s">
        <v>144</v>
      </c>
      <c r="R243" t="s">
        <v>84</v>
      </c>
      <c r="S243" s="37" t="b">
        <f>Table1[[#This Row],[Toss_Winner]]=Table1[[#This Row],[Winner]]</f>
        <v>0</v>
      </c>
      <c r="T243" s="37" t="b">
        <f>IF(Table1[[#This Row],[Team1]]=Table1[[#This Row],[Team2]],)</f>
        <v>0</v>
      </c>
    </row>
    <row r="244" spans="1:20" x14ac:dyDescent="0.25">
      <c r="A244">
        <v>294</v>
      </c>
      <c r="B244" t="s">
        <v>365</v>
      </c>
      <c r="C244" t="s">
        <v>41</v>
      </c>
      <c r="D244" s="1">
        <v>40678</v>
      </c>
      <c r="E244" t="s">
        <v>145</v>
      </c>
      <c r="F244" t="s">
        <v>370</v>
      </c>
      <c r="G244" t="s">
        <v>370</v>
      </c>
      <c r="H244" t="s">
        <v>21</v>
      </c>
      <c r="I244" t="s">
        <v>22</v>
      </c>
      <c r="J244">
        <v>0</v>
      </c>
      <c r="K244" t="s">
        <v>370</v>
      </c>
      <c r="L244">
        <v>0</v>
      </c>
      <c r="M244">
        <v>8</v>
      </c>
      <c r="N244" t="s">
        <v>294</v>
      </c>
      <c r="O244" t="s">
        <v>44</v>
      </c>
      <c r="P244" t="s">
        <v>367</v>
      </c>
      <c r="Q244" t="s">
        <v>386</v>
      </c>
      <c r="R244" t="s">
        <v>431</v>
      </c>
      <c r="S244" s="37" t="b">
        <f>Table1[[#This Row],[Toss_Winner]]=Table1[[#This Row],[Winner]]</f>
        <v>1</v>
      </c>
      <c r="T244" s="37" t="b">
        <f>IF(Table1[[#This Row],[Team1]]=Table1[[#This Row],[Team2]],)</f>
        <v>0</v>
      </c>
    </row>
    <row r="245" spans="1:20" x14ac:dyDescent="0.25">
      <c r="A245">
        <v>295</v>
      </c>
      <c r="B245" t="s">
        <v>365</v>
      </c>
      <c r="C245" t="s">
        <v>54</v>
      </c>
      <c r="D245" s="1">
        <v>40679</v>
      </c>
      <c r="E245" t="s">
        <v>372</v>
      </c>
      <c r="F245" t="s">
        <v>153</v>
      </c>
      <c r="G245" t="s">
        <v>153</v>
      </c>
      <c r="H245" t="s">
        <v>21</v>
      </c>
      <c r="I245" t="s">
        <v>22</v>
      </c>
      <c r="J245">
        <v>0</v>
      </c>
      <c r="K245" t="s">
        <v>153</v>
      </c>
      <c r="L245">
        <v>0</v>
      </c>
      <c r="M245">
        <v>6</v>
      </c>
      <c r="N245" t="s">
        <v>206</v>
      </c>
      <c r="O245" t="s">
        <v>179</v>
      </c>
      <c r="P245" t="s">
        <v>33</v>
      </c>
      <c r="Q245" t="s">
        <v>271</v>
      </c>
      <c r="R245" t="s">
        <v>46</v>
      </c>
      <c r="S245" s="37" t="b">
        <f>Table1[[#This Row],[Toss_Winner]]=Table1[[#This Row],[Winner]]</f>
        <v>1</v>
      </c>
      <c r="T245" s="37" t="b">
        <f>IF(Table1[[#This Row],[Team1]]=Table1[[#This Row],[Team2]],)</f>
        <v>0</v>
      </c>
    </row>
    <row r="246" spans="1:20" x14ac:dyDescent="0.25">
      <c r="A246">
        <v>296</v>
      </c>
      <c r="B246" t="s">
        <v>365</v>
      </c>
      <c r="C246" t="s">
        <v>352</v>
      </c>
      <c r="D246" s="1">
        <v>40680</v>
      </c>
      <c r="E246" t="s">
        <v>42</v>
      </c>
      <c r="F246" t="s">
        <v>20</v>
      </c>
      <c r="G246" t="s">
        <v>42</v>
      </c>
      <c r="H246" t="s">
        <v>49</v>
      </c>
      <c r="I246" t="s">
        <v>22</v>
      </c>
      <c r="J246">
        <v>0</v>
      </c>
      <c r="K246" t="s">
        <v>42</v>
      </c>
      <c r="L246">
        <v>111</v>
      </c>
      <c r="M246">
        <v>0</v>
      </c>
      <c r="N246" t="s">
        <v>178</v>
      </c>
      <c r="O246" t="s">
        <v>354</v>
      </c>
      <c r="P246" t="s">
        <v>137</v>
      </c>
      <c r="Q246" t="s">
        <v>165</v>
      </c>
      <c r="R246" t="s">
        <v>84</v>
      </c>
      <c r="S246" s="37" t="b">
        <f>Table1[[#This Row],[Toss_Winner]]=Table1[[#This Row],[Winner]]</f>
        <v>1</v>
      </c>
      <c r="T246" s="37" t="b">
        <f>IF(Table1[[#This Row],[Team1]]=Table1[[#This Row],[Team2]],)</f>
        <v>0</v>
      </c>
    </row>
    <row r="247" spans="1:20" x14ac:dyDescent="0.25">
      <c r="A247">
        <v>297</v>
      </c>
      <c r="B247" t="s">
        <v>365</v>
      </c>
      <c r="C247" t="s">
        <v>166</v>
      </c>
      <c r="D247" s="1">
        <v>40681</v>
      </c>
      <c r="E247" t="s">
        <v>140</v>
      </c>
      <c r="F247" t="s">
        <v>370</v>
      </c>
      <c r="G247" t="s">
        <v>140</v>
      </c>
      <c r="H247" t="s">
        <v>49</v>
      </c>
      <c r="I247" t="s">
        <v>22</v>
      </c>
      <c r="J247">
        <v>0</v>
      </c>
      <c r="K247" t="s">
        <v>140</v>
      </c>
      <c r="L247">
        <v>11</v>
      </c>
      <c r="M247">
        <v>0</v>
      </c>
      <c r="N247" t="s">
        <v>121</v>
      </c>
      <c r="O247" t="s">
        <v>169</v>
      </c>
      <c r="P247" t="s">
        <v>255</v>
      </c>
      <c r="Q247" t="s">
        <v>138</v>
      </c>
      <c r="R247" t="s">
        <v>572</v>
      </c>
      <c r="S247" s="37" t="b">
        <f>Table1[[#This Row],[Toss_Winner]]=Table1[[#This Row],[Winner]]</f>
        <v>1</v>
      </c>
      <c r="T247" s="37" t="b">
        <f>IF(Table1[[#This Row],[Team1]]=Table1[[#This Row],[Team2]],)</f>
        <v>0</v>
      </c>
    </row>
    <row r="248" spans="1:20" x14ac:dyDescent="0.25">
      <c r="A248">
        <v>298</v>
      </c>
      <c r="B248" t="s">
        <v>365</v>
      </c>
      <c r="C248" t="s">
        <v>54</v>
      </c>
      <c r="D248" s="1">
        <v>40682</v>
      </c>
      <c r="E248" t="s">
        <v>372</v>
      </c>
      <c r="F248" t="s">
        <v>36</v>
      </c>
      <c r="G248" t="s">
        <v>36</v>
      </c>
      <c r="H248" t="s">
        <v>21</v>
      </c>
      <c r="I248" t="s">
        <v>22</v>
      </c>
      <c r="J248">
        <v>0</v>
      </c>
      <c r="K248" t="s">
        <v>36</v>
      </c>
      <c r="L248">
        <v>0</v>
      </c>
      <c r="M248">
        <v>7</v>
      </c>
      <c r="N248" t="s">
        <v>171</v>
      </c>
      <c r="O248" t="s">
        <v>179</v>
      </c>
      <c r="P248" t="s">
        <v>33</v>
      </c>
      <c r="Q248" t="s">
        <v>243</v>
      </c>
      <c r="R248" t="s">
        <v>532</v>
      </c>
      <c r="S248" s="37" t="b">
        <f>Table1[[#This Row],[Toss_Winner]]=Table1[[#This Row],[Winner]]</f>
        <v>1</v>
      </c>
      <c r="T248" s="37" t="b">
        <f>IF(Table1[[#This Row],[Team1]]=Table1[[#This Row],[Team2]],)</f>
        <v>0</v>
      </c>
    </row>
    <row r="249" spans="1:20" x14ac:dyDescent="0.25">
      <c r="A249">
        <v>299</v>
      </c>
      <c r="B249" t="s">
        <v>365</v>
      </c>
      <c r="C249" t="s">
        <v>54</v>
      </c>
      <c r="D249" s="1">
        <v>40683</v>
      </c>
      <c r="E249" t="s">
        <v>28</v>
      </c>
      <c r="F249" t="s">
        <v>145</v>
      </c>
      <c r="G249" t="s">
        <v>28</v>
      </c>
      <c r="H249" t="s">
        <v>49</v>
      </c>
      <c r="I249" t="s">
        <v>22</v>
      </c>
      <c r="J249">
        <v>0</v>
      </c>
      <c r="K249" t="s">
        <v>145</v>
      </c>
      <c r="L249">
        <v>0</v>
      </c>
      <c r="M249">
        <v>10</v>
      </c>
      <c r="N249" t="s">
        <v>159</v>
      </c>
      <c r="O249" t="s">
        <v>56</v>
      </c>
      <c r="P249" t="s">
        <v>138</v>
      </c>
      <c r="Q249" t="s">
        <v>367</v>
      </c>
      <c r="R249" t="s">
        <v>569</v>
      </c>
      <c r="S249" s="37" t="b">
        <f>Table1[[#This Row],[Toss_Winner]]=Table1[[#This Row],[Winner]]</f>
        <v>0</v>
      </c>
      <c r="T249" s="37" t="b">
        <f>IF(Table1[[#This Row],[Team1]]=Table1[[#This Row],[Team2]],)</f>
        <v>0</v>
      </c>
    </row>
    <row r="250" spans="1:20" x14ac:dyDescent="0.25">
      <c r="A250">
        <v>300</v>
      </c>
      <c r="B250" t="s">
        <v>365</v>
      </c>
      <c r="C250" t="s">
        <v>352</v>
      </c>
      <c r="D250" s="1">
        <v>40684</v>
      </c>
      <c r="E250" t="s">
        <v>153</v>
      </c>
      <c r="F250" t="s">
        <v>42</v>
      </c>
      <c r="G250" t="s">
        <v>42</v>
      </c>
      <c r="H250" t="s">
        <v>21</v>
      </c>
      <c r="I250" t="s">
        <v>22</v>
      </c>
      <c r="J250">
        <v>0</v>
      </c>
      <c r="K250" t="s">
        <v>153</v>
      </c>
      <c r="L250">
        <v>82</v>
      </c>
      <c r="M250">
        <v>0</v>
      </c>
      <c r="N250" t="s">
        <v>116</v>
      </c>
      <c r="O250" t="s">
        <v>354</v>
      </c>
      <c r="P250" t="s">
        <v>137</v>
      </c>
      <c r="Q250" t="s">
        <v>165</v>
      </c>
      <c r="R250" t="s">
        <v>87</v>
      </c>
      <c r="S250" s="37" t="b">
        <f>Table1[[#This Row],[Toss_Winner]]=Table1[[#This Row],[Winner]]</f>
        <v>0</v>
      </c>
      <c r="T250" s="37" t="b">
        <f>IF(Table1[[#This Row],[Team1]]=Table1[[#This Row],[Team2]],)</f>
        <v>0</v>
      </c>
    </row>
    <row r="251" spans="1:20" x14ac:dyDescent="0.25">
      <c r="A251">
        <v>301</v>
      </c>
      <c r="B251" t="s">
        <v>365</v>
      </c>
      <c r="C251" t="s">
        <v>70</v>
      </c>
      <c r="D251" s="1">
        <v>40684</v>
      </c>
      <c r="E251" t="s">
        <v>48</v>
      </c>
      <c r="F251" t="s">
        <v>145</v>
      </c>
      <c r="G251" t="s">
        <v>48</v>
      </c>
      <c r="H251" t="s">
        <v>49</v>
      </c>
      <c r="I251" t="s">
        <v>417</v>
      </c>
      <c r="J251">
        <v>0</v>
      </c>
      <c r="K251" t="s">
        <v>145</v>
      </c>
      <c r="L251">
        <v>0</v>
      </c>
      <c r="M251">
        <v>0</v>
      </c>
      <c r="N251" t="s">
        <v>159</v>
      </c>
      <c r="O251" t="s">
        <v>72</v>
      </c>
      <c r="P251" t="s">
        <v>276</v>
      </c>
      <c r="Q251" t="s">
        <v>386</v>
      </c>
      <c r="R251" t="s">
        <v>484</v>
      </c>
      <c r="S251" s="37" t="b">
        <f>Table1[[#This Row],[Toss_Winner]]=Table1[[#This Row],[Winner]]</f>
        <v>0</v>
      </c>
      <c r="T251" s="37" t="b">
        <f>IF(Table1[[#This Row],[Team1]]=Table1[[#This Row],[Team2]],)</f>
        <v>0</v>
      </c>
    </row>
    <row r="252" spans="1:20" x14ac:dyDescent="0.25">
      <c r="A252">
        <v>302</v>
      </c>
      <c r="B252" t="s">
        <v>365</v>
      </c>
      <c r="C252" t="s">
        <v>47</v>
      </c>
      <c r="D252" s="1">
        <v>40685</v>
      </c>
      <c r="E252" t="s">
        <v>140</v>
      </c>
      <c r="F252" t="s">
        <v>20</v>
      </c>
      <c r="G252" t="s">
        <v>20</v>
      </c>
      <c r="H252" t="s">
        <v>21</v>
      </c>
      <c r="I252" t="s">
        <v>22</v>
      </c>
      <c r="J252">
        <v>0</v>
      </c>
      <c r="K252" t="s">
        <v>20</v>
      </c>
      <c r="L252">
        <v>0</v>
      </c>
      <c r="M252">
        <v>8</v>
      </c>
      <c r="N252" t="s">
        <v>80</v>
      </c>
      <c r="O252" t="s">
        <v>51</v>
      </c>
      <c r="P252" t="s">
        <v>156</v>
      </c>
      <c r="Q252" t="s">
        <v>138</v>
      </c>
      <c r="R252" t="s">
        <v>33</v>
      </c>
      <c r="S252" s="37" t="b">
        <f>Table1[[#This Row],[Toss_Winner]]=Table1[[#This Row],[Winner]]</f>
        <v>1</v>
      </c>
      <c r="T252" s="37" t="b">
        <f>IF(Table1[[#This Row],[Team1]]=Table1[[#This Row],[Team2]],)</f>
        <v>0</v>
      </c>
    </row>
    <row r="253" spans="1:20" x14ac:dyDescent="0.25">
      <c r="A253">
        <v>303</v>
      </c>
      <c r="B253" t="s">
        <v>365</v>
      </c>
      <c r="C253" t="s">
        <v>60</v>
      </c>
      <c r="D253" s="1">
        <v>40685</v>
      </c>
      <c r="E253" t="s">
        <v>36</v>
      </c>
      <c r="F253" t="s">
        <v>28</v>
      </c>
      <c r="G253" t="s">
        <v>28</v>
      </c>
      <c r="H253" t="s">
        <v>21</v>
      </c>
      <c r="I253" t="s">
        <v>22</v>
      </c>
      <c r="J253">
        <v>0</v>
      </c>
      <c r="K253" t="s">
        <v>28</v>
      </c>
      <c r="L253">
        <v>0</v>
      </c>
      <c r="M253">
        <v>5</v>
      </c>
      <c r="N253" t="s">
        <v>419</v>
      </c>
      <c r="O253" t="s">
        <v>63</v>
      </c>
      <c r="P253" t="s">
        <v>271</v>
      </c>
      <c r="Q253" t="s">
        <v>243</v>
      </c>
      <c r="R253" t="s">
        <v>87</v>
      </c>
      <c r="S253" s="37" t="b">
        <f>Table1[[#This Row],[Toss_Winner]]=Table1[[#This Row],[Winner]]</f>
        <v>1</v>
      </c>
      <c r="T253" s="37" t="b">
        <f>IF(Table1[[#This Row],[Team1]]=Table1[[#This Row],[Team2]],)</f>
        <v>0</v>
      </c>
    </row>
    <row r="254" spans="1:20" x14ac:dyDescent="0.25">
      <c r="A254">
        <v>304</v>
      </c>
      <c r="B254" t="s">
        <v>365</v>
      </c>
      <c r="C254" t="s">
        <v>54</v>
      </c>
      <c r="D254" s="1">
        <v>40687</v>
      </c>
      <c r="E254" t="s">
        <v>20</v>
      </c>
      <c r="F254" t="s">
        <v>140</v>
      </c>
      <c r="G254" t="s">
        <v>140</v>
      </c>
      <c r="H254" t="s">
        <v>21</v>
      </c>
      <c r="I254" t="s">
        <v>22</v>
      </c>
      <c r="J254">
        <v>0</v>
      </c>
      <c r="K254" t="s">
        <v>140</v>
      </c>
      <c r="L254">
        <v>0</v>
      </c>
      <c r="M254">
        <v>6</v>
      </c>
      <c r="N254" t="s">
        <v>89</v>
      </c>
      <c r="O254" t="s">
        <v>56</v>
      </c>
      <c r="P254" t="s">
        <v>137</v>
      </c>
      <c r="Q254" t="s">
        <v>243</v>
      </c>
      <c r="R254" t="s">
        <v>33</v>
      </c>
      <c r="S254" s="37" t="b">
        <f>Table1[[#This Row],[Toss_Winner]]=Table1[[#This Row],[Winner]]</f>
        <v>1</v>
      </c>
      <c r="T254" s="37" t="b">
        <f>IF(Table1[[#This Row],[Team1]]=Table1[[#This Row],[Team2]],)</f>
        <v>0</v>
      </c>
    </row>
    <row r="255" spans="1:20" x14ac:dyDescent="0.25">
      <c r="A255">
        <v>305</v>
      </c>
      <c r="B255" t="s">
        <v>365</v>
      </c>
      <c r="C255" t="s">
        <v>54</v>
      </c>
      <c r="D255" s="1">
        <v>40688</v>
      </c>
      <c r="E255" t="s">
        <v>36</v>
      </c>
      <c r="F255" t="s">
        <v>28</v>
      </c>
      <c r="G255" t="s">
        <v>28</v>
      </c>
      <c r="H255" t="s">
        <v>21</v>
      </c>
      <c r="I255" t="s">
        <v>22</v>
      </c>
      <c r="J255">
        <v>0</v>
      </c>
      <c r="K255" t="s">
        <v>28</v>
      </c>
      <c r="L255">
        <v>0</v>
      </c>
      <c r="M255">
        <v>4</v>
      </c>
      <c r="N255" t="s">
        <v>388</v>
      </c>
      <c r="O255" t="s">
        <v>56</v>
      </c>
      <c r="P255" t="s">
        <v>137</v>
      </c>
      <c r="Q255" t="s">
        <v>243</v>
      </c>
      <c r="R255" t="s">
        <v>40</v>
      </c>
      <c r="S255" s="37" t="b">
        <f>Table1[[#This Row],[Toss_Winner]]=Table1[[#This Row],[Winner]]</f>
        <v>1</v>
      </c>
      <c r="T255" s="37" t="b">
        <f>IF(Table1[[#This Row],[Team1]]=Table1[[#This Row],[Team2]],)</f>
        <v>0</v>
      </c>
    </row>
    <row r="256" spans="1:20" x14ac:dyDescent="0.25">
      <c r="A256">
        <v>306</v>
      </c>
      <c r="B256" t="s">
        <v>365</v>
      </c>
      <c r="C256" t="s">
        <v>166</v>
      </c>
      <c r="D256" s="1">
        <v>40690</v>
      </c>
      <c r="E256" t="s">
        <v>20</v>
      </c>
      <c r="F256" t="s">
        <v>28</v>
      </c>
      <c r="G256" t="s">
        <v>28</v>
      </c>
      <c r="H256" t="s">
        <v>21</v>
      </c>
      <c r="I256" t="s">
        <v>22</v>
      </c>
      <c r="J256">
        <v>0</v>
      </c>
      <c r="K256" t="s">
        <v>20</v>
      </c>
      <c r="L256">
        <v>43</v>
      </c>
      <c r="M256">
        <v>0</v>
      </c>
      <c r="N256" t="s">
        <v>80</v>
      </c>
      <c r="O256" t="s">
        <v>169</v>
      </c>
      <c r="P256" t="s">
        <v>137</v>
      </c>
      <c r="Q256" t="s">
        <v>243</v>
      </c>
      <c r="R256" t="s">
        <v>87</v>
      </c>
      <c r="S256" s="37" t="b">
        <f>Table1[[#This Row],[Toss_Winner]]=Table1[[#This Row],[Winner]]</f>
        <v>0</v>
      </c>
      <c r="T256" s="37" t="b">
        <f>IF(Table1[[#This Row],[Team1]]=Table1[[#This Row],[Team2]],)</f>
        <v>0</v>
      </c>
    </row>
    <row r="257" spans="1:20" x14ac:dyDescent="0.25">
      <c r="A257">
        <v>307</v>
      </c>
      <c r="B257" t="s">
        <v>365</v>
      </c>
      <c r="C257" t="s">
        <v>166</v>
      </c>
      <c r="D257" s="1">
        <v>40691</v>
      </c>
      <c r="E257" t="s">
        <v>140</v>
      </c>
      <c r="F257" t="s">
        <v>20</v>
      </c>
      <c r="G257" t="s">
        <v>140</v>
      </c>
      <c r="H257" t="s">
        <v>49</v>
      </c>
      <c r="I257" t="s">
        <v>22</v>
      </c>
      <c r="J257">
        <v>0</v>
      </c>
      <c r="K257" t="s">
        <v>140</v>
      </c>
      <c r="L257">
        <v>58</v>
      </c>
      <c r="M257">
        <v>0</v>
      </c>
      <c r="N257" t="s">
        <v>338</v>
      </c>
      <c r="O257" t="s">
        <v>169</v>
      </c>
      <c r="P257" t="s">
        <v>137</v>
      </c>
      <c r="Q257" t="s">
        <v>243</v>
      </c>
      <c r="R257" t="s">
        <v>431</v>
      </c>
      <c r="S257" s="37" t="b">
        <f>Table1[[#This Row],[Toss_Winner]]=Table1[[#This Row],[Winner]]</f>
        <v>1</v>
      </c>
      <c r="T257" s="37" t="b">
        <f>IF(Table1[[#This Row],[Team1]]=Table1[[#This Row],[Team2]],)</f>
        <v>0</v>
      </c>
    </row>
    <row r="258" spans="1:20" x14ac:dyDescent="0.25">
      <c r="A258">
        <v>308</v>
      </c>
      <c r="B258" t="s">
        <v>424</v>
      </c>
      <c r="C258" t="s">
        <v>166</v>
      </c>
      <c r="D258" s="1">
        <v>41003</v>
      </c>
      <c r="E258" t="s">
        <v>140</v>
      </c>
      <c r="F258" t="s">
        <v>28</v>
      </c>
      <c r="G258" t="s">
        <v>28</v>
      </c>
      <c r="H258" t="s">
        <v>21</v>
      </c>
      <c r="I258" t="s">
        <v>22</v>
      </c>
      <c r="J258">
        <v>0</v>
      </c>
      <c r="K258" t="s">
        <v>28</v>
      </c>
      <c r="L258">
        <v>0</v>
      </c>
      <c r="M258">
        <v>8</v>
      </c>
      <c r="N258" t="s">
        <v>425</v>
      </c>
      <c r="O258" t="s">
        <v>169</v>
      </c>
      <c r="P258" t="s">
        <v>426</v>
      </c>
      <c r="Q258" t="s">
        <v>243</v>
      </c>
      <c r="R258" t="s">
        <v>84</v>
      </c>
      <c r="S258" s="37" t="b">
        <f>Table1[[#This Row],[Toss_Winner]]=Table1[[#This Row],[Winner]]</f>
        <v>1</v>
      </c>
      <c r="T258" s="37" t="b">
        <f>IF(Table1[[#This Row],[Team1]]=Table1[[#This Row],[Team2]],)</f>
        <v>0</v>
      </c>
    </row>
    <row r="259" spans="1:20" x14ac:dyDescent="0.25">
      <c r="A259">
        <v>309</v>
      </c>
      <c r="B259" t="s">
        <v>424</v>
      </c>
      <c r="C259" t="s">
        <v>60</v>
      </c>
      <c r="D259" s="1">
        <v>41004</v>
      </c>
      <c r="E259" t="s">
        <v>36</v>
      </c>
      <c r="F259" t="s">
        <v>48</v>
      </c>
      <c r="G259" t="s">
        <v>48</v>
      </c>
      <c r="H259" t="s">
        <v>21</v>
      </c>
      <c r="I259" t="s">
        <v>22</v>
      </c>
      <c r="J259">
        <v>0</v>
      </c>
      <c r="K259" t="s">
        <v>48</v>
      </c>
      <c r="L259">
        <v>0</v>
      </c>
      <c r="M259">
        <v>8</v>
      </c>
      <c r="N259" t="s">
        <v>192</v>
      </c>
      <c r="O259" t="s">
        <v>63</v>
      </c>
      <c r="P259" t="s">
        <v>258</v>
      </c>
      <c r="Q259" t="s">
        <v>255</v>
      </c>
      <c r="R259" t="s">
        <v>33</v>
      </c>
      <c r="S259" s="37" t="b">
        <f>Table1[[#This Row],[Toss_Winner]]=Table1[[#This Row],[Winner]]</f>
        <v>1</v>
      </c>
      <c r="T259" s="37" t="b">
        <f>IF(Table1[[#This Row],[Team1]]=Table1[[#This Row],[Team2]],)</f>
        <v>0</v>
      </c>
    </row>
    <row r="260" spans="1:20" x14ac:dyDescent="0.25">
      <c r="A260">
        <v>310</v>
      </c>
      <c r="B260" t="s">
        <v>424</v>
      </c>
      <c r="C260" t="s">
        <v>54</v>
      </c>
      <c r="D260" s="1">
        <v>41005</v>
      </c>
      <c r="E260" t="s">
        <v>372</v>
      </c>
      <c r="F260" t="s">
        <v>28</v>
      </c>
      <c r="G260" t="s">
        <v>28</v>
      </c>
      <c r="H260" t="s">
        <v>21</v>
      </c>
      <c r="I260" t="s">
        <v>22</v>
      </c>
      <c r="J260">
        <v>0</v>
      </c>
      <c r="K260" t="s">
        <v>372</v>
      </c>
      <c r="L260">
        <v>28</v>
      </c>
      <c r="M260">
        <v>0</v>
      </c>
      <c r="N260" t="s">
        <v>30</v>
      </c>
      <c r="O260" t="s">
        <v>56</v>
      </c>
      <c r="P260" t="s">
        <v>45</v>
      </c>
      <c r="Q260" t="s">
        <v>243</v>
      </c>
      <c r="R260" t="s">
        <v>431</v>
      </c>
      <c r="S260" s="37" t="b">
        <f>Table1[[#This Row],[Toss_Winner]]=Table1[[#This Row],[Winner]]</f>
        <v>0</v>
      </c>
      <c r="T260" s="37" t="b">
        <f>IF(Table1[[#This Row],[Team1]]=Table1[[#This Row],[Team2]],)</f>
        <v>0</v>
      </c>
    </row>
    <row r="261" spans="1:20" x14ac:dyDescent="0.25">
      <c r="A261">
        <v>311</v>
      </c>
      <c r="B261" t="s">
        <v>424</v>
      </c>
      <c r="C261" t="s">
        <v>157</v>
      </c>
      <c r="D261" s="1">
        <v>41005</v>
      </c>
      <c r="E261" t="s">
        <v>145</v>
      </c>
      <c r="F261" t="s">
        <v>42</v>
      </c>
      <c r="G261" t="s">
        <v>42</v>
      </c>
      <c r="H261" t="s">
        <v>21</v>
      </c>
      <c r="I261" t="s">
        <v>22</v>
      </c>
      <c r="J261">
        <v>0</v>
      </c>
      <c r="K261" t="s">
        <v>145</v>
      </c>
      <c r="L261">
        <v>31</v>
      </c>
      <c r="M261">
        <v>0</v>
      </c>
      <c r="N261" t="s">
        <v>427</v>
      </c>
      <c r="O261" t="s">
        <v>160</v>
      </c>
      <c r="P261" t="s">
        <v>155</v>
      </c>
      <c r="Q261" t="s">
        <v>271</v>
      </c>
      <c r="R261" t="s">
        <v>46</v>
      </c>
      <c r="S261" s="37" t="b">
        <f>Table1[[#This Row],[Toss_Winner]]=Table1[[#This Row],[Winner]]</f>
        <v>0</v>
      </c>
      <c r="T261" s="37" t="b">
        <f>IF(Table1[[#This Row],[Team1]]=Table1[[#This Row],[Team2]],)</f>
        <v>0</v>
      </c>
    </row>
    <row r="262" spans="1:20" x14ac:dyDescent="0.25">
      <c r="A262">
        <v>312</v>
      </c>
      <c r="B262" t="s">
        <v>424</v>
      </c>
      <c r="C262" t="s">
        <v>47</v>
      </c>
      <c r="D262" s="1">
        <v>41006</v>
      </c>
      <c r="E262" t="s">
        <v>20</v>
      </c>
      <c r="F262" t="s">
        <v>48</v>
      </c>
      <c r="G262" t="s">
        <v>48</v>
      </c>
      <c r="H262" t="s">
        <v>21</v>
      </c>
      <c r="I262" t="s">
        <v>22</v>
      </c>
      <c r="J262">
        <v>0</v>
      </c>
      <c r="K262" t="s">
        <v>20</v>
      </c>
      <c r="L262">
        <v>20</v>
      </c>
      <c r="M262">
        <v>0</v>
      </c>
      <c r="N262" t="s">
        <v>249</v>
      </c>
      <c r="O262" t="s">
        <v>51</v>
      </c>
      <c r="P262" t="s">
        <v>258</v>
      </c>
      <c r="Q262" t="s">
        <v>33</v>
      </c>
      <c r="R262" t="s">
        <v>40</v>
      </c>
      <c r="S262" s="37" t="b">
        <f>Table1[[#This Row],[Toss_Winner]]=Table1[[#This Row],[Winner]]</f>
        <v>0</v>
      </c>
      <c r="T262" s="37" t="b">
        <f>IF(Table1[[#This Row],[Team1]]=Table1[[#This Row],[Team2]],)</f>
        <v>0</v>
      </c>
    </row>
    <row r="263" spans="1:20" x14ac:dyDescent="0.25">
      <c r="A263">
        <v>313</v>
      </c>
      <c r="B263" t="s">
        <v>424</v>
      </c>
      <c r="C263" t="s">
        <v>428</v>
      </c>
      <c r="D263" s="1">
        <v>41006</v>
      </c>
      <c r="E263" t="s">
        <v>140</v>
      </c>
      <c r="F263" t="s">
        <v>153</v>
      </c>
      <c r="G263" t="s">
        <v>153</v>
      </c>
      <c r="H263" t="s">
        <v>21</v>
      </c>
      <c r="I263" t="s">
        <v>22</v>
      </c>
      <c r="J263">
        <v>0</v>
      </c>
      <c r="K263" t="s">
        <v>140</v>
      </c>
      <c r="L263">
        <v>74</v>
      </c>
      <c r="M263">
        <v>0</v>
      </c>
      <c r="N263" t="s">
        <v>429</v>
      </c>
      <c r="O263" t="s">
        <v>430</v>
      </c>
      <c r="P263" t="s">
        <v>426</v>
      </c>
      <c r="Q263" t="s">
        <v>255</v>
      </c>
      <c r="R263" t="s">
        <v>33</v>
      </c>
      <c r="S263" s="37" t="b">
        <f>Table1[[#This Row],[Toss_Winner]]=Table1[[#This Row],[Winner]]</f>
        <v>0</v>
      </c>
      <c r="T263" s="37" t="b">
        <f>IF(Table1[[#This Row],[Team1]]=Table1[[#This Row],[Team2]],)</f>
        <v>0</v>
      </c>
    </row>
    <row r="264" spans="1:20" x14ac:dyDescent="0.25">
      <c r="A264">
        <v>314</v>
      </c>
      <c r="B264" t="s">
        <v>424</v>
      </c>
      <c r="C264" t="s">
        <v>157</v>
      </c>
      <c r="D264" s="1">
        <v>41007</v>
      </c>
      <c r="E264" t="s">
        <v>145</v>
      </c>
      <c r="F264" t="s">
        <v>36</v>
      </c>
      <c r="G264" t="s">
        <v>36</v>
      </c>
      <c r="H264" t="s">
        <v>21</v>
      </c>
      <c r="I264" t="s">
        <v>22</v>
      </c>
      <c r="J264">
        <v>0</v>
      </c>
      <c r="K264" t="s">
        <v>145</v>
      </c>
      <c r="L264">
        <v>22</v>
      </c>
      <c r="M264">
        <v>0</v>
      </c>
      <c r="N264" t="s">
        <v>294</v>
      </c>
      <c r="O264" t="s">
        <v>160</v>
      </c>
      <c r="P264" t="s">
        <v>155</v>
      </c>
      <c r="Q264" t="s">
        <v>431</v>
      </c>
      <c r="R264" t="s">
        <v>84</v>
      </c>
      <c r="S264" s="37" t="b">
        <f>Table1[[#This Row],[Toss_Winner]]=Table1[[#This Row],[Winner]]</f>
        <v>0</v>
      </c>
      <c r="T264" s="37" t="b">
        <f>IF(Table1[[#This Row],[Team1]]=Table1[[#This Row],[Team2]],)</f>
        <v>0</v>
      </c>
    </row>
    <row r="265" spans="1:20" x14ac:dyDescent="0.25">
      <c r="A265">
        <v>315</v>
      </c>
      <c r="B265" t="s">
        <v>424</v>
      </c>
      <c r="C265" t="s">
        <v>27</v>
      </c>
      <c r="D265" s="1">
        <v>41007</v>
      </c>
      <c r="E265" t="s">
        <v>372</v>
      </c>
      <c r="F265" t="s">
        <v>42</v>
      </c>
      <c r="G265" t="s">
        <v>372</v>
      </c>
      <c r="H265" t="s">
        <v>49</v>
      </c>
      <c r="I265" t="s">
        <v>22</v>
      </c>
      <c r="J265">
        <v>0</v>
      </c>
      <c r="K265" t="s">
        <v>372</v>
      </c>
      <c r="L265">
        <v>22</v>
      </c>
      <c r="M265">
        <v>0</v>
      </c>
      <c r="N265" t="s">
        <v>432</v>
      </c>
      <c r="O265" t="s">
        <v>433</v>
      </c>
      <c r="P265" t="s">
        <v>314</v>
      </c>
      <c r="Q265" t="s">
        <v>243</v>
      </c>
      <c r="R265" t="s">
        <v>46</v>
      </c>
      <c r="S265" s="37" t="b">
        <f>Table1[[#This Row],[Toss_Winner]]=Table1[[#This Row],[Winner]]</f>
        <v>1</v>
      </c>
      <c r="T265" s="37" t="b">
        <f>IF(Table1[[#This Row],[Team1]]=Table1[[#This Row],[Team2]],)</f>
        <v>0</v>
      </c>
    </row>
    <row r="266" spans="1:20" x14ac:dyDescent="0.25">
      <c r="A266">
        <v>316</v>
      </c>
      <c r="B266" t="s">
        <v>424</v>
      </c>
      <c r="C266" t="s">
        <v>428</v>
      </c>
      <c r="D266" s="1">
        <v>41008</v>
      </c>
      <c r="E266" t="s">
        <v>153</v>
      </c>
      <c r="F266" t="s">
        <v>28</v>
      </c>
      <c r="G266" t="s">
        <v>153</v>
      </c>
      <c r="H266" t="s">
        <v>49</v>
      </c>
      <c r="I266" t="s">
        <v>22</v>
      </c>
      <c r="J266">
        <v>0</v>
      </c>
      <c r="K266" t="s">
        <v>28</v>
      </c>
      <c r="L266">
        <v>0</v>
      </c>
      <c r="M266">
        <v>5</v>
      </c>
      <c r="N266" t="s">
        <v>109</v>
      </c>
      <c r="O266" t="s">
        <v>430</v>
      </c>
      <c r="P266" t="s">
        <v>45</v>
      </c>
      <c r="Q266" t="s">
        <v>426</v>
      </c>
      <c r="R266" t="s">
        <v>33</v>
      </c>
      <c r="S266" s="37" t="b">
        <f>Table1[[#This Row],[Toss_Winner]]=Table1[[#This Row],[Winner]]</f>
        <v>0</v>
      </c>
      <c r="T266" s="37" t="b">
        <f>IF(Table1[[#This Row],[Team1]]=Table1[[#This Row],[Team2]],)</f>
        <v>0</v>
      </c>
    </row>
    <row r="267" spans="1:20" x14ac:dyDescent="0.25">
      <c r="A267">
        <v>317</v>
      </c>
      <c r="B267" t="s">
        <v>424</v>
      </c>
      <c r="C267" t="s">
        <v>47</v>
      </c>
      <c r="D267" s="1">
        <v>41009</v>
      </c>
      <c r="E267" t="s">
        <v>36</v>
      </c>
      <c r="F267" t="s">
        <v>20</v>
      </c>
      <c r="G267" t="s">
        <v>20</v>
      </c>
      <c r="H267" t="s">
        <v>21</v>
      </c>
      <c r="I267" t="s">
        <v>22</v>
      </c>
      <c r="J267">
        <v>0</v>
      </c>
      <c r="K267" t="s">
        <v>36</v>
      </c>
      <c r="L267">
        <v>42</v>
      </c>
      <c r="M267">
        <v>0</v>
      </c>
      <c r="N267" t="s">
        <v>200</v>
      </c>
      <c r="O267" t="s">
        <v>51</v>
      </c>
      <c r="P267" t="s">
        <v>33</v>
      </c>
      <c r="Q267" t="s">
        <v>386</v>
      </c>
      <c r="R267" t="s">
        <v>84</v>
      </c>
      <c r="S267" s="37" t="b">
        <f>Table1[[#This Row],[Toss_Winner]]=Table1[[#This Row],[Winner]]</f>
        <v>0</v>
      </c>
      <c r="T267" s="37" t="b">
        <f>IF(Table1[[#This Row],[Team1]]=Table1[[#This Row],[Team2]],)</f>
        <v>0</v>
      </c>
    </row>
    <row r="268" spans="1:20" x14ac:dyDescent="0.25">
      <c r="A268">
        <v>318</v>
      </c>
      <c r="B268" t="s">
        <v>424</v>
      </c>
      <c r="C268" t="s">
        <v>70</v>
      </c>
      <c r="D268" s="1">
        <v>41009</v>
      </c>
      <c r="E268" t="s">
        <v>140</v>
      </c>
      <c r="F268" t="s">
        <v>48</v>
      </c>
      <c r="G268" t="s">
        <v>48</v>
      </c>
      <c r="H268" t="s">
        <v>21</v>
      </c>
      <c r="I268" t="s">
        <v>22</v>
      </c>
      <c r="J268">
        <v>0</v>
      </c>
      <c r="K268" t="s">
        <v>48</v>
      </c>
      <c r="L268">
        <v>0</v>
      </c>
      <c r="M268">
        <v>8</v>
      </c>
      <c r="N268" t="s">
        <v>434</v>
      </c>
      <c r="O268" t="s">
        <v>72</v>
      </c>
      <c r="P268" t="s">
        <v>137</v>
      </c>
      <c r="Q268" t="s">
        <v>271</v>
      </c>
      <c r="R268" t="s">
        <v>87</v>
      </c>
      <c r="S268" s="37" t="b">
        <f>Table1[[#This Row],[Toss_Winner]]=Table1[[#This Row],[Winner]]</f>
        <v>1</v>
      </c>
      <c r="T268" s="37" t="b">
        <f>IF(Table1[[#This Row],[Team1]]=Table1[[#This Row],[Team2]],)</f>
        <v>0</v>
      </c>
    </row>
    <row r="269" spans="1:20" x14ac:dyDescent="0.25">
      <c r="A269">
        <v>319</v>
      </c>
      <c r="B269" t="s">
        <v>424</v>
      </c>
      <c r="C269" t="s">
        <v>54</v>
      </c>
      <c r="D269" s="1">
        <v>41010</v>
      </c>
      <c r="E269" t="s">
        <v>28</v>
      </c>
      <c r="F269" t="s">
        <v>145</v>
      </c>
      <c r="G269" t="s">
        <v>145</v>
      </c>
      <c r="H269" t="s">
        <v>21</v>
      </c>
      <c r="I269" t="s">
        <v>22</v>
      </c>
      <c r="J269">
        <v>0</v>
      </c>
      <c r="K269" t="s">
        <v>28</v>
      </c>
      <c r="L269">
        <v>27</v>
      </c>
      <c r="M269">
        <v>0</v>
      </c>
      <c r="N269" t="s">
        <v>65</v>
      </c>
      <c r="O269" t="s">
        <v>56</v>
      </c>
      <c r="P269" t="s">
        <v>147</v>
      </c>
      <c r="Q269" t="s">
        <v>435</v>
      </c>
      <c r="R269" t="s">
        <v>553</v>
      </c>
      <c r="S269" s="37" t="b">
        <f>Table1[[#This Row],[Toss_Winner]]=Table1[[#This Row],[Winner]]</f>
        <v>0</v>
      </c>
      <c r="T269" s="37" t="b">
        <f>IF(Table1[[#This Row],[Team1]]=Table1[[#This Row],[Team2]],)</f>
        <v>0</v>
      </c>
    </row>
    <row r="270" spans="1:20" x14ac:dyDescent="0.25">
      <c r="A270">
        <v>320</v>
      </c>
      <c r="B270" t="s">
        <v>424</v>
      </c>
      <c r="C270" t="s">
        <v>166</v>
      </c>
      <c r="D270" s="1">
        <v>41011</v>
      </c>
      <c r="E270" t="s">
        <v>20</v>
      </c>
      <c r="F270" t="s">
        <v>140</v>
      </c>
      <c r="G270" t="s">
        <v>20</v>
      </c>
      <c r="H270" t="s">
        <v>49</v>
      </c>
      <c r="I270" t="s">
        <v>22</v>
      </c>
      <c r="J270">
        <v>0</v>
      </c>
      <c r="K270" t="s">
        <v>140</v>
      </c>
      <c r="L270">
        <v>0</v>
      </c>
      <c r="M270">
        <v>5</v>
      </c>
      <c r="N270" t="s">
        <v>436</v>
      </c>
      <c r="O270" t="s">
        <v>169</v>
      </c>
      <c r="P270" t="s">
        <v>255</v>
      </c>
      <c r="Q270" t="s">
        <v>386</v>
      </c>
      <c r="R270" t="s">
        <v>431</v>
      </c>
      <c r="S270" s="37" t="b">
        <f>Table1[[#This Row],[Toss_Winner]]=Table1[[#This Row],[Winner]]</f>
        <v>0</v>
      </c>
      <c r="T270" s="37" t="b">
        <f>IF(Table1[[#This Row],[Team1]]=Table1[[#This Row],[Team2]],)</f>
        <v>0</v>
      </c>
    </row>
    <row r="271" spans="1:20" x14ac:dyDescent="0.25">
      <c r="A271">
        <v>321</v>
      </c>
      <c r="B271" t="s">
        <v>424</v>
      </c>
      <c r="C271" t="s">
        <v>100</v>
      </c>
      <c r="D271" s="1">
        <v>41011</v>
      </c>
      <c r="E271" t="s">
        <v>372</v>
      </c>
      <c r="F271" t="s">
        <v>42</v>
      </c>
      <c r="G271" t="s">
        <v>42</v>
      </c>
      <c r="H271" t="s">
        <v>21</v>
      </c>
      <c r="I271" t="s">
        <v>22</v>
      </c>
      <c r="J271">
        <v>0</v>
      </c>
      <c r="K271" t="s">
        <v>42</v>
      </c>
      <c r="L271">
        <v>0</v>
      </c>
      <c r="M271">
        <v>7</v>
      </c>
      <c r="N271" t="s">
        <v>437</v>
      </c>
      <c r="O271" t="s">
        <v>142</v>
      </c>
      <c r="P271" t="s">
        <v>431</v>
      </c>
      <c r="Q271" t="s">
        <v>271</v>
      </c>
      <c r="R271" t="s">
        <v>33</v>
      </c>
      <c r="S271" s="37" t="b">
        <f>Table1[[#This Row],[Toss_Winner]]=Table1[[#This Row],[Winner]]</f>
        <v>1</v>
      </c>
      <c r="T271" s="37" t="b">
        <f>IF(Table1[[#This Row],[Team1]]=Table1[[#This Row],[Team2]],)</f>
        <v>0</v>
      </c>
    </row>
    <row r="272" spans="1:20" x14ac:dyDescent="0.25">
      <c r="A272">
        <v>322</v>
      </c>
      <c r="B272" t="s">
        <v>424</v>
      </c>
      <c r="C272" t="s">
        <v>60</v>
      </c>
      <c r="D272" s="1">
        <v>41012</v>
      </c>
      <c r="E272" t="s">
        <v>145</v>
      </c>
      <c r="F272" t="s">
        <v>36</v>
      </c>
      <c r="G272" t="s">
        <v>145</v>
      </c>
      <c r="H272" t="s">
        <v>49</v>
      </c>
      <c r="I272" t="s">
        <v>22</v>
      </c>
      <c r="J272">
        <v>0</v>
      </c>
      <c r="K272" t="s">
        <v>36</v>
      </c>
      <c r="L272">
        <v>0</v>
      </c>
      <c r="M272">
        <v>5</v>
      </c>
      <c r="N272" t="s">
        <v>439</v>
      </c>
      <c r="O272" t="s">
        <v>63</v>
      </c>
      <c r="P272" t="s">
        <v>137</v>
      </c>
      <c r="Q272" t="s">
        <v>258</v>
      </c>
      <c r="R272" t="s">
        <v>40</v>
      </c>
      <c r="S272" s="37" t="b">
        <f>Table1[[#This Row],[Toss_Winner]]=Table1[[#This Row],[Winner]]</f>
        <v>0</v>
      </c>
      <c r="T272" s="37" t="b">
        <f>IF(Table1[[#This Row],[Team1]]=Table1[[#This Row],[Team2]],)</f>
        <v>0</v>
      </c>
    </row>
    <row r="273" spans="1:20" x14ac:dyDescent="0.25">
      <c r="A273">
        <v>324</v>
      </c>
      <c r="B273" t="s">
        <v>424</v>
      </c>
      <c r="C273" t="s">
        <v>27</v>
      </c>
      <c r="D273" s="1">
        <v>41013</v>
      </c>
      <c r="E273" t="s">
        <v>140</v>
      </c>
      <c r="F273" t="s">
        <v>372</v>
      </c>
      <c r="G273" t="s">
        <v>140</v>
      </c>
      <c r="H273" t="s">
        <v>49</v>
      </c>
      <c r="I273" t="s">
        <v>22</v>
      </c>
      <c r="J273">
        <v>0</v>
      </c>
      <c r="K273" t="s">
        <v>372</v>
      </c>
      <c r="L273">
        <v>0</v>
      </c>
      <c r="M273">
        <v>7</v>
      </c>
      <c r="N273" t="s">
        <v>442</v>
      </c>
      <c r="O273" t="s">
        <v>433</v>
      </c>
      <c r="P273" t="s">
        <v>147</v>
      </c>
      <c r="Q273" t="s">
        <v>435</v>
      </c>
      <c r="R273" t="s">
        <v>572</v>
      </c>
      <c r="S273" s="37" t="b">
        <f>Table1[[#This Row],[Toss_Winner]]=Table1[[#This Row],[Winner]]</f>
        <v>0</v>
      </c>
      <c r="T273" s="37" t="b">
        <f>IF(Table1[[#This Row],[Team1]]=Table1[[#This Row],[Team2]],)</f>
        <v>0</v>
      </c>
    </row>
    <row r="274" spans="1:20" x14ac:dyDescent="0.25">
      <c r="A274">
        <v>325</v>
      </c>
      <c r="B274" t="s">
        <v>424</v>
      </c>
      <c r="C274" t="s">
        <v>60</v>
      </c>
      <c r="D274" s="1">
        <v>41014</v>
      </c>
      <c r="E274" t="s">
        <v>42</v>
      </c>
      <c r="F274" t="s">
        <v>36</v>
      </c>
      <c r="G274" t="s">
        <v>36</v>
      </c>
      <c r="H274" t="s">
        <v>21</v>
      </c>
      <c r="I274" t="s">
        <v>22</v>
      </c>
      <c r="J274">
        <v>0</v>
      </c>
      <c r="K274" t="s">
        <v>42</v>
      </c>
      <c r="L274">
        <v>2</v>
      </c>
      <c r="M274">
        <v>0</v>
      </c>
      <c r="N274" t="s">
        <v>62</v>
      </c>
      <c r="O274" t="s">
        <v>63</v>
      </c>
      <c r="P274" t="s">
        <v>137</v>
      </c>
      <c r="Q274" t="s">
        <v>258</v>
      </c>
      <c r="R274" t="s">
        <v>431</v>
      </c>
      <c r="S274" s="37" t="b">
        <f>Table1[[#This Row],[Toss_Winner]]=Table1[[#This Row],[Winner]]</f>
        <v>0</v>
      </c>
      <c r="T274" s="37" t="b">
        <f>IF(Table1[[#This Row],[Team1]]=Table1[[#This Row],[Team2]],)</f>
        <v>0</v>
      </c>
    </row>
    <row r="275" spans="1:20" x14ac:dyDescent="0.25">
      <c r="A275">
        <v>326</v>
      </c>
      <c r="B275" t="s">
        <v>424</v>
      </c>
      <c r="C275" t="s">
        <v>47</v>
      </c>
      <c r="D275" s="1">
        <v>41014</v>
      </c>
      <c r="E275" t="s">
        <v>145</v>
      </c>
      <c r="F275" t="s">
        <v>20</v>
      </c>
      <c r="G275" t="s">
        <v>145</v>
      </c>
      <c r="H275" t="s">
        <v>49</v>
      </c>
      <c r="I275" t="s">
        <v>22</v>
      </c>
      <c r="J275">
        <v>0</v>
      </c>
      <c r="K275" t="s">
        <v>145</v>
      </c>
      <c r="L275">
        <v>59</v>
      </c>
      <c r="M275">
        <v>0</v>
      </c>
      <c r="N275" t="s">
        <v>427</v>
      </c>
      <c r="O275" t="s">
        <v>51</v>
      </c>
      <c r="P275" t="s">
        <v>426</v>
      </c>
      <c r="Q275" t="s">
        <v>386</v>
      </c>
      <c r="R275" t="s">
        <v>84</v>
      </c>
      <c r="S275" s="37" t="b">
        <f>Table1[[#This Row],[Toss_Winner]]=Table1[[#This Row],[Winner]]</f>
        <v>1</v>
      </c>
      <c r="T275" s="37" t="b">
        <f>IF(Table1[[#This Row],[Team1]]=Table1[[#This Row],[Team2]],)</f>
        <v>0</v>
      </c>
    </row>
    <row r="276" spans="1:20" x14ac:dyDescent="0.25">
      <c r="A276">
        <v>327</v>
      </c>
      <c r="B276" t="s">
        <v>424</v>
      </c>
      <c r="C276" t="s">
        <v>54</v>
      </c>
      <c r="D276" s="1">
        <v>41015</v>
      </c>
      <c r="E276" t="s">
        <v>28</v>
      </c>
      <c r="F276" t="s">
        <v>48</v>
      </c>
      <c r="G276" t="s">
        <v>48</v>
      </c>
      <c r="H276" t="s">
        <v>21</v>
      </c>
      <c r="I276" t="s">
        <v>22</v>
      </c>
      <c r="J276">
        <v>0</v>
      </c>
      <c r="K276" t="s">
        <v>48</v>
      </c>
      <c r="L276">
        <v>0</v>
      </c>
      <c r="M276">
        <v>7</v>
      </c>
      <c r="N276" t="s">
        <v>445</v>
      </c>
      <c r="O276" t="s">
        <v>56</v>
      </c>
      <c r="P276" t="s">
        <v>155</v>
      </c>
      <c r="Q276" t="s">
        <v>271</v>
      </c>
      <c r="R276" t="s">
        <v>484</v>
      </c>
      <c r="S276" s="37" t="b">
        <f>Table1[[#This Row],[Toss_Winner]]=Table1[[#This Row],[Winner]]</f>
        <v>1</v>
      </c>
      <c r="T276" s="37" t="b">
        <f>IF(Table1[[#This Row],[Team1]]=Table1[[#This Row],[Team2]],)</f>
        <v>0</v>
      </c>
    </row>
    <row r="277" spans="1:20" x14ac:dyDescent="0.25">
      <c r="A277">
        <v>328</v>
      </c>
      <c r="B277" t="s">
        <v>424</v>
      </c>
      <c r="C277" t="s">
        <v>157</v>
      </c>
      <c r="D277" s="1">
        <v>41016</v>
      </c>
      <c r="E277" t="s">
        <v>153</v>
      </c>
      <c r="F277" t="s">
        <v>145</v>
      </c>
      <c r="G277" t="s">
        <v>153</v>
      </c>
      <c r="H277" t="s">
        <v>49</v>
      </c>
      <c r="I277" t="s">
        <v>22</v>
      </c>
      <c r="J277">
        <v>0</v>
      </c>
      <c r="K277" t="s">
        <v>145</v>
      </c>
      <c r="L277">
        <v>0</v>
      </c>
      <c r="M277">
        <v>5</v>
      </c>
      <c r="N277" t="s">
        <v>294</v>
      </c>
      <c r="O277" t="s">
        <v>160</v>
      </c>
      <c r="P277" t="s">
        <v>147</v>
      </c>
      <c r="Q277" t="s">
        <v>435</v>
      </c>
      <c r="R277" t="s">
        <v>87</v>
      </c>
      <c r="S277" s="37" t="b">
        <f>Table1[[#This Row],[Toss_Winner]]=Table1[[#This Row],[Winner]]</f>
        <v>0</v>
      </c>
      <c r="T277" s="37" t="b">
        <f>IF(Table1[[#This Row],[Team1]]=Table1[[#This Row],[Team2]],)</f>
        <v>0</v>
      </c>
    </row>
    <row r="278" spans="1:20" x14ac:dyDescent="0.25">
      <c r="A278">
        <v>329</v>
      </c>
      <c r="B278" t="s">
        <v>424</v>
      </c>
      <c r="C278" t="s">
        <v>47</v>
      </c>
      <c r="D278" s="1">
        <v>41016</v>
      </c>
      <c r="E278" t="s">
        <v>372</v>
      </c>
      <c r="F278" t="s">
        <v>20</v>
      </c>
      <c r="G278" t="s">
        <v>372</v>
      </c>
      <c r="H278" t="s">
        <v>49</v>
      </c>
      <c r="I278" t="s">
        <v>22</v>
      </c>
      <c r="J278">
        <v>0</v>
      </c>
      <c r="K278" t="s">
        <v>20</v>
      </c>
      <c r="L278">
        <v>0</v>
      </c>
      <c r="M278">
        <v>6</v>
      </c>
      <c r="N278" t="s">
        <v>80</v>
      </c>
      <c r="O278" t="s">
        <v>51</v>
      </c>
      <c r="P278" t="s">
        <v>258</v>
      </c>
      <c r="Q278" t="s">
        <v>314</v>
      </c>
      <c r="R278" t="s">
        <v>84</v>
      </c>
      <c r="S278" s="37" t="b">
        <f>Table1[[#This Row],[Toss_Winner]]=Table1[[#This Row],[Winner]]</f>
        <v>0</v>
      </c>
      <c r="T278" s="37" t="b">
        <f>IF(Table1[[#This Row],[Team1]]=Table1[[#This Row],[Team2]],)</f>
        <v>0</v>
      </c>
    </row>
    <row r="279" spans="1:20" x14ac:dyDescent="0.25">
      <c r="A279">
        <v>330</v>
      </c>
      <c r="B279" t="s">
        <v>424</v>
      </c>
      <c r="C279" t="s">
        <v>100</v>
      </c>
      <c r="D279" s="1">
        <v>41017</v>
      </c>
      <c r="E279" t="s">
        <v>42</v>
      </c>
      <c r="F279" t="s">
        <v>36</v>
      </c>
      <c r="G279" t="s">
        <v>42</v>
      </c>
      <c r="H279" t="s">
        <v>49</v>
      </c>
      <c r="I279" t="s">
        <v>22</v>
      </c>
      <c r="J279">
        <v>0</v>
      </c>
      <c r="K279" t="s">
        <v>36</v>
      </c>
      <c r="L279">
        <v>0</v>
      </c>
      <c r="M279">
        <v>8</v>
      </c>
      <c r="N279" t="s">
        <v>99</v>
      </c>
      <c r="O279" t="s">
        <v>142</v>
      </c>
      <c r="P279" t="s">
        <v>426</v>
      </c>
      <c r="Q279" t="s">
        <v>386</v>
      </c>
      <c r="R279" t="s">
        <v>431</v>
      </c>
      <c r="S279" s="37" t="b">
        <f>Table1[[#This Row],[Toss_Winner]]=Table1[[#This Row],[Winner]]</f>
        <v>0</v>
      </c>
      <c r="T279" s="37" t="b">
        <f>IF(Table1[[#This Row],[Team1]]=Table1[[#This Row],[Team2]],)</f>
        <v>0</v>
      </c>
    </row>
    <row r="280" spans="1:20" x14ac:dyDescent="0.25">
      <c r="A280">
        <v>323</v>
      </c>
      <c r="B280" t="s">
        <v>424</v>
      </c>
      <c r="C280" t="s">
        <v>70</v>
      </c>
      <c r="D280" s="1">
        <v>41018</v>
      </c>
      <c r="E280" t="s">
        <v>153</v>
      </c>
      <c r="F280" t="s">
        <v>48</v>
      </c>
      <c r="G280" t="s">
        <v>153</v>
      </c>
      <c r="H280" t="s">
        <v>49</v>
      </c>
      <c r="I280" t="s">
        <v>22</v>
      </c>
      <c r="J280">
        <v>0</v>
      </c>
      <c r="K280" t="s">
        <v>48</v>
      </c>
      <c r="L280">
        <v>0</v>
      </c>
      <c r="M280">
        <v>5</v>
      </c>
      <c r="N280" t="s">
        <v>339</v>
      </c>
      <c r="O280" t="s">
        <v>72</v>
      </c>
      <c r="P280" t="s">
        <v>155</v>
      </c>
      <c r="Q280" t="s">
        <v>271</v>
      </c>
      <c r="R280" t="s">
        <v>553</v>
      </c>
      <c r="S280" s="37" t="b">
        <f>Table1[[#This Row],[Toss_Winner]]=Table1[[#This Row],[Winner]]</f>
        <v>0</v>
      </c>
      <c r="T280" s="37" t="b">
        <f>IF(Table1[[#This Row],[Team1]]=Table1[[#This Row],[Team2]],)</f>
        <v>0</v>
      </c>
    </row>
    <row r="281" spans="1:20" x14ac:dyDescent="0.25">
      <c r="A281">
        <v>332</v>
      </c>
      <c r="B281" t="s">
        <v>424</v>
      </c>
      <c r="C281" t="s">
        <v>166</v>
      </c>
      <c r="D281" s="1">
        <v>41018</v>
      </c>
      <c r="E281" t="s">
        <v>140</v>
      </c>
      <c r="F281" t="s">
        <v>372</v>
      </c>
      <c r="G281" t="s">
        <v>372</v>
      </c>
      <c r="H281" t="s">
        <v>21</v>
      </c>
      <c r="I281" t="s">
        <v>22</v>
      </c>
      <c r="J281">
        <v>0</v>
      </c>
      <c r="K281" t="s">
        <v>140</v>
      </c>
      <c r="L281">
        <v>13</v>
      </c>
      <c r="M281">
        <v>0</v>
      </c>
      <c r="N281" t="s">
        <v>448</v>
      </c>
      <c r="O281" t="s">
        <v>169</v>
      </c>
      <c r="P281" t="s">
        <v>137</v>
      </c>
      <c r="Q281" t="s">
        <v>314</v>
      </c>
      <c r="R281" t="s">
        <v>40</v>
      </c>
      <c r="S281" s="37" t="b">
        <f>Table1[[#This Row],[Toss_Winner]]=Table1[[#This Row],[Winner]]</f>
        <v>0</v>
      </c>
      <c r="T281" s="37" t="b">
        <f>IF(Table1[[#This Row],[Team1]]=Table1[[#This Row],[Team2]],)</f>
        <v>0</v>
      </c>
    </row>
    <row r="282" spans="1:20" x14ac:dyDescent="0.25">
      <c r="A282">
        <v>333</v>
      </c>
      <c r="B282" t="s">
        <v>424</v>
      </c>
      <c r="C282" t="s">
        <v>100</v>
      </c>
      <c r="D282" s="1">
        <v>41019</v>
      </c>
      <c r="E282" t="s">
        <v>42</v>
      </c>
      <c r="F282" t="s">
        <v>20</v>
      </c>
      <c r="G282" t="s">
        <v>20</v>
      </c>
      <c r="H282" t="s">
        <v>21</v>
      </c>
      <c r="I282" t="s">
        <v>22</v>
      </c>
      <c r="J282">
        <v>0</v>
      </c>
      <c r="K282" t="s">
        <v>20</v>
      </c>
      <c r="L282">
        <v>0</v>
      </c>
      <c r="M282">
        <v>5</v>
      </c>
      <c r="N282" t="s">
        <v>80</v>
      </c>
      <c r="O282" t="s">
        <v>142</v>
      </c>
      <c r="P282" t="s">
        <v>33</v>
      </c>
      <c r="Q282" t="s">
        <v>386</v>
      </c>
      <c r="R282" t="s">
        <v>255</v>
      </c>
      <c r="S282" s="37" t="b">
        <f>Table1[[#This Row],[Toss_Winner]]=Table1[[#This Row],[Winner]]</f>
        <v>1</v>
      </c>
      <c r="T282" s="37" t="b">
        <f>IF(Table1[[#This Row],[Team1]]=Table1[[#This Row],[Team2]],)</f>
        <v>0</v>
      </c>
    </row>
    <row r="283" spans="1:20" x14ac:dyDescent="0.25">
      <c r="A283">
        <v>334</v>
      </c>
      <c r="B283" t="s">
        <v>424</v>
      </c>
      <c r="C283" t="s">
        <v>166</v>
      </c>
      <c r="D283" s="1">
        <v>41020</v>
      </c>
      <c r="E283" t="s">
        <v>145</v>
      </c>
      <c r="F283" t="s">
        <v>140</v>
      </c>
      <c r="G283" t="s">
        <v>145</v>
      </c>
      <c r="H283" t="s">
        <v>49</v>
      </c>
      <c r="I283" t="s">
        <v>22</v>
      </c>
      <c r="J283">
        <v>0</v>
      </c>
      <c r="K283" t="s">
        <v>140</v>
      </c>
      <c r="L283">
        <v>0</v>
      </c>
      <c r="M283">
        <v>7</v>
      </c>
      <c r="N283" t="s">
        <v>436</v>
      </c>
      <c r="O283" t="s">
        <v>169</v>
      </c>
      <c r="P283" t="s">
        <v>147</v>
      </c>
      <c r="Q283" t="s">
        <v>435</v>
      </c>
      <c r="R283" t="s">
        <v>33</v>
      </c>
      <c r="S283" s="37" t="b">
        <f>Table1[[#This Row],[Toss_Winner]]=Table1[[#This Row],[Winner]]</f>
        <v>0</v>
      </c>
      <c r="T283" s="37" t="b">
        <f>IF(Table1[[#This Row],[Team1]]=Table1[[#This Row],[Team2]],)</f>
        <v>0</v>
      </c>
    </row>
    <row r="284" spans="1:20" x14ac:dyDescent="0.25">
      <c r="A284">
        <v>335</v>
      </c>
      <c r="B284" t="s">
        <v>424</v>
      </c>
      <c r="C284" t="s">
        <v>70</v>
      </c>
      <c r="D284" s="1">
        <v>41020</v>
      </c>
      <c r="E284" t="s">
        <v>372</v>
      </c>
      <c r="F284" t="s">
        <v>48</v>
      </c>
      <c r="G284" t="s">
        <v>48</v>
      </c>
      <c r="H284" t="s">
        <v>21</v>
      </c>
      <c r="I284" t="s">
        <v>22</v>
      </c>
      <c r="J284">
        <v>0</v>
      </c>
      <c r="K284" t="s">
        <v>372</v>
      </c>
      <c r="L284">
        <v>20</v>
      </c>
      <c r="M284">
        <v>0</v>
      </c>
      <c r="N284" t="s">
        <v>197</v>
      </c>
      <c r="O284" t="s">
        <v>72</v>
      </c>
      <c r="P284" t="s">
        <v>137</v>
      </c>
      <c r="Q284" t="s">
        <v>314</v>
      </c>
      <c r="R284" t="s">
        <v>46</v>
      </c>
      <c r="S284" s="37" t="b">
        <f>Table1[[#This Row],[Toss_Winner]]=Table1[[#This Row],[Winner]]</f>
        <v>0</v>
      </c>
      <c r="T284" s="37" t="b">
        <f>IF(Table1[[#This Row],[Team1]]=Table1[[#This Row],[Team2]],)</f>
        <v>0</v>
      </c>
    </row>
    <row r="285" spans="1:20" x14ac:dyDescent="0.25">
      <c r="A285">
        <v>336</v>
      </c>
      <c r="B285" t="s">
        <v>424</v>
      </c>
      <c r="C285" t="s">
        <v>54</v>
      </c>
      <c r="D285" s="1">
        <v>41021</v>
      </c>
      <c r="E285" t="s">
        <v>28</v>
      </c>
      <c r="F285" t="s">
        <v>42</v>
      </c>
      <c r="G285" t="s">
        <v>28</v>
      </c>
      <c r="H285" t="s">
        <v>49</v>
      </c>
      <c r="I285" t="s">
        <v>22</v>
      </c>
      <c r="J285">
        <v>0</v>
      </c>
      <c r="K285" t="s">
        <v>42</v>
      </c>
      <c r="L285">
        <v>0</v>
      </c>
      <c r="M285">
        <v>6</v>
      </c>
      <c r="N285" t="s">
        <v>188</v>
      </c>
      <c r="O285" t="s">
        <v>56</v>
      </c>
      <c r="P285" t="s">
        <v>33</v>
      </c>
      <c r="Q285" t="s">
        <v>386</v>
      </c>
      <c r="R285" t="s">
        <v>40</v>
      </c>
      <c r="S285" s="37" t="b">
        <f>Table1[[#This Row],[Toss_Winner]]=Table1[[#This Row],[Winner]]</f>
        <v>0</v>
      </c>
      <c r="T285" s="37" t="b">
        <f>IF(Table1[[#This Row],[Team1]]=Table1[[#This Row],[Team2]],)</f>
        <v>0</v>
      </c>
    </row>
    <row r="286" spans="1:20" x14ac:dyDescent="0.25">
      <c r="A286">
        <v>337</v>
      </c>
      <c r="B286" t="s">
        <v>424</v>
      </c>
      <c r="C286" t="s">
        <v>318</v>
      </c>
      <c r="D286" s="1">
        <v>41021</v>
      </c>
      <c r="E286" t="s">
        <v>153</v>
      </c>
      <c r="F286" t="s">
        <v>36</v>
      </c>
      <c r="G286" t="s">
        <v>36</v>
      </c>
      <c r="H286" t="s">
        <v>21</v>
      </c>
      <c r="I286" t="s">
        <v>22</v>
      </c>
      <c r="J286">
        <v>0</v>
      </c>
      <c r="K286" t="s">
        <v>36</v>
      </c>
      <c r="L286">
        <v>0</v>
      </c>
      <c r="M286">
        <v>5</v>
      </c>
      <c r="N286" t="s">
        <v>289</v>
      </c>
      <c r="O286" t="s">
        <v>320</v>
      </c>
      <c r="P286" t="s">
        <v>155</v>
      </c>
      <c r="Q286" t="s">
        <v>271</v>
      </c>
      <c r="R286" t="s">
        <v>255</v>
      </c>
      <c r="S286" s="37" t="b">
        <f>Table1[[#This Row],[Toss_Winner]]=Table1[[#This Row],[Winner]]</f>
        <v>1</v>
      </c>
      <c r="T286" s="37" t="b">
        <f>IF(Table1[[#This Row],[Team1]]=Table1[[#This Row],[Team2]],)</f>
        <v>0</v>
      </c>
    </row>
    <row r="287" spans="1:20" x14ac:dyDescent="0.25">
      <c r="A287">
        <v>338</v>
      </c>
      <c r="B287" t="s">
        <v>424</v>
      </c>
      <c r="C287" t="s">
        <v>157</v>
      </c>
      <c r="D287" s="1">
        <v>41022</v>
      </c>
      <c r="E287" t="s">
        <v>20</v>
      </c>
      <c r="F287" t="s">
        <v>145</v>
      </c>
      <c r="G287" t="s">
        <v>145</v>
      </c>
      <c r="H287" t="s">
        <v>21</v>
      </c>
      <c r="I287" t="s">
        <v>22</v>
      </c>
      <c r="J287">
        <v>0</v>
      </c>
      <c r="K287" t="s">
        <v>20</v>
      </c>
      <c r="L287">
        <v>46</v>
      </c>
      <c r="M287">
        <v>0</v>
      </c>
      <c r="N287" t="s">
        <v>249</v>
      </c>
      <c r="O287" t="s">
        <v>160</v>
      </c>
      <c r="P287" t="s">
        <v>137</v>
      </c>
      <c r="Q287" t="s">
        <v>258</v>
      </c>
      <c r="R287" t="s">
        <v>431</v>
      </c>
      <c r="S287" s="37" t="b">
        <f>Table1[[#This Row],[Toss_Winner]]=Table1[[#This Row],[Winner]]</f>
        <v>0</v>
      </c>
      <c r="T287" s="37" t="b">
        <f>IF(Table1[[#This Row],[Team1]]=Table1[[#This Row],[Team2]],)</f>
        <v>0</v>
      </c>
    </row>
    <row r="288" spans="1:20" x14ac:dyDescent="0.25">
      <c r="A288">
        <v>339</v>
      </c>
      <c r="B288" t="s">
        <v>424</v>
      </c>
      <c r="C288" t="s">
        <v>27</v>
      </c>
      <c r="D288" s="1">
        <v>41023</v>
      </c>
      <c r="E288" t="s">
        <v>372</v>
      </c>
      <c r="F288" t="s">
        <v>48</v>
      </c>
      <c r="G288" t="s">
        <v>372</v>
      </c>
      <c r="H288" t="s">
        <v>49</v>
      </c>
      <c r="I288" t="s">
        <v>22</v>
      </c>
      <c r="J288">
        <v>0</v>
      </c>
      <c r="K288" t="s">
        <v>48</v>
      </c>
      <c r="L288">
        <v>0</v>
      </c>
      <c r="M288">
        <v>8</v>
      </c>
      <c r="N288" t="s">
        <v>163</v>
      </c>
      <c r="O288" t="s">
        <v>433</v>
      </c>
      <c r="P288" t="s">
        <v>33</v>
      </c>
      <c r="Q288" t="s">
        <v>386</v>
      </c>
      <c r="R288" t="s">
        <v>46</v>
      </c>
      <c r="S288" s="37" t="b">
        <f>Table1[[#This Row],[Toss_Winner]]=Table1[[#This Row],[Winner]]</f>
        <v>0</v>
      </c>
      <c r="T288" s="37" t="b">
        <f>IF(Table1[[#This Row],[Team1]]=Table1[[#This Row],[Team2]],)</f>
        <v>0</v>
      </c>
    </row>
    <row r="289" spans="1:20" x14ac:dyDescent="0.25">
      <c r="A289">
        <v>340</v>
      </c>
      <c r="B289" t="s">
        <v>424</v>
      </c>
      <c r="C289" t="s">
        <v>100</v>
      </c>
      <c r="D289" s="1">
        <v>41024</v>
      </c>
      <c r="E289" t="s">
        <v>42</v>
      </c>
      <c r="F289" t="s">
        <v>28</v>
      </c>
      <c r="G289" t="s">
        <v>42</v>
      </c>
      <c r="H289" t="s">
        <v>49</v>
      </c>
      <c r="I289" t="s">
        <v>22</v>
      </c>
      <c r="J289">
        <v>0</v>
      </c>
      <c r="K289" t="s">
        <v>28</v>
      </c>
      <c r="L289">
        <v>0</v>
      </c>
      <c r="M289">
        <v>4</v>
      </c>
      <c r="N289" t="s">
        <v>125</v>
      </c>
      <c r="O289" t="s">
        <v>142</v>
      </c>
      <c r="P289" t="s">
        <v>147</v>
      </c>
      <c r="Q289" t="s">
        <v>435</v>
      </c>
      <c r="R289" t="s">
        <v>431</v>
      </c>
      <c r="S289" s="37" t="b">
        <f>Table1[[#This Row],[Toss_Winner]]=Table1[[#This Row],[Winner]]</f>
        <v>0</v>
      </c>
      <c r="T289" s="37" t="b">
        <f>IF(Table1[[#This Row],[Team1]]=Table1[[#This Row],[Team2]],)</f>
        <v>0</v>
      </c>
    </row>
    <row r="290" spans="1:20" x14ac:dyDescent="0.25">
      <c r="A290">
        <v>341</v>
      </c>
      <c r="B290" t="s">
        <v>424</v>
      </c>
      <c r="C290" t="s">
        <v>27</v>
      </c>
      <c r="D290" s="1">
        <v>41025</v>
      </c>
      <c r="E290" t="s">
        <v>153</v>
      </c>
      <c r="F290" t="s">
        <v>372</v>
      </c>
      <c r="G290" t="s">
        <v>153</v>
      </c>
      <c r="H290" t="s">
        <v>49</v>
      </c>
      <c r="I290" t="s">
        <v>22</v>
      </c>
      <c r="J290">
        <v>0</v>
      </c>
      <c r="K290" t="s">
        <v>153</v>
      </c>
      <c r="L290">
        <v>18</v>
      </c>
      <c r="M290">
        <v>0</v>
      </c>
      <c r="N290" t="s">
        <v>456</v>
      </c>
      <c r="O290" t="s">
        <v>433</v>
      </c>
      <c r="P290" t="s">
        <v>33</v>
      </c>
      <c r="Q290" t="s">
        <v>386</v>
      </c>
      <c r="R290" t="s">
        <v>255</v>
      </c>
      <c r="S290" s="37" t="b">
        <f>Table1[[#This Row],[Toss_Winner]]=Table1[[#This Row],[Winner]]</f>
        <v>1</v>
      </c>
      <c r="T290" s="37" t="b">
        <f>IF(Table1[[#This Row],[Team1]]=Table1[[#This Row],[Team2]],)</f>
        <v>0</v>
      </c>
    </row>
    <row r="291" spans="1:20" x14ac:dyDescent="0.25">
      <c r="A291">
        <v>342</v>
      </c>
      <c r="B291" t="s">
        <v>424</v>
      </c>
      <c r="C291" t="s">
        <v>70</v>
      </c>
      <c r="D291" s="1">
        <v>41026</v>
      </c>
      <c r="E291" t="s">
        <v>48</v>
      </c>
      <c r="F291" t="s">
        <v>28</v>
      </c>
      <c r="G291" t="s">
        <v>28</v>
      </c>
      <c r="H291" t="s">
        <v>21</v>
      </c>
      <c r="I291" t="s">
        <v>22</v>
      </c>
      <c r="J291">
        <v>0</v>
      </c>
      <c r="K291" t="s">
        <v>48</v>
      </c>
      <c r="L291">
        <v>37</v>
      </c>
      <c r="M291">
        <v>0</v>
      </c>
      <c r="N291" t="s">
        <v>163</v>
      </c>
      <c r="O291" t="s">
        <v>72</v>
      </c>
      <c r="P291" t="s">
        <v>147</v>
      </c>
      <c r="Q291" t="s">
        <v>435</v>
      </c>
      <c r="R291" t="s">
        <v>46</v>
      </c>
      <c r="S291" s="37" t="b">
        <f>Table1[[#This Row],[Toss_Winner]]=Table1[[#This Row],[Winner]]</f>
        <v>0</v>
      </c>
      <c r="T291" s="37" t="b">
        <f>IF(Table1[[#This Row],[Team1]]=Table1[[#This Row],[Team2]],)</f>
        <v>0</v>
      </c>
    </row>
    <row r="292" spans="1:20" x14ac:dyDescent="0.25">
      <c r="A292">
        <v>343</v>
      </c>
      <c r="B292" t="s">
        <v>424</v>
      </c>
      <c r="C292" t="s">
        <v>166</v>
      </c>
      <c r="D292" s="1">
        <v>41027</v>
      </c>
      <c r="E292" t="s">
        <v>42</v>
      </c>
      <c r="F292" t="s">
        <v>140</v>
      </c>
      <c r="G292" t="s">
        <v>42</v>
      </c>
      <c r="H292" t="s">
        <v>49</v>
      </c>
      <c r="I292" t="s">
        <v>22</v>
      </c>
      <c r="J292">
        <v>0</v>
      </c>
      <c r="K292" t="s">
        <v>42</v>
      </c>
      <c r="L292">
        <v>7</v>
      </c>
      <c r="M292">
        <v>0</v>
      </c>
      <c r="N292" t="s">
        <v>459</v>
      </c>
      <c r="O292" t="s">
        <v>169</v>
      </c>
      <c r="P292" t="s">
        <v>155</v>
      </c>
      <c r="Q292" t="s">
        <v>271</v>
      </c>
      <c r="R292" t="s">
        <v>532</v>
      </c>
      <c r="S292" s="37" t="b">
        <f>Table1[[#This Row],[Toss_Winner]]=Table1[[#This Row],[Winner]]</f>
        <v>1</v>
      </c>
      <c r="T292" s="37" t="b">
        <f>IF(Table1[[#This Row],[Team1]]=Table1[[#This Row],[Team2]],)</f>
        <v>0</v>
      </c>
    </row>
    <row r="293" spans="1:20" x14ac:dyDescent="0.25">
      <c r="A293">
        <v>344</v>
      </c>
      <c r="B293" t="s">
        <v>424</v>
      </c>
      <c r="C293" t="s">
        <v>60</v>
      </c>
      <c r="D293" s="1">
        <v>41027</v>
      </c>
      <c r="E293" t="s">
        <v>36</v>
      </c>
      <c r="F293" t="s">
        <v>20</v>
      </c>
      <c r="G293" t="s">
        <v>36</v>
      </c>
      <c r="H293" t="s">
        <v>49</v>
      </c>
      <c r="I293" t="s">
        <v>22</v>
      </c>
      <c r="J293">
        <v>0</v>
      </c>
      <c r="K293" t="s">
        <v>36</v>
      </c>
      <c r="L293">
        <v>47</v>
      </c>
      <c r="M293">
        <v>0</v>
      </c>
      <c r="N293" t="s">
        <v>99</v>
      </c>
      <c r="O293" t="s">
        <v>63</v>
      </c>
      <c r="P293" t="s">
        <v>137</v>
      </c>
      <c r="Q293" t="s">
        <v>183</v>
      </c>
      <c r="R293" t="s">
        <v>572</v>
      </c>
      <c r="S293" s="37" t="b">
        <f>Table1[[#This Row],[Toss_Winner]]=Table1[[#This Row],[Winner]]</f>
        <v>1</v>
      </c>
      <c r="T293" s="37" t="b">
        <f>IF(Table1[[#This Row],[Team1]]=Table1[[#This Row],[Team2]],)</f>
        <v>0</v>
      </c>
    </row>
    <row r="294" spans="1:20" x14ac:dyDescent="0.25">
      <c r="A294">
        <v>345</v>
      </c>
      <c r="B294" t="s">
        <v>424</v>
      </c>
      <c r="C294" t="s">
        <v>70</v>
      </c>
      <c r="D294" s="1">
        <v>41028</v>
      </c>
      <c r="E294" t="s">
        <v>48</v>
      </c>
      <c r="F294" t="s">
        <v>145</v>
      </c>
      <c r="G294" t="s">
        <v>48</v>
      </c>
      <c r="H294" t="s">
        <v>49</v>
      </c>
      <c r="I294" t="s">
        <v>22</v>
      </c>
      <c r="J294">
        <v>0</v>
      </c>
      <c r="K294" t="s">
        <v>48</v>
      </c>
      <c r="L294">
        <v>1</v>
      </c>
      <c r="M294">
        <v>0</v>
      </c>
      <c r="N294" t="s">
        <v>163</v>
      </c>
      <c r="O294" t="s">
        <v>72</v>
      </c>
      <c r="P294" t="s">
        <v>33</v>
      </c>
      <c r="Q294" t="s">
        <v>386</v>
      </c>
      <c r="R294" t="s">
        <v>484</v>
      </c>
      <c r="S294" s="37" t="b">
        <f>Table1[[#This Row],[Toss_Winner]]=Table1[[#This Row],[Winner]]</f>
        <v>1</v>
      </c>
      <c r="T294" s="37" t="b">
        <f>IF(Table1[[#This Row],[Team1]]=Table1[[#This Row],[Team2]],)</f>
        <v>0</v>
      </c>
    </row>
    <row r="295" spans="1:20" x14ac:dyDescent="0.25">
      <c r="A295">
        <v>346</v>
      </c>
      <c r="B295" t="s">
        <v>424</v>
      </c>
      <c r="C295" t="s">
        <v>54</v>
      </c>
      <c r="D295" s="1">
        <v>41028</v>
      </c>
      <c r="E295" t="s">
        <v>153</v>
      </c>
      <c r="F295" t="s">
        <v>28</v>
      </c>
      <c r="G295" t="s">
        <v>28</v>
      </c>
      <c r="H295" t="s">
        <v>21</v>
      </c>
      <c r="I295" t="s">
        <v>22</v>
      </c>
      <c r="J295">
        <v>0</v>
      </c>
      <c r="K295" t="s">
        <v>28</v>
      </c>
      <c r="L295">
        <v>0</v>
      </c>
      <c r="M295">
        <v>5</v>
      </c>
      <c r="N295" t="s">
        <v>379</v>
      </c>
      <c r="O295" t="s">
        <v>56</v>
      </c>
      <c r="P295" t="s">
        <v>45</v>
      </c>
      <c r="Q295" t="s">
        <v>435</v>
      </c>
      <c r="R295" t="s">
        <v>532</v>
      </c>
      <c r="S295" s="37" t="b">
        <f>Table1[[#This Row],[Toss_Winner]]=Table1[[#This Row],[Winner]]</f>
        <v>1</v>
      </c>
      <c r="T295" s="37" t="b">
        <f>IF(Table1[[#This Row],[Team1]]=Table1[[#This Row],[Team2]],)</f>
        <v>0</v>
      </c>
    </row>
    <row r="296" spans="1:20" x14ac:dyDescent="0.25">
      <c r="A296">
        <v>347</v>
      </c>
      <c r="B296" t="s">
        <v>424</v>
      </c>
      <c r="C296" t="s">
        <v>166</v>
      </c>
      <c r="D296" s="1">
        <v>41029</v>
      </c>
      <c r="E296" t="s">
        <v>140</v>
      </c>
      <c r="F296" t="s">
        <v>36</v>
      </c>
      <c r="G296" t="s">
        <v>140</v>
      </c>
      <c r="H296" t="s">
        <v>49</v>
      </c>
      <c r="I296" t="s">
        <v>22</v>
      </c>
      <c r="J296">
        <v>0</v>
      </c>
      <c r="K296" t="s">
        <v>36</v>
      </c>
      <c r="L296">
        <v>0</v>
      </c>
      <c r="M296">
        <v>5</v>
      </c>
      <c r="N296" t="s">
        <v>99</v>
      </c>
      <c r="O296" t="s">
        <v>169</v>
      </c>
      <c r="P296" t="s">
        <v>155</v>
      </c>
      <c r="Q296" t="s">
        <v>46</v>
      </c>
      <c r="R296" t="s">
        <v>46</v>
      </c>
      <c r="S296" s="37" t="b">
        <f>Table1[[#This Row],[Toss_Winner]]=Table1[[#This Row],[Winner]]</f>
        <v>0</v>
      </c>
      <c r="T296" s="37" t="b">
        <f>IF(Table1[[#This Row],[Team1]]=Table1[[#This Row],[Team2]],)</f>
        <v>0</v>
      </c>
    </row>
    <row r="297" spans="1:20" x14ac:dyDescent="0.25">
      <c r="A297">
        <v>348</v>
      </c>
      <c r="B297" t="s">
        <v>424</v>
      </c>
      <c r="C297" t="s">
        <v>318</v>
      </c>
      <c r="D297" s="1">
        <v>41030</v>
      </c>
      <c r="E297" t="s">
        <v>153</v>
      </c>
      <c r="F297" t="s">
        <v>372</v>
      </c>
      <c r="G297" t="s">
        <v>153</v>
      </c>
      <c r="H297" t="s">
        <v>49</v>
      </c>
      <c r="I297" t="s">
        <v>22</v>
      </c>
      <c r="J297">
        <v>0</v>
      </c>
      <c r="K297" t="s">
        <v>153</v>
      </c>
      <c r="L297">
        <v>13</v>
      </c>
      <c r="M297">
        <v>0</v>
      </c>
      <c r="N297" t="s">
        <v>173</v>
      </c>
      <c r="O297" t="s">
        <v>320</v>
      </c>
      <c r="P297" t="s">
        <v>147</v>
      </c>
      <c r="Q297" t="s">
        <v>45</v>
      </c>
      <c r="R297" t="s">
        <v>84</v>
      </c>
      <c r="S297" s="37" t="b">
        <f>Table1[[#This Row],[Toss_Winner]]=Table1[[#This Row],[Winner]]</f>
        <v>1</v>
      </c>
      <c r="T297" s="37" t="b">
        <f>IF(Table1[[#This Row],[Team1]]=Table1[[#This Row],[Team2]],)</f>
        <v>0</v>
      </c>
    </row>
    <row r="298" spans="1:20" x14ac:dyDescent="0.25">
      <c r="A298">
        <v>349</v>
      </c>
      <c r="B298" t="s">
        <v>424</v>
      </c>
      <c r="C298" t="s">
        <v>157</v>
      </c>
      <c r="D298" s="1">
        <v>41030</v>
      </c>
      <c r="E298" t="s">
        <v>145</v>
      </c>
      <c r="F298" t="s">
        <v>48</v>
      </c>
      <c r="G298" t="s">
        <v>145</v>
      </c>
      <c r="H298" t="s">
        <v>49</v>
      </c>
      <c r="I298" t="s">
        <v>22</v>
      </c>
      <c r="J298">
        <v>0</v>
      </c>
      <c r="K298" t="s">
        <v>48</v>
      </c>
      <c r="L298">
        <v>0</v>
      </c>
      <c r="M298">
        <v>6</v>
      </c>
      <c r="N298" t="s">
        <v>462</v>
      </c>
      <c r="O298" t="s">
        <v>160</v>
      </c>
      <c r="P298" t="s">
        <v>426</v>
      </c>
      <c r="Q298" t="s">
        <v>243</v>
      </c>
      <c r="R298" t="s">
        <v>532</v>
      </c>
      <c r="S298" s="37" t="b">
        <f>Table1[[#This Row],[Toss_Winner]]=Table1[[#This Row],[Winner]]</f>
        <v>0</v>
      </c>
      <c r="T298" s="37" t="b">
        <f>IF(Table1[[#This Row],[Team1]]=Table1[[#This Row],[Team2]],)</f>
        <v>0</v>
      </c>
    </row>
    <row r="299" spans="1:20" x14ac:dyDescent="0.25">
      <c r="A299">
        <v>350</v>
      </c>
      <c r="B299" t="s">
        <v>424</v>
      </c>
      <c r="C299" t="s">
        <v>47</v>
      </c>
      <c r="D299" s="1">
        <v>41031</v>
      </c>
      <c r="E299" t="s">
        <v>20</v>
      </c>
      <c r="F299" t="s">
        <v>42</v>
      </c>
      <c r="G299" t="s">
        <v>42</v>
      </c>
      <c r="H299" t="s">
        <v>21</v>
      </c>
      <c r="I299" t="s">
        <v>22</v>
      </c>
      <c r="J299">
        <v>0</v>
      </c>
      <c r="K299" t="s">
        <v>42</v>
      </c>
      <c r="L299">
        <v>0</v>
      </c>
      <c r="M299">
        <v>4</v>
      </c>
      <c r="N299" t="s">
        <v>463</v>
      </c>
      <c r="O299" t="s">
        <v>51</v>
      </c>
      <c r="P299" t="s">
        <v>155</v>
      </c>
      <c r="Q299" t="s">
        <v>46</v>
      </c>
      <c r="R299" t="s">
        <v>40</v>
      </c>
      <c r="S299" s="37" t="b">
        <f>Table1[[#This Row],[Toss_Winner]]=Table1[[#This Row],[Winner]]</f>
        <v>1</v>
      </c>
      <c r="T299" s="37" t="b">
        <f>IF(Table1[[#This Row],[Team1]]=Table1[[#This Row],[Team2]],)</f>
        <v>0</v>
      </c>
    </row>
    <row r="300" spans="1:20" x14ac:dyDescent="0.25">
      <c r="A300">
        <v>351</v>
      </c>
      <c r="B300" t="s">
        <v>424</v>
      </c>
      <c r="C300" t="s">
        <v>27</v>
      </c>
      <c r="D300" s="1">
        <v>41032</v>
      </c>
      <c r="E300" t="s">
        <v>28</v>
      </c>
      <c r="F300" t="s">
        <v>372</v>
      </c>
      <c r="G300" t="s">
        <v>28</v>
      </c>
      <c r="H300" t="s">
        <v>49</v>
      </c>
      <c r="I300" t="s">
        <v>22</v>
      </c>
      <c r="J300">
        <v>0</v>
      </c>
      <c r="K300" t="s">
        <v>28</v>
      </c>
      <c r="L300">
        <v>1</v>
      </c>
      <c r="M300">
        <v>0</v>
      </c>
      <c r="N300" t="s">
        <v>336</v>
      </c>
      <c r="O300" t="s">
        <v>433</v>
      </c>
      <c r="P300" t="s">
        <v>137</v>
      </c>
      <c r="Q300" t="s">
        <v>258</v>
      </c>
      <c r="R300" t="s">
        <v>46</v>
      </c>
      <c r="S300" s="37" t="b">
        <f>Table1[[#This Row],[Toss_Winner]]=Table1[[#This Row],[Winner]]</f>
        <v>1</v>
      </c>
      <c r="T300" s="37" t="b">
        <f>IF(Table1[[#This Row],[Team1]]=Table1[[#This Row],[Team2]],)</f>
        <v>0</v>
      </c>
    </row>
    <row r="301" spans="1:20" x14ac:dyDescent="0.25">
      <c r="A301">
        <v>352</v>
      </c>
      <c r="B301" t="s">
        <v>424</v>
      </c>
      <c r="C301" t="s">
        <v>166</v>
      </c>
      <c r="D301" s="1">
        <v>41033</v>
      </c>
      <c r="E301" t="s">
        <v>140</v>
      </c>
      <c r="F301" t="s">
        <v>153</v>
      </c>
      <c r="G301" t="s">
        <v>140</v>
      </c>
      <c r="H301" t="s">
        <v>49</v>
      </c>
      <c r="I301" t="s">
        <v>22</v>
      </c>
      <c r="J301">
        <v>0</v>
      </c>
      <c r="K301" t="s">
        <v>140</v>
      </c>
      <c r="L301">
        <v>10</v>
      </c>
      <c r="M301">
        <v>0</v>
      </c>
      <c r="N301" t="s">
        <v>89</v>
      </c>
      <c r="O301" t="s">
        <v>169</v>
      </c>
      <c r="P301" t="s">
        <v>255</v>
      </c>
      <c r="Q301" t="s">
        <v>435</v>
      </c>
      <c r="R301" t="s">
        <v>431</v>
      </c>
      <c r="S301" s="37" t="b">
        <f>Table1[[#This Row],[Toss_Winner]]=Table1[[#This Row],[Winner]]</f>
        <v>1</v>
      </c>
      <c r="T301" s="37" t="b">
        <f>IF(Table1[[#This Row],[Team1]]=Table1[[#This Row],[Team2]],)</f>
        <v>0</v>
      </c>
    </row>
    <row r="302" spans="1:20" x14ac:dyDescent="0.25">
      <c r="A302">
        <v>353</v>
      </c>
      <c r="B302" t="s">
        <v>424</v>
      </c>
      <c r="C302" t="s">
        <v>60</v>
      </c>
      <c r="D302" s="1">
        <v>41034</v>
      </c>
      <c r="E302" t="s">
        <v>36</v>
      </c>
      <c r="F302" t="s">
        <v>372</v>
      </c>
      <c r="G302" t="s">
        <v>36</v>
      </c>
      <c r="H302" t="s">
        <v>49</v>
      </c>
      <c r="I302" t="s">
        <v>22</v>
      </c>
      <c r="J302">
        <v>0</v>
      </c>
      <c r="K302" t="s">
        <v>36</v>
      </c>
      <c r="L302">
        <v>7</v>
      </c>
      <c r="M302">
        <v>0</v>
      </c>
      <c r="N302" t="s">
        <v>62</v>
      </c>
      <c r="O302" t="s">
        <v>63</v>
      </c>
      <c r="P302" t="s">
        <v>155</v>
      </c>
      <c r="Q302" t="s">
        <v>271</v>
      </c>
      <c r="R302" t="s">
        <v>81</v>
      </c>
      <c r="S302" s="37" t="b">
        <f>Table1[[#This Row],[Toss_Winner]]=Table1[[#This Row],[Winner]]</f>
        <v>1</v>
      </c>
      <c r="T302" s="37" t="b">
        <f>IF(Table1[[#This Row],[Team1]]=Table1[[#This Row],[Team2]],)</f>
        <v>0</v>
      </c>
    </row>
    <row r="303" spans="1:20" x14ac:dyDescent="0.25">
      <c r="A303">
        <v>354</v>
      </c>
      <c r="B303" t="s">
        <v>424</v>
      </c>
      <c r="C303" t="s">
        <v>100</v>
      </c>
      <c r="D303" s="1">
        <v>41034</v>
      </c>
      <c r="E303" t="s">
        <v>145</v>
      </c>
      <c r="F303" t="s">
        <v>42</v>
      </c>
      <c r="G303" t="s">
        <v>145</v>
      </c>
      <c r="H303" t="s">
        <v>49</v>
      </c>
      <c r="I303" t="s">
        <v>22</v>
      </c>
      <c r="J303">
        <v>0</v>
      </c>
      <c r="K303" t="s">
        <v>145</v>
      </c>
      <c r="L303">
        <v>43</v>
      </c>
      <c r="M303">
        <v>0</v>
      </c>
      <c r="N303" t="s">
        <v>159</v>
      </c>
      <c r="O303" t="s">
        <v>142</v>
      </c>
      <c r="P303" t="s">
        <v>426</v>
      </c>
      <c r="Q303" t="s">
        <v>243</v>
      </c>
      <c r="R303" t="s">
        <v>33</v>
      </c>
      <c r="S303" s="37" t="b">
        <f>Table1[[#This Row],[Toss_Winner]]=Table1[[#This Row],[Winner]]</f>
        <v>1</v>
      </c>
      <c r="T303" s="37" t="b">
        <f>IF(Table1[[#This Row],[Team1]]=Table1[[#This Row],[Team2]],)</f>
        <v>0</v>
      </c>
    </row>
    <row r="304" spans="1:20" x14ac:dyDescent="0.25">
      <c r="A304">
        <v>355</v>
      </c>
      <c r="B304" t="s">
        <v>424</v>
      </c>
      <c r="C304" t="s">
        <v>54</v>
      </c>
      <c r="D304" s="1">
        <v>41035</v>
      </c>
      <c r="E304" t="s">
        <v>140</v>
      </c>
      <c r="F304" t="s">
        <v>28</v>
      </c>
      <c r="G304" t="s">
        <v>28</v>
      </c>
      <c r="H304" t="s">
        <v>21</v>
      </c>
      <c r="I304" t="s">
        <v>22</v>
      </c>
      <c r="J304">
        <v>0</v>
      </c>
      <c r="K304" t="s">
        <v>28</v>
      </c>
      <c r="L304">
        <v>0</v>
      </c>
      <c r="M304">
        <v>2</v>
      </c>
      <c r="N304" t="s">
        <v>115</v>
      </c>
      <c r="O304" t="s">
        <v>56</v>
      </c>
      <c r="P304" t="s">
        <v>137</v>
      </c>
      <c r="Q304" t="s">
        <v>258</v>
      </c>
      <c r="R304" t="s">
        <v>40</v>
      </c>
      <c r="S304" s="37" t="b">
        <f>Table1[[#This Row],[Toss_Winner]]=Table1[[#This Row],[Winner]]</f>
        <v>1</v>
      </c>
      <c r="T304" s="37" t="b">
        <f>IF(Table1[[#This Row],[Team1]]=Table1[[#This Row],[Team2]],)</f>
        <v>0</v>
      </c>
    </row>
    <row r="305" spans="1:20" x14ac:dyDescent="0.25">
      <c r="A305">
        <v>356</v>
      </c>
      <c r="B305" t="s">
        <v>424</v>
      </c>
      <c r="C305" t="s">
        <v>47</v>
      </c>
      <c r="D305" s="1">
        <v>41035</v>
      </c>
      <c r="E305" t="s">
        <v>153</v>
      </c>
      <c r="F305" t="s">
        <v>20</v>
      </c>
      <c r="G305" t="s">
        <v>20</v>
      </c>
      <c r="H305" t="s">
        <v>21</v>
      </c>
      <c r="I305" t="s">
        <v>22</v>
      </c>
      <c r="J305">
        <v>0</v>
      </c>
      <c r="K305" t="s">
        <v>20</v>
      </c>
      <c r="L305">
        <v>0</v>
      </c>
      <c r="M305">
        <v>5</v>
      </c>
      <c r="N305" t="s">
        <v>249</v>
      </c>
      <c r="O305" t="s">
        <v>51</v>
      </c>
      <c r="P305" t="s">
        <v>255</v>
      </c>
      <c r="Q305" t="s">
        <v>435</v>
      </c>
      <c r="R305" t="s">
        <v>46</v>
      </c>
      <c r="S305" s="37" t="b">
        <f>Table1[[#This Row],[Toss_Winner]]=Table1[[#This Row],[Winner]]</f>
        <v>1</v>
      </c>
      <c r="T305" s="37" t="b">
        <f>IF(Table1[[#This Row],[Team1]]=Table1[[#This Row],[Team2]],)</f>
        <v>0</v>
      </c>
    </row>
    <row r="306" spans="1:20" x14ac:dyDescent="0.25">
      <c r="A306">
        <v>357</v>
      </c>
      <c r="B306" t="s">
        <v>424</v>
      </c>
      <c r="C306" t="s">
        <v>70</v>
      </c>
      <c r="D306" s="1">
        <v>41036</v>
      </c>
      <c r="E306" t="s">
        <v>48</v>
      </c>
      <c r="F306" t="s">
        <v>36</v>
      </c>
      <c r="G306" t="s">
        <v>48</v>
      </c>
      <c r="H306" t="s">
        <v>49</v>
      </c>
      <c r="I306" t="s">
        <v>22</v>
      </c>
      <c r="J306">
        <v>0</v>
      </c>
      <c r="K306" t="s">
        <v>36</v>
      </c>
      <c r="L306">
        <v>0</v>
      </c>
      <c r="M306">
        <v>6</v>
      </c>
      <c r="N306" t="s">
        <v>275</v>
      </c>
      <c r="O306" t="s">
        <v>72</v>
      </c>
      <c r="P306" t="s">
        <v>426</v>
      </c>
      <c r="Q306" t="s">
        <v>33</v>
      </c>
      <c r="R306" t="s">
        <v>40</v>
      </c>
      <c r="S306" s="37" t="b">
        <f>Table1[[#This Row],[Toss_Winner]]=Table1[[#This Row],[Winner]]</f>
        <v>0</v>
      </c>
      <c r="T306" s="37" t="b">
        <f>IF(Table1[[#This Row],[Team1]]=Table1[[#This Row],[Team2]],)</f>
        <v>0</v>
      </c>
    </row>
    <row r="307" spans="1:20" x14ac:dyDescent="0.25">
      <c r="A307">
        <v>358</v>
      </c>
      <c r="B307" t="s">
        <v>424</v>
      </c>
      <c r="C307" t="s">
        <v>27</v>
      </c>
      <c r="D307" s="1">
        <v>41037</v>
      </c>
      <c r="E307" t="s">
        <v>372</v>
      </c>
      <c r="F307" t="s">
        <v>145</v>
      </c>
      <c r="G307" t="s">
        <v>372</v>
      </c>
      <c r="H307" t="s">
        <v>49</v>
      </c>
      <c r="I307" t="s">
        <v>22</v>
      </c>
      <c r="J307">
        <v>0</v>
      </c>
      <c r="K307" t="s">
        <v>145</v>
      </c>
      <c r="L307">
        <v>0</v>
      </c>
      <c r="M307">
        <v>7</v>
      </c>
      <c r="N307" t="s">
        <v>159</v>
      </c>
      <c r="O307" t="s">
        <v>433</v>
      </c>
      <c r="P307" t="s">
        <v>137</v>
      </c>
      <c r="Q307" t="s">
        <v>183</v>
      </c>
      <c r="R307" t="s">
        <v>81</v>
      </c>
      <c r="S307" s="37" t="b">
        <f>Table1[[#This Row],[Toss_Winner]]=Table1[[#This Row],[Winner]]</f>
        <v>0</v>
      </c>
      <c r="T307" s="37" t="b">
        <f>IF(Table1[[#This Row],[Team1]]=Table1[[#This Row],[Team2]],)</f>
        <v>0</v>
      </c>
    </row>
    <row r="308" spans="1:20" x14ac:dyDescent="0.25">
      <c r="A308">
        <v>359</v>
      </c>
      <c r="B308" t="s">
        <v>424</v>
      </c>
      <c r="C308" t="s">
        <v>18</v>
      </c>
      <c r="D308" s="1">
        <v>41037</v>
      </c>
      <c r="E308" t="s">
        <v>42</v>
      </c>
      <c r="F308" t="s">
        <v>153</v>
      </c>
      <c r="G308" t="s">
        <v>153</v>
      </c>
      <c r="H308" t="s">
        <v>21</v>
      </c>
      <c r="I308" t="s">
        <v>22</v>
      </c>
      <c r="J308">
        <v>0</v>
      </c>
      <c r="K308" t="s">
        <v>42</v>
      </c>
      <c r="L308">
        <v>25</v>
      </c>
      <c r="M308">
        <v>0</v>
      </c>
      <c r="N308" t="s">
        <v>459</v>
      </c>
      <c r="O308" t="s">
        <v>24</v>
      </c>
      <c r="P308" t="s">
        <v>255</v>
      </c>
      <c r="Q308" t="s">
        <v>435</v>
      </c>
      <c r="R308" t="s">
        <v>46</v>
      </c>
      <c r="S308" s="37" t="b">
        <f>Table1[[#This Row],[Toss_Winner]]=Table1[[#This Row],[Winner]]</f>
        <v>0</v>
      </c>
      <c r="T308" s="37" t="b">
        <f>IF(Table1[[#This Row],[Team1]]=Table1[[#This Row],[Team2]],)</f>
        <v>0</v>
      </c>
    </row>
    <row r="309" spans="1:20" x14ac:dyDescent="0.25">
      <c r="A309">
        <v>360</v>
      </c>
      <c r="B309" t="s">
        <v>424</v>
      </c>
      <c r="C309" t="s">
        <v>54</v>
      </c>
      <c r="D309" s="1">
        <v>41038</v>
      </c>
      <c r="E309" t="s">
        <v>28</v>
      </c>
      <c r="F309" t="s">
        <v>20</v>
      </c>
      <c r="G309" t="s">
        <v>20</v>
      </c>
      <c r="H309" t="s">
        <v>21</v>
      </c>
      <c r="I309" t="s">
        <v>22</v>
      </c>
      <c r="J309">
        <v>0</v>
      </c>
      <c r="K309" t="s">
        <v>20</v>
      </c>
      <c r="L309">
        <v>0</v>
      </c>
      <c r="M309">
        <v>9</v>
      </c>
      <c r="N309" t="s">
        <v>80</v>
      </c>
      <c r="O309" t="s">
        <v>56</v>
      </c>
      <c r="P309" t="s">
        <v>155</v>
      </c>
      <c r="Q309" t="s">
        <v>431</v>
      </c>
      <c r="R309" t="s">
        <v>32</v>
      </c>
      <c r="S309" s="37" t="b">
        <f>Table1[[#This Row],[Toss_Winner]]=Table1[[#This Row],[Winner]]</f>
        <v>1</v>
      </c>
      <c r="T309" s="37" t="b">
        <f>IF(Table1[[#This Row],[Team1]]=Table1[[#This Row],[Team2]],)</f>
        <v>0</v>
      </c>
    </row>
    <row r="310" spans="1:20" x14ac:dyDescent="0.25">
      <c r="A310">
        <v>331</v>
      </c>
      <c r="B310" t="s">
        <v>424</v>
      </c>
      <c r="C310" t="s">
        <v>18</v>
      </c>
      <c r="D310" s="1">
        <v>41039</v>
      </c>
      <c r="E310" t="s">
        <v>153</v>
      </c>
      <c r="F310" t="s">
        <v>48</v>
      </c>
      <c r="G310" t="s">
        <v>153</v>
      </c>
      <c r="H310" t="s">
        <v>49</v>
      </c>
      <c r="I310" t="s">
        <v>22</v>
      </c>
      <c r="J310">
        <v>0</v>
      </c>
      <c r="K310" t="s">
        <v>48</v>
      </c>
      <c r="L310">
        <v>0</v>
      </c>
      <c r="M310">
        <v>9</v>
      </c>
      <c r="N310" t="s">
        <v>108</v>
      </c>
      <c r="O310" t="s">
        <v>24</v>
      </c>
      <c r="P310" t="s">
        <v>426</v>
      </c>
      <c r="Q310" t="s">
        <v>243</v>
      </c>
      <c r="R310" t="s">
        <v>46</v>
      </c>
      <c r="S310" s="37" t="b">
        <f>Table1[[#This Row],[Toss_Winner]]=Table1[[#This Row],[Winner]]</f>
        <v>0</v>
      </c>
      <c r="T310" s="37" t="b">
        <f>IF(Table1[[#This Row],[Team1]]=Table1[[#This Row],[Team2]],)</f>
        <v>0</v>
      </c>
    </row>
    <row r="311" spans="1:20" x14ac:dyDescent="0.25">
      <c r="A311">
        <v>361</v>
      </c>
      <c r="B311" t="s">
        <v>424</v>
      </c>
      <c r="C311" t="s">
        <v>157</v>
      </c>
      <c r="D311" s="1">
        <v>41039</v>
      </c>
      <c r="E311" t="s">
        <v>145</v>
      </c>
      <c r="F311" t="s">
        <v>140</v>
      </c>
      <c r="G311" t="s">
        <v>140</v>
      </c>
      <c r="H311" t="s">
        <v>21</v>
      </c>
      <c r="I311" t="s">
        <v>22</v>
      </c>
      <c r="J311">
        <v>0</v>
      </c>
      <c r="K311" t="s">
        <v>140</v>
      </c>
      <c r="L311">
        <v>0</v>
      </c>
      <c r="M311">
        <v>4</v>
      </c>
      <c r="N311" t="s">
        <v>464</v>
      </c>
      <c r="O311" t="s">
        <v>160</v>
      </c>
      <c r="P311" t="s">
        <v>435</v>
      </c>
      <c r="Q311" t="s">
        <v>46</v>
      </c>
      <c r="R311" t="s">
        <v>81</v>
      </c>
      <c r="S311" s="37" t="b">
        <f>Table1[[#This Row],[Toss_Winner]]=Table1[[#This Row],[Winner]]</f>
        <v>1</v>
      </c>
      <c r="T311" s="37" t="b">
        <f>IF(Table1[[#This Row],[Team1]]=Table1[[#This Row],[Team2]],)</f>
        <v>0</v>
      </c>
    </row>
    <row r="312" spans="1:20" x14ac:dyDescent="0.25">
      <c r="A312">
        <v>362</v>
      </c>
      <c r="B312" t="s">
        <v>424</v>
      </c>
      <c r="C312" t="s">
        <v>27</v>
      </c>
      <c r="D312" s="1">
        <v>41040</v>
      </c>
      <c r="E312" t="s">
        <v>20</v>
      </c>
      <c r="F312" t="s">
        <v>372</v>
      </c>
      <c r="G312" t="s">
        <v>372</v>
      </c>
      <c r="H312" t="s">
        <v>21</v>
      </c>
      <c r="I312" t="s">
        <v>22</v>
      </c>
      <c r="J312">
        <v>0</v>
      </c>
      <c r="K312" t="s">
        <v>20</v>
      </c>
      <c r="L312">
        <v>35</v>
      </c>
      <c r="M312">
        <v>0</v>
      </c>
      <c r="N312" t="s">
        <v>80</v>
      </c>
      <c r="O312" t="s">
        <v>433</v>
      </c>
      <c r="P312" t="s">
        <v>155</v>
      </c>
      <c r="Q312" t="s">
        <v>271</v>
      </c>
      <c r="R312" t="s">
        <v>46</v>
      </c>
      <c r="S312" s="37" t="b">
        <f>Table1[[#This Row],[Toss_Winner]]=Table1[[#This Row],[Winner]]</f>
        <v>0</v>
      </c>
      <c r="T312" s="37" t="b">
        <f>IF(Table1[[#This Row],[Team1]]=Table1[[#This Row],[Team2]],)</f>
        <v>0</v>
      </c>
    </row>
    <row r="313" spans="1:20" x14ac:dyDescent="0.25">
      <c r="A313">
        <v>363</v>
      </c>
      <c r="B313" t="s">
        <v>424</v>
      </c>
      <c r="C313" t="s">
        <v>60</v>
      </c>
      <c r="D313" s="1">
        <v>41041</v>
      </c>
      <c r="E313" t="s">
        <v>28</v>
      </c>
      <c r="F313" t="s">
        <v>36</v>
      </c>
      <c r="G313" t="s">
        <v>28</v>
      </c>
      <c r="H313" t="s">
        <v>49</v>
      </c>
      <c r="I313" t="s">
        <v>22</v>
      </c>
      <c r="J313">
        <v>0</v>
      </c>
      <c r="K313" t="s">
        <v>28</v>
      </c>
      <c r="L313">
        <v>27</v>
      </c>
      <c r="M313">
        <v>0</v>
      </c>
      <c r="N313" t="s">
        <v>109</v>
      </c>
      <c r="O313" t="s">
        <v>63</v>
      </c>
      <c r="P313" t="s">
        <v>33</v>
      </c>
      <c r="Q313" t="s">
        <v>243</v>
      </c>
      <c r="R313" t="s">
        <v>40</v>
      </c>
      <c r="S313" s="37" t="b">
        <f>Table1[[#This Row],[Toss_Winner]]=Table1[[#This Row],[Winner]]</f>
        <v>1</v>
      </c>
      <c r="T313" s="37" t="b">
        <f>IF(Table1[[#This Row],[Team1]]=Table1[[#This Row],[Team2]],)</f>
        <v>0</v>
      </c>
    </row>
    <row r="314" spans="1:20" x14ac:dyDescent="0.25">
      <c r="A314">
        <v>364</v>
      </c>
      <c r="B314" t="s">
        <v>424</v>
      </c>
      <c r="C314" t="s">
        <v>166</v>
      </c>
      <c r="D314" s="1">
        <v>41041</v>
      </c>
      <c r="E314" t="s">
        <v>48</v>
      </c>
      <c r="F314" t="s">
        <v>140</v>
      </c>
      <c r="G314" t="s">
        <v>140</v>
      </c>
      <c r="H314" t="s">
        <v>21</v>
      </c>
      <c r="I314" t="s">
        <v>22</v>
      </c>
      <c r="J314">
        <v>0</v>
      </c>
      <c r="K314" t="s">
        <v>140</v>
      </c>
      <c r="L314">
        <v>0</v>
      </c>
      <c r="M314">
        <v>9</v>
      </c>
      <c r="N314" t="s">
        <v>464</v>
      </c>
      <c r="O314" t="s">
        <v>169</v>
      </c>
      <c r="P314" t="s">
        <v>314</v>
      </c>
      <c r="Q314" t="s">
        <v>183</v>
      </c>
      <c r="R314" t="s">
        <v>255</v>
      </c>
      <c r="S314" s="37" t="b">
        <f>Table1[[#This Row],[Toss_Winner]]=Table1[[#This Row],[Winner]]</f>
        <v>1</v>
      </c>
      <c r="T314" s="37" t="b">
        <f>IF(Table1[[#This Row],[Team1]]=Table1[[#This Row],[Team2]],)</f>
        <v>0</v>
      </c>
    </row>
    <row r="315" spans="1:20" x14ac:dyDescent="0.25">
      <c r="A315">
        <v>365</v>
      </c>
      <c r="B315" t="s">
        <v>424</v>
      </c>
      <c r="C315" t="s">
        <v>157</v>
      </c>
      <c r="D315" s="1">
        <v>41042</v>
      </c>
      <c r="E315" t="s">
        <v>145</v>
      </c>
      <c r="F315" t="s">
        <v>372</v>
      </c>
      <c r="G315" t="s">
        <v>145</v>
      </c>
      <c r="H315" t="s">
        <v>49</v>
      </c>
      <c r="I315" t="s">
        <v>22</v>
      </c>
      <c r="J315">
        <v>0</v>
      </c>
      <c r="K315" t="s">
        <v>145</v>
      </c>
      <c r="L315">
        <v>45</v>
      </c>
      <c r="M315">
        <v>0</v>
      </c>
      <c r="N315" t="s">
        <v>466</v>
      </c>
      <c r="O315" t="s">
        <v>160</v>
      </c>
      <c r="P315" t="s">
        <v>155</v>
      </c>
      <c r="Q315" t="s">
        <v>271</v>
      </c>
      <c r="R315" t="s">
        <v>81</v>
      </c>
      <c r="S315" s="37" t="b">
        <f>Table1[[#This Row],[Toss_Winner]]=Table1[[#This Row],[Winner]]</f>
        <v>1</v>
      </c>
      <c r="T315" s="37" t="b">
        <f>IF(Table1[[#This Row],[Team1]]=Table1[[#This Row],[Team2]],)</f>
        <v>0</v>
      </c>
    </row>
    <row r="316" spans="1:20" x14ac:dyDescent="0.25">
      <c r="A316">
        <v>366</v>
      </c>
      <c r="B316" t="s">
        <v>424</v>
      </c>
      <c r="C316" t="s">
        <v>100</v>
      </c>
      <c r="D316" s="1">
        <v>41042</v>
      </c>
      <c r="E316" t="s">
        <v>153</v>
      </c>
      <c r="F316" t="s">
        <v>42</v>
      </c>
      <c r="G316" t="s">
        <v>153</v>
      </c>
      <c r="H316" t="s">
        <v>49</v>
      </c>
      <c r="I316" t="s">
        <v>22</v>
      </c>
      <c r="J316">
        <v>0</v>
      </c>
      <c r="K316" t="s">
        <v>42</v>
      </c>
      <c r="L316">
        <v>0</v>
      </c>
      <c r="M316">
        <v>4</v>
      </c>
      <c r="N316" t="s">
        <v>154</v>
      </c>
      <c r="O316" t="s">
        <v>142</v>
      </c>
      <c r="P316" t="s">
        <v>255</v>
      </c>
      <c r="Q316" t="s">
        <v>435</v>
      </c>
      <c r="R316" t="s">
        <v>46</v>
      </c>
      <c r="S316" s="37" t="b">
        <f>Table1[[#This Row],[Toss_Winner]]=Table1[[#This Row],[Winner]]</f>
        <v>0</v>
      </c>
      <c r="T316" s="37" t="b">
        <f>IF(Table1[[#This Row],[Team1]]=Table1[[#This Row],[Team2]],)</f>
        <v>0</v>
      </c>
    </row>
    <row r="317" spans="1:20" x14ac:dyDescent="0.25">
      <c r="A317">
        <v>367</v>
      </c>
      <c r="B317" t="s">
        <v>424</v>
      </c>
      <c r="C317" t="s">
        <v>47</v>
      </c>
      <c r="D317" s="1">
        <v>41043</v>
      </c>
      <c r="E317" t="s">
        <v>20</v>
      </c>
      <c r="F317" t="s">
        <v>28</v>
      </c>
      <c r="G317" t="s">
        <v>28</v>
      </c>
      <c r="H317" t="s">
        <v>21</v>
      </c>
      <c r="I317" t="s">
        <v>22</v>
      </c>
      <c r="J317">
        <v>0</v>
      </c>
      <c r="K317" t="s">
        <v>28</v>
      </c>
      <c r="L317">
        <v>0</v>
      </c>
      <c r="M317">
        <v>5</v>
      </c>
      <c r="N317" t="s">
        <v>125</v>
      </c>
      <c r="O317" t="s">
        <v>51</v>
      </c>
      <c r="P317" t="s">
        <v>314</v>
      </c>
      <c r="Q317" t="s">
        <v>183</v>
      </c>
      <c r="R317" t="s">
        <v>40</v>
      </c>
      <c r="S317" s="37" t="b">
        <f>Table1[[#This Row],[Toss_Winner]]=Table1[[#This Row],[Winner]]</f>
        <v>1</v>
      </c>
      <c r="T317" s="37" t="b">
        <f>IF(Table1[[#This Row],[Team1]]=Table1[[#This Row],[Team2]],)</f>
        <v>0</v>
      </c>
    </row>
    <row r="318" spans="1:20" x14ac:dyDescent="0.25">
      <c r="A318">
        <v>368</v>
      </c>
      <c r="B318" t="s">
        <v>424</v>
      </c>
      <c r="C318" t="s">
        <v>60</v>
      </c>
      <c r="D318" s="1">
        <v>41043</v>
      </c>
      <c r="E318" t="s">
        <v>36</v>
      </c>
      <c r="F318" t="s">
        <v>140</v>
      </c>
      <c r="G318" t="s">
        <v>140</v>
      </c>
      <c r="H318" t="s">
        <v>21</v>
      </c>
      <c r="I318" t="s">
        <v>22</v>
      </c>
      <c r="J318">
        <v>0</v>
      </c>
      <c r="K318" t="s">
        <v>140</v>
      </c>
      <c r="L318">
        <v>0</v>
      </c>
      <c r="M318">
        <v>5</v>
      </c>
      <c r="N318" t="s">
        <v>141</v>
      </c>
      <c r="O318" t="s">
        <v>63</v>
      </c>
      <c r="P318" t="s">
        <v>426</v>
      </c>
      <c r="Q318" t="s">
        <v>243</v>
      </c>
      <c r="R318" t="s">
        <v>435</v>
      </c>
      <c r="S318" s="37" t="b">
        <f>Table1[[#This Row],[Toss_Winner]]=Table1[[#This Row],[Winner]]</f>
        <v>1</v>
      </c>
      <c r="T318" s="37" t="b">
        <f>IF(Table1[[#This Row],[Team1]]=Table1[[#This Row],[Team2]],)</f>
        <v>0</v>
      </c>
    </row>
    <row r="319" spans="1:20" x14ac:dyDescent="0.25">
      <c r="A319">
        <v>369</v>
      </c>
      <c r="B319" t="s">
        <v>424</v>
      </c>
      <c r="C319" t="s">
        <v>70</v>
      </c>
      <c r="D319" s="1">
        <v>41044</v>
      </c>
      <c r="E319" t="s">
        <v>42</v>
      </c>
      <c r="F319" t="s">
        <v>48</v>
      </c>
      <c r="G319" t="s">
        <v>42</v>
      </c>
      <c r="H319" t="s">
        <v>49</v>
      </c>
      <c r="I319" t="s">
        <v>22</v>
      </c>
      <c r="J319">
        <v>0</v>
      </c>
      <c r="K319" t="s">
        <v>48</v>
      </c>
      <c r="L319">
        <v>0</v>
      </c>
      <c r="M319">
        <v>5</v>
      </c>
      <c r="N319" t="s">
        <v>469</v>
      </c>
      <c r="O319" t="s">
        <v>72</v>
      </c>
      <c r="P319" t="s">
        <v>255</v>
      </c>
      <c r="Q319" t="s">
        <v>435</v>
      </c>
      <c r="R319" t="s">
        <v>32</v>
      </c>
      <c r="S319" s="37" t="b">
        <f>Table1[[#This Row],[Toss_Winner]]=Table1[[#This Row],[Winner]]</f>
        <v>0</v>
      </c>
      <c r="T319" s="37" t="b">
        <f>IF(Table1[[#This Row],[Team1]]=Table1[[#This Row],[Team2]],)</f>
        <v>0</v>
      </c>
    </row>
    <row r="320" spans="1:20" x14ac:dyDescent="0.25">
      <c r="A320">
        <v>370</v>
      </c>
      <c r="B320" t="s">
        <v>424</v>
      </c>
      <c r="C320" t="s">
        <v>54</v>
      </c>
      <c r="D320" s="1">
        <v>41045</v>
      </c>
      <c r="E320" t="s">
        <v>36</v>
      </c>
      <c r="F320" t="s">
        <v>28</v>
      </c>
      <c r="G320" t="s">
        <v>28</v>
      </c>
      <c r="H320" t="s">
        <v>21</v>
      </c>
      <c r="I320" t="s">
        <v>22</v>
      </c>
      <c r="J320">
        <v>0</v>
      </c>
      <c r="K320" t="s">
        <v>36</v>
      </c>
      <c r="L320">
        <v>32</v>
      </c>
      <c r="M320">
        <v>0</v>
      </c>
      <c r="N320" t="s">
        <v>62</v>
      </c>
      <c r="O320" t="s">
        <v>56</v>
      </c>
      <c r="P320" t="s">
        <v>314</v>
      </c>
      <c r="Q320" t="s">
        <v>183</v>
      </c>
      <c r="R320" t="s">
        <v>386</v>
      </c>
      <c r="S320" s="37" t="b">
        <f>Table1[[#This Row],[Toss_Winner]]=Table1[[#This Row],[Winner]]</f>
        <v>0</v>
      </c>
      <c r="T320" s="37" t="b">
        <f>IF(Table1[[#This Row],[Team1]]=Table1[[#This Row],[Team2]],)</f>
        <v>0</v>
      </c>
    </row>
    <row r="321" spans="1:20" x14ac:dyDescent="0.25">
      <c r="A321">
        <v>371</v>
      </c>
      <c r="B321" t="s">
        <v>424</v>
      </c>
      <c r="C321" t="s">
        <v>352</v>
      </c>
      <c r="D321" s="1">
        <v>41046</v>
      </c>
      <c r="E321" t="s">
        <v>140</v>
      </c>
      <c r="F321" t="s">
        <v>42</v>
      </c>
      <c r="G321" t="s">
        <v>42</v>
      </c>
      <c r="H321" t="s">
        <v>21</v>
      </c>
      <c r="I321" t="s">
        <v>22</v>
      </c>
      <c r="J321">
        <v>0</v>
      </c>
      <c r="K321" t="s">
        <v>42</v>
      </c>
      <c r="L321">
        <v>0</v>
      </c>
      <c r="M321">
        <v>6</v>
      </c>
      <c r="N321" t="s">
        <v>178</v>
      </c>
      <c r="O321" t="s">
        <v>354</v>
      </c>
      <c r="P321" t="s">
        <v>431</v>
      </c>
      <c r="Q321" t="s">
        <v>271</v>
      </c>
      <c r="R321" t="s">
        <v>40</v>
      </c>
      <c r="S321" s="37" t="b">
        <f>Table1[[#This Row],[Toss_Winner]]=Table1[[#This Row],[Winner]]</f>
        <v>1</v>
      </c>
      <c r="T321" s="37" t="b">
        <f>IF(Table1[[#This Row],[Team1]]=Table1[[#This Row],[Team2]],)</f>
        <v>0</v>
      </c>
    </row>
    <row r="322" spans="1:20" x14ac:dyDescent="0.25">
      <c r="A322">
        <v>372</v>
      </c>
      <c r="B322" t="s">
        <v>424</v>
      </c>
      <c r="C322" t="s">
        <v>70</v>
      </c>
      <c r="D322" s="1">
        <v>41046</v>
      </c>
      <c r="E322" t="s">
        <v>20</v>
      </c>
      <c r="F322" t="s">
        <v>48</v>
      </c>
      <c r="G322" t="s">
        <v>48</v>
      </c>
      <c r="H322" t="s">
        <v>21</v>
      </c>
      <c r="I322" t="s">
        <v>22</v>
      </c>
      <c r="J322">
        <v>0</v>
      </c>
      <c r="K322" t="s">
        <v>20</v>
      </c>
      <c r="L322">
        <v>21</v>
      </c>
      <c r="M322">
        <v>0</v>
      </c>
      <c r="N322" t="s">
        <v>80</v>
      </c>
      <c r="O322" t="s">
        <v>72</v>
      </c>
      <c r="P322" t="s">
        <v>255</v>
      </c>
      <c r="Q322" t="s">
        <v>46</v>
      </c>
      <c r="R322" t="s">
        <v>33</v>
      </c>
      <c r="S322" s="37" t="b">
        <f>Table1[[#This Row],[Toss_Winner]]=Table1[[#This Row],[Winner]]</f>
        <v>0</v>
      </c>
      <c r="T322" s="37" t="b">
        <f>IF(Table1[[#This Row],[Team1]]=Table1[[#This Row],[Team2]],)</f>
        <v>0</v>
      </c>
    </row>
    <row r="323" spans="1:20" x14ac:dyDescent="0.25">
      <c r="A323">
        <v>373</v>
      </c>
      <c r="B323" t="s">
        <v>424</v>
      </c>
      <c r="C323" t="s">
        <v>18</v>
      </c>
      <c r="D323" s="1">
        <v>41047</v>
      </c>
      <c r="E323" t="s">
        <v>145</v>
      </c>
      <c r="F323" t="s">
        <v>153</v>
      </c>
      <c r="G323" t="s">
        <v>145</v>
      </c>
      <c r="H323" t="s">
        <v>49</v>
      </c>
      <c r="I323" t="s">
        <v>22</v>
      </c>
      <c r="J323">
        <v>0</v>
      </c>
      <c r="K323" t="s">
        <v>153</v>
      </c>
      <c r="L323">
        <v>0</v>
      </c>
      <c r="M323">
        <v>5</v>
      </c>
      <c r="N323" t="s">
        <v>379</v>
      </c>
      <c r="O323" t="s">
        <v>24</v>
      </c>
      <c r="P323" t="s">
        <v>33</v>
      </c>
      <c r="Q323" t="s">
        <v>243</v>
      </c>
      <c r="R323" t="s">
        <v>386</v>
      </c>
      <c r="S323" s="37" t="b">
        <f>Table1[[#This Row],[Toss_Winner]]=Table1[[#This Row],[Winner]]</f>
        <v>0</v>
      </c>
      <c r="T323" s="37" t="b">
        <f>IF(Table1[[#This Row],[Team1]]=Table1[[#This Row],[Team2]],)</f>
        <v>0</v>
      </c>
    </row>
    <row r="324" spans="1:20" x14ac:dyDescent="0.25">
      <c r="A324">
        <v>374</v>
      </c>
      <c r="B324" t="s">
        <v>424</v>
      </c>
      <c r="C324" t="s">
        <v>352</v>
      </c>
      <c r="D324" s="1">
        <v>41048</v>
      </c>
      <c r="E324" t="s">
        <v>42</v>
      </c>
      <c r="F324" t="s">
        <v>48</v>
      </c>
      <c r="G324" t="s">
        <v>48</v>
      </c>
      <c r="H324" t="s">
        <v>21</v>
      </c>
      <c r="I324" t="s">
        <v>22</v>
      </c>
      <c r="J324">
        <v>0</v>
      </c>
      <c r="K324" t="s">
        <v>48</v>
      </c>
      <c r="L324">
        <v>0</v>
      </c>
      <c r="M324">
        <v>6</v>
      </c>
      <c r="N324" t="s">
        <v>469</v>
      </c>
      <c r="O324" t="s">
        <v>354</v>
      </c>
      <c r="P324" t="s">
        <v>155</v>
      </c>
      <c r="Q324" t="s">
        <v>431</v>
      </c>
      <c r="R324" t="s">
        <v>435</v>
      </c>
      <c r="S324" s="37" t="b">
        <f>Table1[[#This Row],[Toss_Winner]]=Table1[[#This Row],[Winner]]</f>
        <v>1</v>
      </c>
      <c r="T324" s="37" t="b">
        <f>IF(Table1[[#This Row],[Team1]]=Table1[[#This Row],[Team2]],)</f>
        <v>0</v>
      </c>
    </row>
    <row r="325" spans="1:20" x14ac:dyDescent="0.25">
      <c r="A325">
        <v>375</v>
      </c>
      <c r="B325" t="s">
        <v>424</v>
      </c>
      <c r="C325" t="s">
        <v>27</v>
      </c>
      <c r="D325" s="1">
        <v>41048</v>
      </c>
      <c r="E325" t="s">
        <v>36</v>
      </c>
      <c r="F325" t="s">
        <v>372</v>
      </c>
      <c r="G325" t="s">
        <v>36</v>
      </c>
      <c r="H325" t="s">
        <v>49</v>
      </c>
      <c r="I325" t="s">
        <v>22</v>
      </c>
      <c r="J325">
        <v>0</v>
      </c>
      <c r="K325" t="s">
        <v>36</v>
      </c>
      <c r="L325">
        <v>34</v>
      </c>
      <c r="M325">
        <v>0</v>
      </c>
      <c r="N325" t="s">
        <v>439</v>
      </c>
      <c r="O325" t="s">
        <v>433</v>
      </c>
      <c r="P325" t="s">
        <v>258</v>
      </c>
      <c r="Q325" t="s">
        <v>183</v>
      </c>
      <c r="R325" t="s">
        <v>87</v>
      </c>
      <c r="S325" s="37" t="b">
        <f>Table1[[#This Row],[Toss_Winner]]=Table1[[#This Row],[Winner]]</f>
        <v>1</v>
      </c>
      <c r="T325" s="37" t="b">
        <f>IF(Table1[[#This Row],[Team1]]=Table1[[#This Row],[Team2]],)</f>
        <v>0</v>
      </c>
    </row>
    <row r="326" spans="1:20" x14ac:dyDescent="0.25">
      <c r="A326">
        <v>376</v>
      </c>
      <c r="B326" t="s">
        <v>424</v>
      </c>
      <c r="C326" t="s">
        <v>18</v>
      </c>
      <c r="D326" s="1">
        <v>41049</v>
      </c>
      <c r="E326" t="s">
        <v>153</v>
      </c>
      <c r="F326" t="s">
        <v>20</v>
      </c>
      <c r="G326" t="s">
        <v>20</v>
      </c>
      <c r="H326" t="s">
        <v>21</v>
      </c>
      <c r="I326" t="s">
        <v>22</v>
      </c>
      <c r="J326">
        <v>0</v>
      </c>
      <c r="K326" t="s">
        <v>153</v>
      </c>
      <c r="L326">
        <v>9</v>
      </c>
      <c r="M326">
        <v>0</v>
      </c>
      <c r="N326" t="s">
        <v>379</v>
      </c>
      <c r="O326" t="s">
        <v>24</v>
      </c>
      <c r="P326" t="s">
        <v>33</v>
      </c>
      <c r="Q326" t="s">
        <v>243</v>
      </c>
      <c r="R326" t="s">
        <v>255</v>
      </c>
      <c r="S326" s="37" t="b">
        <f>Table1[[#This Row],[Toss_Winner]]=Table1[[#This Row],[Winner]]</f>
        <v>0</v>
      </c>
      <c r="T326" s="37" t="b">
        <f>IF(Table1[[#This Row],[Team1]]=Table1[[#This Row],[Team2]],)</f>
        <v>0</v>
      </c>
    </row>
    <row r="327" spans="1:20" x14ac:dyDescent="0.25">
      <c r="A327">
        <v>377</v>
      </c>
      <c r="B327" t="s">
        <v>424</v>
      </c>
      <c r="C327" t="s">
        <v>157</v>
      </c>
      <c r="D327" s="1">
        <v>41049</v>
      </c>
      <c r="E327" t="s">
        <v>145</v>
      </c>
      <c r="F327" t="s">
        <v>28</v>
      </c>
      <c r="G327" t="s">
        <v>145</v>
      </c>
      <c r="H327" t="s">
        <v>49</v>
      </c>
      <c r="I327" t="s">
        <v>22</v>
      </c>
      <c r="J327">
        <v>0</v>
      </c>
      <c r="K327" t="s">
        <v>28</v>
      </c>
      <c r="L327">
        <v>0</v>
      </c>
      <c r="M327">
        <v>10</v>
      </c>
      <c r="N327" t="s">
        <v>115</v>
      </c>
      <c r="O327" t="s">
        <v>160</v>
      </c>
      <c r="P327" t="s">
        <v>255</v>
      </c>
      <c r="Q327" t="s">
        <v>46</v>
      </c>
      <c r="R327" t="s">
        <v>81</v>
      </c>
      <c r="S327" s="37" t="b">
        <f>Table1[[#This Row],[Toss_Winner]]=Table1[[#This Row],[Winner]]</f>
        <v>0</v>
      </c>
      <c r="T327" s="37" t="b">
        <f>IF(Table1[[#This Row],[Team1]]=Table1[[#This Row],[Team2]],)</f>
        <v>0</v>
      </c>
    </row>
    <row r="328" spans="1:20" x14ac:dyDescent="0.25">
      <c r="A328">
        <v>378</v>
      </c>
      <c r="B328" t="s">
        <v>424</v>
      </c>
      <c r="C328" t="s">
        <v>27</v>
      </c>
      <c r="D328" s="1">
        <v>41051</v>
      </c>
      <c r="E328" t="s">
        <v>36</v>
      </c>
      <c r="F328" t="s">
        <v>48</v>
      </c>
      <c r="G328" t="s">
        <v>36</v>
      </c>
      <c r="H328" t="s">
        <v>49</v>
      </c>
      <c r="I328" t="s">
        <v>22</v>
      </c>
      <c r="J328">
        <v>0</v>
      </c>
      <c r="K328" t="s">
        <v>36</v>
      </c>
      <c r="L328">
        <v>18</v>
      </c>
      <c r="M328">
        <v>0</v>
      </c>
      <c r="N328" t="s">
        <v>171</v>
      </c>
      <c r="O328" t="s">
        <v>433</v>
      </c>
      <c r="P328" t="s">
        <v>183</v>
      </c>
      <c r="Q328" t="s">
        <v>243</v>
      </c>
      <c r="R328" t="s">
        <v>386</v>
      </c>
      <c r="S328" s="37" t="b">
        <f>Table1[[#This Row],[Toss_Winner]]=Table1[[#This Row],[Winner]]</f>
        <v>1</v>
      </c>
      <c r="T328" s="37" t="b">
        <f>IF(Table1[[#This Row],[Team1]]=Table1[[#This Row],[Team2]],)</f>
        <v>0</v>
      </c>
    </row>
    <row r="329" spans="1:20" x14ac:dyDescent="0.25">
      <c r="A329">
        <v>379</v>
      </c>
      <c r="B329" t="s">
        <v>424</v>
      </c>
      <c r="C329" t="s">
        <v>47</v>
      </c>
      <c r="D329" s="1">
        <v>41052</v>
      </c>
      <c r="E329" t="s">
        <v>140</v>
      </c>
      <c r="F329" t="s">
        <v>28</v>
      </c>
      <c r="G329" t="s">
        <v>28</v>
      </c>
      <c r="H329" t="s">
        <v>21</v>
      </c>
      <c r="I329" t="s">
        <v>22</v>
      </c>
      <c r="J329">
        <v>0</v>
      </c>
      <c r="K329" t="s">
        <v>140</v>
      </c>
      <c r="L329">
        <v>38</v>
      </c>
      <c r="M329">
        <v>0</v>
      </c>
      <c r="N329" t="s">
        <v>92</v>
      </c>
      <c r="O329" t="s">
        <v>51</v>
      </c>
      <c r="P329" t="s">
        <v>155</v>
      </c>
      <c r="Q329" t="s">
        <v>255</v>
      </c>
      <c r="R329" t="s">
        <v>33</v>
      </c>
      <c r="S329" s="37" t="b">
        <f>Table1[[#This Row],[Toss_Winner]]=Table1[[#This Row],[Winner]]</f>
        <v>0</v>
      </c>
      <c r="T329" s="37" t="b">
        <f>IF(Table1[[#This Row],[Team1]]=Table1[[#This Row],[Team2]],)</f>
        <v>0</v>
      </c>
    </row>
    <row r="330" spans="1:20" x14ac:dyDescent="0.25">
      <c r="A330">
        <v>380</v>
      </c>
      <c r="B330" t="s">
        <v>424</v>
      </c>
      <c r="C330" t="s">
        <v>166</v>
      </c>
      <c r="D330" s="1">
        <v>41054</v>
      </c>
      <c r="E330" t="s">
        <v>140</v>
      </c>
      <c r="F330" t="s">
        <v>48</v>
      </c>
      <c r="G330" t="s">
        <v>48</v>
      </c>
      <c r="H330" t="s">
        <v>21</v>
      </c>
      <c r="I330" t="s">
        <v>22</v>
      </c>
      <c r="J330">
        <v>0</v>
      </c>
      <c r="K330" t="s">
        <v>140</v>
      </c>
      <c r="L330">
        <v>86</v>
      </c>
      <c r="M330">
        <v>0</v>
      </c>
      <c r="N330" t="s">
        <v>338</v>
      </c>
      <c r="O330" t="s">
        <v>169</v>
      </c>
      <c r="P330" t="s">
        <v>183</v>
      </c>
      <c r="Q330" t="s">
        <v>243</v>
      </c>
      <c r="R330" t="s">
        <v>435</v>
      </c>
      <c r="S330" s="37" t="b">
        <f>Table1[[#This Row],[Toss_Winner]]=Table1[[#This Row],[Winner]]</f>
        <v>0</v>
      </c>
      <c r="T330" s="37" t="b">
        <f>IF(Table1[[#This Row],[Team1]]=Table1[[#This Row],[Team2]],)</f>
        <v>0</v>
      </c>
    </row>
    <row r="331" spans="1:20" x14ac:dyDescent="0.25">
      <c r="A331">
        <v>381</v>
      </c>
      <c r="B331" t="s">
        <v>424</v>
      </c>
      <c r="C331" t="s">
        <v>166</v>
      </c>
      <c r="D331" s="1">
        <v>41056</v>
      </c>
      <c r="E331" t="s">
        <v>140</v>
      </c>
      <c r="F331" t="s">
        <v>36</v>
      </c>
      <c r="G331" t="s">
        <v>140</v>
      </c>
      <c r="H331" t="s">
        <v>49</v>
      </c>
      <c r="I331" t="s">
        <v>22</v>
      </c>
      <c r="J331">
        <v>0</v>
      </c>
      <c r="K331" t="s">
        <v>36</v>
      </c>
      <c r="L331">
        <v>0</v>
      </c>
      <c r="M331">
        <v>5</v>
      </c>
      <c r="N331" t="s">
        <v>479</v>
      </c>
      <c r="O331" t="s">
        <v>169</v>
      </c>
      <c r="P331" t="s">
        <v>155</v>
      </c>
      <c r="Q331" t="s">
        <v>243</v>
      </c>
      <c r="R331" t="s">
        <v>255</v>
      </c>
      <c r="S331" s="37" t="b">
        <f>Table1[[#This Row],[Toss_Winner]]=Table1[[#This Row],[Winner]]</f>
        <v>0</v>
      </c>
      <c r="T331" s="37" t="b">
        <f>IF(Table1[[#This Row],[Team1]]=Table1[[#This Row],[Team2]],)</f>
        <v>0</v>
      </c>
    </row>
    <row r="332" spans="1:20" x14ac:dyDescent="0.25">
      <c r="A332">
        <v>382</v>
      </c>
      <c r="B332" t="s">
        <v>480</v>
      </c>
      <c r="C332" t="s">
        <v>60</v>
      </c>
      <c r="D332" s="1">
        <v>41367</v>
      </c>
      <c r="E332" t="s">
        <v>48</v>
      </c>
      <c r="F332" t="s">
        <v>36</v>
      </c>
      <c r="G332" t="s">
        <v>36</v>
      </c>
      <c r="H332" t="s">
        <v>21</v>
      </c>
      <c r="I332" t="s">
        <v>22</v>
      </c>
      <c r="J332">
        <v>0</v>
      </c>
      <c r="K332" t="s">
        <v>36</v>
      </c>
      <c r="L332">
        <v>0</v>
      </c>
      <c r="M332">
        <v>6</v>
      </c>
      <c r="N332" t="s">
        <v>62</v>
      </c>
      <c r="O332" t="s">
        <v>63</v>
      </c>
      <c r="P332" t="s">
        <v>33</v>
      </c>
      <c r="Q332" t="s">
        <v>243</v>
      </c>
      <c r="R332" t="s">
        <v>386</v>
      </c>
      <c r="S332" s="37" t="b">
        <f>Table1[[#This Row],[Toss_Winner]]=Table1[[#This Row],[Winner]]</f>
        <v>1</v>
      </c>
      <c r="T332" s="37" t="b">
        <f>IF(Table1[[#This Row],[Team1]]=Table1[[#This Row],[Team2]],)</f>
        <v>0</v>
      </c>
    </row>
    <row r="333" spans="1:20" x14ac:dyDescent="0.25">
      <c r="A333">
        <v>383</v>
      </c>
      <c r="B333" t="s">
        <v>480</v>
      </c>
      <c r="C333" t="s">
        <v>47</v>
      </c>
      <c r="D333" s="1">
        <v>41368</v>
      </c>
      <c r="E333" t="s">
        <v>20</v>
      </c>
      <c r="F333" t="s">
        <v>28</v>
      </c>
      <c r="G333" t="s">
        <v>28</v>
      </c>
      <c r="H333" t="s">
        <v>21</v>
      </c>
      <c r="I333" t="s">
        <v>22</v>
      </c>
      <c r="J333">
        <v>0</v>
      </c>
      <c r="K333" t="s">
        <v>20</v>
      </c>
      <c r="L333">
        <v>2</v>
      </c>
      <c r="M333">
        <v>0</v>
      </c>
      <c r="N333" t="s">
        <v>80</v>
      </c>
      <c r="O333" t="s">
        <v>51</v>
      </c>
      <c r="P333" t="s">
        <v>431</v>
      </c>
      <c r="Q333" t="s">
        <v>46</v>
      </c>
      <c r="R333" t="s">
        <v>33</v>
      </c>
      <c r="S333" s="37" t="b">
        <f>Table1[[#This Row],[Toss_Winner]]=Table1[[#This Row],[Winner]]</f>
        <v>0</v>
      </c>
      <c r="T333" s="37" t="b">
        <f>IF(Table1[[#This Row],[Team1]]=Table1[[#This Row],[Team2]],)</f>
        <v>0</v>
      </c>
    </row>
    <row r="334" spans="1:20" x14ac:dyDescent="0.25">
      <c r="A334">
        <v>384</v>
      </c>
      <c r="B334" t="s">
        <v>480</v>
      </c>
      <c r="C334" t="s">
        <v>18</v>
      </c>
      <c r="D334" s="1">
        <v>41369</v>
      </c>
      <c r="E334" t="s">
        <v>19</v>
      </c>
      <c r="F334" t="s">
        <v>372</v>
      </c>
      <c r="G334" t="s">
        <v>372</v>
      </c>
      <c r="H334" t="s">
        <v>21</v>
      </c>
      <c r="I334" t="s">
        <v>22</v>
      </c>
      <c r="J334">
        <v>0</v>
      </c>
      <c r="K334" t="s">
        <v>19</v>
      </c>
      <c r="L334">
        <v>22</v>
      </c>
      <c r="M334">
        <v>0</v>
      </c>
      <c r="N334" t="s">
        <v>206</v>
      </c>
      <c r="O334" t="s">
        <v>24</v>
      </c>
      <c r="P334" t="s">
        <v>33</v>
      </c>
      <c r="Q334" t="s">
        <v>243</v>
      </c>
      <c r="R334" t="s">
        <v>435</v>
      </c>
      <c r="S334" s="37" t="b">
        <f>Table1[[#This Row],[Toss_Winner]]=Table1[[#This Row],[Winner]]</f>
        <v>0</v>
      </c>
      <c r="T334" s="37" t="b">
        <f>IF(Table1[[#This Row],[Team1]]=Table1[[#This Row],[Team2]],)</f>
        <v>0</v>
      </c>
    </row>
    <row r="335" spans="1:20" x14ac:dyDescent="0.25">
      <c r="A335">
        <v>385</v>
      </c>
      <c r="B335" t="s">
        <v>480</v>
      </c>
      <c r="C335" t="s">
        <v>70</v>
      </c>
      <c r="D335" s="1">
        <v>41370</v>
      </c>
      <c r="E335" t="s">
        <v>145</v>
      </c>
      <c r="F335" t="s">
        <v>48</v>
      </c>
      <c r="G335" t="s">
        <v>145</v>
      </c>
      <c r="H335" t="s">
        <v>49</v>
      </c>
      <c r="I335" t="s">
        <v>22</v>
      </c>
      <c r="J335">
        <v>0</v>
      </c>
      <c r="K335" t="s">
        <v>145</v>
      </c>
      <c r="L335">
        <v>5</v>
      </c>
      <c r="M335">
        <v>0</v>
      </c>
      <c r="N335" t="s">
        <v>234</v>
      </c>
      <c r="O335" t="s">
        <v>72</v>
      </c>
      <c r="P335" t="s">
        <v>314</v>
      </c>
      <c r="Q335" t="s">
        <v>46</v>
      </c>
      <c r="R335" t="s">
        <v>40</v>
      </c>
      <c r="S335" s="37" t="b">
        <f>Table1[[#This Row],[Toss_Winner]]=Table1[[#This Row],[Winner]]</f>
        <v>1</v>
      </c>
      <c r="T335" s="37" t="b">
        <f>IF(Table1[[#This Row],[Team1]]=Table1[[#This Row],[Team2]],)</f>
        <v>0</v>
      </c>
    </row>
    <row r="336" spans="1:20" x14ac:dyDescent="0.25">
      <c r="A336">
        <v>386</v>
      </c>
      <c r="B336" t="s">
        <v>480</v>
      </c>
      <c r="C336" t="s">
        <v>166</v>
      </c>
      <c r="D336" s="1">
        <v>41370</v>
      </c>
      <c r="E336" t="s">
        <v>28</v>
      </c>
      <c r="F336" t="s">
        <v>140</v>
      </c>
      <c r="G336" t="s">
        <v>28</v>
      </c>
      <c r="H336" t="s">
        <v>49</v>
      </c>
      <c r="I336" t="s">
        <v>22</v>
      </c>
      <c r="J336">
        <v>0</v>
      </c>
      <c r="K336" t="s">
        <v>28</v>
      </c>
      <c r="L336">
        <v>9</v>
      </c>
      <c r="M336">
        <v>0</v>
      </c>
      <c r="N336" t="s">
        <v>65</v>
      </c>
      <c r="O336" t="s">
        <v>169</v>
      </c>
      <c r="P336" t="s">
        <v>87</v>
      </c>
      <c r="Q336" t="s">
        <v>431</v>
      </c>
      <c r="R336" t="s">
        <v>46</v>
      </c>
      <c r="S336" s="37" t="b">
        <f>Table1[[#This Row],[Toss_Winner]]=Table1[[#This Row],[Winner]]</f>
        <v>1</v>
      </c>
      <c r="T336" s="37" t="b">
        <f>IF(Table1[[#This Row],[Team1]]=Table1[[#This Row],[Team2]],)</f>
        <v>0</v>
      </c>
    </row>
    <row r="337" spans="1:20" x14ac:dyDescent="0.25">
      <c r="A337">
        <v>387</v>
      </c>
      <c r="B337" t="s">
        <v>480</v>
      </c>
      <c r="C337" t="s">
        <v>27</v>
      </c>
      <c r="D337" s="1">
        <v>41371</v>
      </c>
      <c r="E337" t="s">
        <v>372</v>
      </c>
      <c r="F337" t="s">
        <v>42</v>
      </c>
      <c r="G337" t="s">
        <v>372</v>
      </c>
      <c r="H337" t="s">
        <v>49</v>
      </c>
      <c r="I337" t="s">
        <v>22</v>
      </c>
      <c r="J337">
        <v>0</v>
      </c>
      <c r="K337" t="s">
        <v>42</v>
      </c>
      <c r="L337">
        <v>0</v>
      </c>
      <c r="M337">
        <v>8</v>
      </c>
      <c r="N337" t="s">
        <v>481</v>
      </c>
      <c r="O337" t="s">
        <v>433</v>
      </c>
      <c r="P337" t="s">
        <v>258</v>
      </c>
      <c r="Q337" t="s">
        <v>243</v>
      </c>
      <c r="R337" t="s">
        <v>386</v>
      </c>
      <c r="S337" s="37" t="b">
        <f>Table1[[#This Row],[Toss_Winner]]=Table1[[#This Row],[Winner]]</f>
        <v>0</v>
      </c>
      <c r="T337" s="37" t="b">
        <f>IF(Table1[[#This Row],[Team1]]=Table1[[#This Row],[Team2]],)</f>
        <v>0</v>
      </c>
    </row>
    <row r="338" spans="1:20" x14ac:dyDescent="0.25">
      <c r="A338">
        <v>388</v>
      </c>
      <c r="B338" t="s">
        <v>480</v>
      </c>
      <c r="C338" t="s">
        <v>18</v>
      </c>
      <c r="D338" s="1">
        <v>41371</v>
      </c>
      <c r="E338" t="s">
        <v>20</v>
      </c>
      <c r="F338" t="s">
        <v>19</v>
      </c>
      <c r="G338" t="s">
        <v>20</v>
      </c>
      <c r="H338" t="s">
        <v>49</v>
      </c>
      <c r="I338" t="s">
        <v>104</v>
      </c>
      <c r="J338">
        <v>0</v>
      </c>
      <c r="K338" t="s">
        <v>19</v>
      </c>
      <c r="L338">
        <v>0</v>
      </c>
      <c r="M338">
        <v>0</v>
      </c>
      <c r="N338" t="s">
        <v>482</v>
      </c>
      <c r="O338" t="s">
        <v>24</v>
      </c>
      <c r="P338" t="s">
        <v>45</v>
      </c>
      <c r="Q338" t="s">
        <v>33</v>
      </c>
      <c r="R338" t="s">
        <v>255</v>
      </c>
      <c r="S338" s="37" t="b">
        <f>Table1[[#This Row],[Toss_Winner]]=Table1[[#This Row],[Winner]]</f>
        <v>0</v>
      </c>
      <c r="T338" s="37" t="b">
        <f>IF(Table1[[#This Row],[Team1]]=Table1[[#This Row],[Team2]],)</f>
        <v>0</v>
      </c>
    </row>
    <row r="339" spans="1:20" x14ac:dyDescent="0.25">
      <c r="A339">
        <v>389</v>
      </c>
      <c r="B339" t="s">
        <v>480</v>
      </c>
      <c r="C339" t="s">
        <v>157</v>
      </c>
      <c r="D339" s="1">
        <v>41372</v>
      </c>
      <c r="E339" t="s">
        <v>145</v>
      </c>
      <c r="F339" t="s">
        <v>36</v>
      </c>
      <c r="G339" t="s">
        <v>36</v>
      </c>
      <c r="H339" t="s">
        <v>21</v>
      </c>
      <c r="I339" t="s">
        <v>22</v>
      </c>
      <c r="J339">
        <v>0</v>
      </c>
      <c r="K339" t="s">
        <v>145</v>
      </c>
      <c r="L339">
        <v>19</v>
      </c>
      <c r="M339">
        <v>0</v>
      </c>
      <c r="N339" t="s">
        <v>368</v>
      </c>
      <c r="O339" t="s">
        <v>160</v>
      </c>
      <c r="P339" t="s">
        <v>147</v>
      </c>
      <c r="Q339" t="s">
        <v>314</v>
      </c>
      <c r="R339" t="s">
        <v>81</v>
      </c>
      <c r="S339" s="37" t="b">
        <f>Table1[[#This Row],[Toss_Winner]]=Table1[[#This Row],[Winner]]</f>
        <v>0</v>
      </c>
      <c r="T339" s="37" t="b">
        <f>IF(Table1[[#This Row],[Team1]]=Table1[[#This Row],[Team2]],)</f>
        <v>0</v>
      </c>
    </row>
    <row r="340" spans="1:20" x14ac:dyDescent="0.25">
      <c r="A340">
        <v>390</v>
      </c>
      <c r="B340" t="s">
        <v>480</v>
      </c>
      <c r="C340" t="s">
        <v>54</v>
      </c>
      <c r="D340" s="1">
        <v>41373</v>
      </c>
      <c r="E340" t="s">
        <v>28</v>
      </c>
      <c r="F340" t="s">
        <v>48</v>
      </c>
      <c r="G340" t="s">
        <v>28</v>
      </c>
      <c r="H340" t="s">
        <v>49</v>
      </c>
      <c r="I340" t="s">
        <v>22</v>
      </c>
      <c r="J340">
        <v>0</v>
      </c>
      <c r="K340" t="s">
        <v>28</v>
      </c>
      <c r="L340">
        <v>44</v>
      </c>
      <c r="M340">
        <v>0</v>
      </c>
      <c r="N340" t="s">
        <v>221</v>
      </c>
      <c r="O340" t="s">
        <v>56</v>
      </c>
      <c r="P340" t="s">
        <v>87</v>
      </c>
      <c r="Q340" t="s">
        <v>431</v>
      </c>
      <c r="R340" t="s">
        <v>46</v>
      </c>
      <c r="S340" s="37" t="b">
        <f>Table1[[#This Row],[Toss_Winner]]=Table1[[#This Row],[Winner]]</f>
        <v>1</v>
      </c>
      <c r="T340" s="37" t="b">
        <f>IF(Table1[[#This Row],[Team1]]=Table1[[#This Row],[Team2]],)</f>
        <v>0</v>
      </c>
    </row>
    <row r="341" spans="1:20" x14ac:dyDescent="0.25">
      <c r="A341">
        <v>432</v>
      </c>
      <c r="B341" t="s">
        <v>480</v>
      </c>
      <c r="C341" t="s">
        <v>47</v>
      </c>
      <c r="D341" s="1">
        <v>41373</v>
      </c>
      <c r="E341" t="s">
        <v>19</v>
      </c>
      <c r="F341" t="s">
        <v>20</v>
      </c>
      <c r="G341" t="s">
        <v>19</v>
      </c>
      <c r="H341" t="s">
        <v>49</v>
      </c>
      <c r="I341" t="s">
        <v>22</v>
      </c>
      <c r="J341">
        <v>0</v>
      </c>
      <c r="K341" t="s">
        <v>20</v>
      </c>
      <c r="L341">
        <v>0</v>
      </c>
      <c r="M341">
        <v>7</v>
      </c>
      <c r="N341" t="s">
        <v>395</v>
      </c>
      <c r="O341" t="s">
        <v>51</v>
      </c>
      <c r="P341" t="s">
        <v>33</v>
      </c>
      <c r="Q341" t="s">
        <v>243</v>
      </c>
      <c r="R341" t="s">
        <v>33</v>
      </c>
      <c r="S341" s="37" t="b">
        <f>Table1[[#This Row],[Toss_Winner]]=Table1[[#This Row],[Winner]]</f>
        <v>0</v>
      </c>
      <c r="T341" s="37" t="b">
        <f>IF(Table1[[#This Row],[Team1]]=Table1[[#This Row],[Team2]],)</f>
        <v>0</v>
      </c>
    </row>
    <row r="342" spans="1:20" x14ac:dyDescent="0.25">
      <c r="A342">
        <v>391</v>
      </c>
      <c r="B342" t="s">
        <v>480</v>
      </c>
      <c r="C342" t="s">
        <v>100</v>
      </c>
      <c r="D342" s="1">
        <v>41374</v>
      </c>
      <c r="E342" t="s">
        <v>42</v>
      </c>
      <c r="F342" t="s">
        <v>140</v>
      </c>
      <c r="G342" t="s">
        <v>140</v>
      </c>
      <c r="H342" t="s">
        <v>21</v>
      </c>
      <c r="I342" t="s">
        <v>22</v>
      </c>
      <c r="J342">
        <v>0</v>
      </c>
      <c r="K342" t="s">
        <v>140</v>
      </c>
      <c r="L342">
        <v>0</v>
      </c>
      <c r="M342">
        <v>10</v>
      </c>
      <c r="N342" t="s">
        <v>141</v>
      </c>
      <c r="O342" t="s">
        <v>142</v>
      </c>
      <c r="P342" t="s">
        <v>147</v>
      </c>
      <c r="Q342" t="s">
        <v>46</v>
      </c>
      <c r="R342" t="s">
        <v>87</v>
      </c>
      <c r="S342" s="37" t="b">
        <f>Table1[[#This Row],[Toss_Winner]]=Table1[[#This Row],[Winner]]</f>
        <v>1</v>
      </c>
      <c r="T342" s="37" t="b">
        <f>IF(Table1[[#This Row],[Team1]]=Table1[[#This Row],[Team2]],)</f>
        <v>0</v>
      </c>
    </row>
    <row r="343" spans="1:20" x14ac:dyDescent="0.25">
      <c r="A343">
        <v>392</v>
      </c>
      <c r="B343" t="s">
        <v>480</v>
      </c>
      <c r="C343" t="s">
        <v>47</v>
      </c>
      <c r="D343" s="1">
        <v>41375</v>
      </c>
      <c r="E343" t="s">
        <v>36</v>
      </c>
      <c r="F343" t="s">
        <v>20</v>
      </c>
      <c r="G343" t="s">
        <v>20</v>
      </c>
      <c r="H343" t="s">
        <v>21</v>
      </c>
      <c r="I343" t="s">
        <v>22</v>
      </c>
      <c r="J343">
        <v>0</v>
      </c>
      <c r="K343" t="s">
        <v>20</v>
      </c>
      <c r="L343">
        <v>0</v>
      </c>
      <c r="M343">
        <v>8</v>
      </c>
      <c r="N343" t="s">
        <v>80</v>
      </c>
      <c r="O343" t="s">
        <v>51</v>
      </c>
      <c r="P343" t="s">
        <v>137</v>
      </c>
      <c r="Q343" t="s">
        <v>45</v>
      </c>
      <c r="R343" t="s">
        <v>40</v>
      </c>
      <c r="S343" s="37" t="b">
        <f>Table1[[#This Row],[Toss_Winner]]=Table1[[#This Row],[Winner]]</f>
        <v>1</v>
      </c>
      <c r="T343" s="37" t="b">
        <f>IF(Table1[[#This Row],[Team1]]=Table1[[#This Row],[Team2]],)</f>
        <v>0</v>
      </c>
    </row>
    <row r="344" spans="1:20" x14ac:dyDescent="0.25">
      <c r="A344">
        <v>393</v>
      </c>
      <c r="B344" t="s">
        <v>480</v>
      </c>
      <c r="C344" t="s">
        <v>27</v>
      </c>
      <c r="D344" s="1">
        <v>41375</v>
      </c>
      <c r="E344" t="s">
        <v>145</v>
      </c>
      <c r="F344" t="s">
        <v>372</v>
      </c>
      <c r="G344" t="s">
        <v>145</v>
      </c>
      <c r="H344" t="s">
        <v>49</v>
      </c>
      <c r="I344" t="s">
        <v>22</v>
      </c>
      <c r="J344">
        <v>0</v>
      </c>
      <c r="K344" t="s">
        <v>372</v>
      </c>
      <c r="L344">
        <v>0</v>
      </c>
      <c r="M344">
        <v>7</v>
      </c>
      <c r="N344" t="s">
        <v>483</v>
      </c>
      <c r="O344" t="s">
        <v>433</v>
      </c>
      <c r="P344" t="s">
        <v>87</v>
      </c>
      <c r="Q344" t="s">
        <v>484</v>
      </c>
      <c r="R344" t="s">
        <v>81</v>
      </c>
      <c r="S344" s="37" t="b">
        <f>Table1[[#This Row],[Toss_Winner]]=Table1[[#This Row],[Winner]]</f>
        <v>0</v>
      </c>
      <c r="T344" s="37" t="b">
        <f>IF(Table1[[#This Row],[Team1]]=Table1[[#This Row],[Team2]],)</f>
        <v>0</v>
      </c>
    </row>
    <row r="345" spans="1:20" x14ac:dyDescent="0.25">
      <c r="A345">
        <v>394</v>
      </c>
      <c r="B345" t="s">
        <v>480</v>
      </c>
      <c r="C345" t="s">
        <v>70</v>
      </c>
      <c r="D345" s="1">
        <v>41376</v>
      </c>
      <c r="E345" t="s">
        <v>48</v>
      </c>
      <c r="F345" t="s">
        <v>19</v>
      </c>
      <c r="G345" t="s">
        <v>48</v>
      </c>
      <c r="H345" t="s">
        <v>49</v>
      </c>
      <c r="I345" t="s">
        <v>22</v>
      </c>
      <c r="J345">
        <v>0</v>
      </c>
      <c r="K345" t="s">
        <v>19</v>
      </c>
      <c r="L345">
        <v>0</v>
      </c>
      <c r="M345">
        <v>3</v>
      </c>
      <c r="N345" t="s">
        <v>206</v>
      </c>
      <c r="O345" t="s">
        <v>72</v>
      </c>
      <c r="P345" t="s">
        <v>147</v>
      </c>
      <c r="Q345" t="s">
        <v>485</v>
      </c>
      <c r="R345" t="s">
        <v>435</v>
      </c>
      <c r="S345" s="37" t="b">
        <f>Table1[[#This Row],[Toss_Winner]]=Table1[[#This Row],[Winner]]</f>
        <v>0</v>
      </c>
      <c r="T345" s="37" t="b">
        <f>IF(Table1[[#This Row],[Team1]]=Table1[[#This Row],[Team2]],)</f>
        <v>0</v>
      </c>
    </row>
    <row r="346" spans="1:20" x14ac:dyDescent="0.25">
      <c r="A346">
        <v>395</v>
      </c>
      <c r="B346" t="s">
        <v>480</v>
      </c>
      <c r="C346" t="s">
        <v>54</v>
      </c>
      <c r="D346" s="1">
        <v>41377</v>
      </c>
      <c r="E346" t="s">
        <v>28</v>
      </c>
      <c r="F346" t="s">
        <v>372</v>
      </c>
      <c r="G346" t="s">
        <v>28</v>
      </c>
      <c r="H346" t="s">
        <v>49</v>
      </c>
      <c r="I346" t="s">
        <v>22</v>
      </c>
      <c r="J346">
        <v>0</v>
      </c>
      <c r="K346" t="s">
        <v>28</v>
      </c>
      <c r="L346">
        <v>41</v>
      </c>
      <c r="M346">
        <v>0</v>
      </c>
      <c r="N346" t="s">
        <v>109</v>
      </c>
      <c r="O346" t="s">
        <v>56</v>
      </c>
      <c r="P346" t="s">
        <v>33</v>
      </c>
      <c r="Q346" t="s">
        <v>243</v>
      </c>
      <c r="R346" t="s">
        <v>87</v>
      </c>
      <c r="S346" s="37" t="b">
        <f>Table1[[#This Row],[Toss_Winner]]=Table1[[#This Row],[Winner]]</f>
        <v>1</v>
      </c>
      <c r="T346" s="37" t="b">
        <f>IF(Table1[[#This Row],[Team1]]=Table1[[#This Row],[Team2]],)</f>
        <v>0</v>
      </c>
    </row>
    <row r="347" spans="1:20" x14ac:dyDescent="0.25">
      <c r="A347">
        <v>396</v>
      </c>
      <c r="B347" t="s">
        <v>480</v>
      </c>
      <c r="C347" t="s">
        <v>166</v>
      </c>
      <c r="D347" s="1">
        <v>41377</v>
      </c>
      <c r="E347" t="s">
        <v>20</v>
      </c>
      <c r="F347" t="s">
        <v>140</v>
      </c>
      <c r="G347" t="s">
        <v>140</v>
      </c>
      <c r="H347" t="s">
        <v>21</v>
      </c>
      <c r="I347" t="s">
        <v>22</v>
      </c>
      <c r="J347">
        <v>0</v>
      </c>
      <c r="K347" t="s">
        <v>140</v>
      </c>
      <c r="L347">
        <v>0</v>
      </c>
      <c r="M347">
        <v>4</v>
      </c>
      <c r="N347" t="s">
        <v>429</v>
      </c>
      <c r="O347" t="s">
        <v>169</v>
      </c>
      <c r="P347" t="s">
        <v>137</v>
      </c>
      <c r="Q347" t="s">
        <v>45</v>
      </c>
      <c r="R347" t="s">
        <v>40</v>
      </c>
      <c r="S347" s="37" t="b">
        <f>Table1[[#This Row],[Toss_Winner]]=Table1[[#This Row],[Winner]]</f>
        <v>1</v>
      </c>
      <c r="T347" s="37" t="b">
        <f>IF(Table1[[#This Row],[Team1]]=Table1[[#This Row],[Team2]],)</f>
        <v>0</v>
      </c>
    </row>
    <row r="348" spans="1:20" x14ac:dyDescent="0.25">
      <c r="A348">
        <v>397</v>
      </c>
      <c r="B348" t="s">
        <v>480</v>
      </c>
      <c r="C348" t="s">
        <v>60</v>
      </c>
      <c r="D348" s="1">
        <v>41378</v>
      </c>
      <c r="E348" t="s">
        <v>36</v>
      </c>
      <c r="F348" t="s">
        <v>19</v>
      </c>
      <c r="G348" t="s">
        <v>36</v>
      </c>
      <c r="H348" t="s">
        <v>49</v>
      </c>
      <c r="I348" t="s">
        <v>22</v>
      </c>
      <c r="J348">
        <v>0</v>
      </c>
      <c r="K348" t="s">
        <v>36</v>
      </c>
      <c r="L348">
        <v>48</v>
      </c>
      <c r="M348">
        <v>0</v>
      </c>
      <c r="N348" t="s">
        <v>99</v>
      </c>
      <c r="O348" t="s">
        <v>63</v>
      </c>
      <c r="P348" t="s">
        <v>87</v>
      </c>
      <c r="Q348" t="s">
        <v>431</v>
      </c>
      <c r="R348" t="s">
        <v>32</v>
      </c>
      <c r="S348" s="37" t="b">
        <f>Table1[[#This Row],[Toss_Winner]]=Table1[[#This Row],[Winner]]</f>
        <v>1</v>
      </c>
      <c r="T348" s="37" t="b">
        <f>IF(Table1[[#This Row],[Team1]]=Table1[[#This Row],[Team2]],)</f>
        <v>0</v>
      </c>
    </row>
    <row r="349" spans="1:20" x14ac:dyDescent="0.25">
      <c r="A349">
        <v>398</v>
      </c>
      <c r="B349" t="s">
        <v>480</v>
      </c>
      <c r="C349" t="s">
        <v>157</v>
      </c>
      <c r="D349" s="1">
        <v>41378</v>
      </c>
      <c r="E349" t="s">
        <v>42</v>
      </c>
      <c r="F349" t="s">
        <v>145</v>
      </c>
      <c r="G349" t="s">
        <v>145</v>
      </c>
      <c r="H349" t="s">
        <v>21</v>
      </c>
      <c r="I349" t="s">
        <v>22</v>
      </c>
      <c r="J349">
        <v>0</v>
      </c>
      <c r="K349" t="s">
        <v>145</v>
      </c>
      <c r="L349">
        <v>0</v>
      </c>
      <c r="M349">
        <v>6</v>
      </c>
      <c r="N349" t="s">
        <v>488</v>
      </c>
      <c r="O349" t="s">
        <v>160</v>
      </c>
      <c r="P349" t="s">
        <v>147</v>
      </c>
      <c r="Q349" t="s">
        <v>46</v>
      </c>
      <c r="R349" t="s">
        <v>46</v>
      </c>
      <c r="S349" s="37" t="b">
        <f>Table1[[#This Row],[Toss_Winner]]=Table1[[#This Row],[Winner]]</f>
        <v>1</v>
      </c>
      <c r="T349" s="37" t="b">
        <f>IF(Table1[[#This Row],[Team1]]=Table1[[#This Row],[Team2]],)</f>
        <v>0</v>
      </c>
    </row>
    <row r="350" spans="1:20" x14ac:dyDescent="0.25">
      <c r="A350">
        <v>399</v>
      </c>
      <c r="B350" t="s">
        <v>480</v>
      </c>
      <c r="C350" t="s">
        <v>166</v>
      </c>
      <c r="D350" s="1">
        <v>41379</v>
      </c>
      <c r="E350" t="s">
        <v>372</v>
      </c>
      <c r="F350" t="s">
        <v>140</v>
      </c>
      <c r="G350" t="s">
        <v>372</v>
      </c>
      <c r="H350" t="s">
        <v>49</v>
      </c>
      <c r="I350" t="s">
        <v>22</v>
      </c>
      <c r="J350">
        <v>0</v>
      </c>
      <c r="K350" t="s">
        <v>372</v>
      </c>
      <c r="L350">
        <v>24</v>
      </c>
      <c r="M350">
        <v>0</v>
      </c>
      <c r="N350" t="s">
        <v>30</v>
      </c>
      <c r="O350" t="s">
        <v>169</v>
      </c>
      <c r="P350" t="s">
        <v>137</v>
      </c>
      <c r="Q350" t="s">
        <v>45</v>
      </c>
      <c r="R350" t="s">
        <v>87</v>
      </c>
      <c r="S350" s="37" t="b">
        <f>Table1[[#This Row],[Toss_Winner]]=Table1[[#This Row],[Winner]]</f>
        <v>1</v>
      </c>
      <c r="T350" s="37" t="b">
        <f>IF(Table1[[#This Row],[Team1]]=Table1[[#This Row],[Team2]],)</f>
        <v>0</v>
      </c>
    </row>
    <row r="351" spans="1:20" x14ac:dyDescent="0.25">
      <c r="A351">
        <v>400</v>
      </c>
      <c r="B351" t="s">
        <v>480</v>
      </c>
      <c r="C351" t="s">
        <v>100</v>
      </c>
      <c r="D351" s="1">
        <v>41380</v>
      </c>
      <c r="E351" t="s">
        <v>42</v>
      </c>
      <c r="F351" t="s">
        <v>36</v>
      </c>
      <c r="G351" t="s">
        <v>36</v>
      </c>
      <c r="H351" t="s">
        <v>21</v>
      </c>
      <c r="I351" t="s">
        <v>22</v>
      </c>
      <c r="J351">
        <v>0</v>
      </c>
      <c r="K351" t="s">
        <v>42</v>
      </c>
      <c r="L351">
        <v>4</v>
      </c>
      <c r="M351">
        <v>0</v>
      </c>
      <c r="N351" t="s">
        <v>491</v>
      </c>
      <c r="O351" t="s">
        <v>142</v>
      </c>
      <c r="P351" t="s">
        <v>40</v>
      </c>
      <c r="Q351" t="s">
        <v>243</v>
      </c>
      <c r="R351" t="s">
        <v>40</v>
      </c>
      <c r="S351" s="37" t="b">
        <f>Table1[[#This Row],[Toss_Winner]]=Table1[[#This Row],[Winner]]</f>
        <v>0</v>
      </c>
      <c r="T351" s="37" t="b">
        <f>IF(Table1[[#This Row],[Team1]]=Table1[[#This Row],[Team2]],)</f>
        <v>0</v>
      </c>
    </row>
    <row r="352" spans="1:20" x14ac:dyDescent="0.25">
      <c r="A352">
        <v>401</v>
      </c>
      <c r="B352" t="s">
        <v>480</v>
      </c>
      <c r="C352" t="s">
        <v>47</v>
      </c>
      <c r="D352" s="1">
        <v>41380</v>
      </c>
      <c r="E352" t="s">
        <v>48</v>
      </c>
      <c r="F352" t="s">
        <v>20</v>
      </c>
      <c r="G352" t="s">
        <v>20</v>
      </c>
      <c r="H352" t="s">
        <v>21</v>
      </c>
      <c r="I352" t="s">
        <v>104</v>
      </c>
      <c r="J352">
        <v>0</v>
      </c>
      <c r="K352" t="s">
        <v>20</v>
      </c>
      <c r="L352">
        <v>0</v>
      </c>
      <c r="M352">
        <v>0</v>
      </c>
      <c r="N352" t="s">
        <v>395</v>
      </c>
      <c r="O352" t="s">
        <v>51</v>
      </c>
      <c r="P352" t="s">
        <v>87</v>
      </c>
      <c r="Q352" t="s">
        <v>431</v>
      </c>
      <c r="R352" t="s">
        <v>435</v>
      </c>
      <c r="S352" s="37" t="b">
        <f>Table1[[#This Row],[Toss_Winner]]=Table1[[#This Row],[Winner]]</f>
        <v>1</v>
      </c>
      <c r="T352" s="37" t="b">
        <f>IF(Table1[[#This Row],[Team1]]=Table1[[#This Row],[Team2]],)</f>
        <v>0</v>
      </c>
    </row>
    <row r="353" spans="1:20" x14ac:dyDescent="0.25">
      <c r="A353">
        <v>402</v>
      </c>
      <c r="B353" t="s">
        <v>480</v>
      </c>
      <c r="C353" t="s">
        <v>27</v>
      </c>
      <c r="D353" s="1">
        <v>41381</v>
      </c>
      <c r="E353" t="s">
        <v>19</v>
      </c>
      <c r="F353" t="s">
        <v>372</v>
      </c>
      <c r="G353" t="s">
        <v>372</v>
      </c>
      <c r="H353" t="s">
        <v>21</v>
      </c>
      <c r="I353" t="s">
        <v>22</v>
      </c>
      <c r="J353">
        <v>0</v>
      </c>
      <c r="K353" t="s">
        <v>19</v>
      </c>
      <c r="L353">
        <v>11</v>
      </c>
      <c r="M353">
        <v>0</v>
      </c>
      <c r="N353" t="s">
        <v>206</v>
      </c>
      <c r="O353" t="s">
        <v>433</v>
      </c>
      <c r="P353" t="s">
        <v>137</v>
      </c>
      <c r="Q353" t="s">
        <v>45</v>
      </c>
      <c r="R353" t="s">
        <v>39</v>
      </c>
      <c r="S353" s="37" t="b">
        <f>Table1[[#This Row],[Toss_Winner]]=Table1[[#This Row],[Winner]]</f>
        <v>0</v>
      </c>
      <c r="T353" s="37" t="b">
        <f>IF(Table1[[#This Row],[Team1]]=Table1[[#This Row],[Team2]],)</f>
        <v>0</v>
      </c>
    </row>
    <row r="354" spans="1:20" x14ac:dyDescent="0.25">
      <c r="A354">
        <v>403</v>
      </c>
      <c r="B354" t="s">
        <v>480</v>
      </c>
      <c r="C354" t="s">
        <v>157</v>
      </c>
      <c r="D354" s="1">
        <v>41381</v>
      </c>
      <c r="E354" t="s">
        <v>145</v>
      </c>
      <c r="F354" t="s">
        <v>28</v>
      </c>
      <c r="G354" t="s">
        <v>145</v>
      </c>
      <c r="H354" t="s">
        <v>49</v>
      </c>
      <c r="I354" t="s">
        <v>22</v>
      </c>
      <c r="J354">
        <v>0</v>
      </c>
      <c r="K354" t="s">
        <v>145</v>
      </c>
      <c r="L354">
        <v>87</v>
      </c>
      <c r="M354">
        <v>0</v>
      </c>
      <c r="N354" t="s">
        <v>427</v>
      </c>
      <c r="O354" t="s">
        <v>160</v>
      </c>
      <c r="P354" t="s">
        <v>147</v>
      </c>
      <c r="Q354" t="s">
        <v>46</v>
      </c>
      <c r="R354" t="s">
        <v>40</v>
      </c>
      <c r="S354" s="37" t="b">
        <f>Table1[[#This Row],[Toss_Winner]]=Table1[[#This Row],[Winner]]</f>
        <v>1</v>
      </c>
      <c r="T354" s="37" t="b">
        <f>IF(Table1[[#This Row],[Team1]]=Table1[[#This Row],[Team2]],)</f>
        <v>0</v>
      </c>
    </row>
    <row r="355" spans="1:20" x14ac:dyDescent="0.25">
      <c r="A355">
        <v>404</v>
      </c>
      <c r="B355" t="s">
        <v>480</v>
      </c>
      <c r="C355" t="s">
        <v>70</v>
      </c>
      <c r="D355" s="1">
        <v>41382</v>
      </c>
      <c r="E355" t="s">
        <v>140</v>
      </c>
      <c r="F355" t="s">
        <v>48</v>
      </c>
      <c r="G355" t="s">
        <v>140</v>
      </c>
      <c r="H355" t="s">
        <v>49</v>
      </c>
      <c r="I355" t="s">
        <v>22</v>
      </c>
      <c r="J355">
        <v>0</v>
      </c>
      <c r="K355" t="s">
        <v>140</v>
      </c>
      <c r="L355">
        <v>86</v>
      </c>
      <c r="M355">
        <v>0</v>
      </c>
      <c r="N355" t="s">
        <v>141</v>
      </c>
      <c r="O355" t="s">
        <v>72</v>
      </c>
      <c r="P355" t="s">
        <v>87</v>
      </c>
      <c r="Q355" t="s">
        <v>431</v>
      </c>
      <c r="R355" t="s">
        <v>87</v>
      </c>
      <c r="S355" s="37" t="b">
        <f>Table1[[#This Row],[Toss_Winner]]=Table1[[#This Row],[Winner]]</f>
        <v>1</v>
      </c>
      <c r="T355" s="37" t="b">
        <f>IF(Table1[[#This Row],[Team1]]=Table1[[#This Row],[Team2]],)</f>
        <v>0</v>
      </c>
    </row>
    <row r="356" spans="1:20" x14ac:dyDescent="0.25">
      <c r="A356">
        <v>405</v>
      </c>
      <c r="B356" t="s">
        <v>480</v>
      </c>
      <c r="C356" t="s">
        <v>18</v>
      </c>
      <c r="D356" s="1">
        <v>41383</v>
      </c>
      <c r="E356" t="s">
        <v>42</v>
      </c>
      <c r="F356" t="s">
        <v>19</v>
      </c>
      <c r="G356" t="s">
        <v>42</v>
      </c>
      <c r="H356" t="s">
        <v>49</v>
      </c>
      <c r="I356" t="s">
        <v>22</v>
      </c>
      <c r="J356">
        <v>0</v>
      </c>
      <c r="K356" t="s">
        <v>19</v>
      </c>
      <c r="L356">
        <v>0</v>
      </c>
      <c r="M356">
        <v>5</v>
      </c>
      <c r="N356" t="s">
        <v>482</v>
      </c>
      <c r="O356" t="s">
        <v>24</v>
      </c>
      <c r="P356" t="s">
        <v>255</v>
      </c>
      <c r="Q356" t="s">
        <v>40</v>
      </c>
      <c r="R356" t="s">
        <v>435</v>
      </c>
      <c r="S356" s="37" t="b">
        <f>Table1[[#This Row],[Toss_Winner]]=Table1[[#This Row],[Winner]]</f>
        <v>0</v>
      </c>
      <c r="T356" s="37" t="b">
        <f>IF(Table1[[#This Row],[Team1]]=Table1[[#This Row],[Team2]],)</f>
        <v>0</v>
      </c>
    </row>
    <row r="357" spans="1:20" x14ac:dyDescent="0.25">
      <c r="A357">
        <v>406</v>
      </c>
      <c r="B357" t="s">
        <v>480</v>
      </c>
      <c r="C357" t="s">
        <v>60</v>
      </c>
      <c r="D357" s="1">
        <v>41384</v>
      </c>
      <c r="E357" t="s">
        <v>36</v>
      </c>
      <c r="F357" t="s">
        <v>140</v>
      </c>
      <c r="G357" t="s">
        <v>36</v>
      </c>
      <c r="H357" t="s">
        <v>49</v>
      </c>
      <c r="I357" t="s">
        <v>22</v>
      </c>
      <c r="J357">
        <v>0</v>
      </c>
      <c r="K357" t="s">
        <v>140</v>
      </c>
      <c r="L357">
        <v>0</v>
      </c>
      <c r="M357">
        <v>4</v>
      </c>
      <c r="N357" t="s">
        <v>429</v>
      </c>
      <c r="O357" t="s">
        <v>63</v>
      </c>
      <c r="P357" t="s">
        <v>137</v>
      </c>
      <c r="Q357" t="s">
        <v>45</v>
      </c>
      <c r="R357" t="s">
        <v>255</v>
      </c>
      <c r="S357" s="37" t="b">
        <f>Table1[[#This Row],[Toss_Winner]]=Table1[[#This Row],[Winner]]</f>
        <v>0</v>
      </c>
      <c r="T357" s="37" t="b">
        <f>IF(Table1[[#This Row],[Team1]]=Table1[[#This Row],[Team2]],)</f>
        <v>0</v>
      </c>
    </row>
    <row r="358" spans="1:20" x14ac:dyDescent="0.25">
      <c r="A358">
        <v>407</v>
      </c>
      <c r="B358" t="s">
        <v>480</v>
      </c>
      <c r="C358" t="s">
        <v>47</v>
      </c>
      <c r="D358" s="1">
        <v>41384</v>
      </c>
      <c r="E358" t="s">
        <v>145</v>
      </c>
      <c r="F358" t="s">
        <v>20</v>
      </c>
      <c r="G358" t="s">
        <v>20</v>
      </c>
      <c r="H358" t="s">
        <v>21</v>
      </c>
      <c r="I358" t="s">
        <v>22</v>
      </c>
      <c r="J358">
        <v>0</v>
      </c>
      <c r="K358" t="s">
        <v>20</v>
      </c>
      <c r="L358">
        <v>0</v>
      </c>
      <c r="M358">
        <v>7</v>
      </c>
      <c r="N358" t="s">
        <v>191</v>
      </c>
      <c r="O358" t="s">
        <v>51</v>
      </c>
      <c r="P358" t="s">
        <v>147</v>
      </c>
      <c r="Q358" t="s">
        <v>46</v>
      </c>
      <c r="R358" t="s">
        <v>46</v>
      </c>
      <c r="S358" s="37" t="b">
        <f>Table1[[#This Row],[Toss_Winner]]=Table1[[#This Row],[Winner]]</f>
        <v>1</v>
      </c>
      <c r="T358" s="37" t="b">
        <f>IF(Table1[[#This Row],[Team1]]=Table1[[#This Row],[Team2]],)</f>
        <v>0</v>
      </c>
    </row>
    <row r="359" spans="1:20" x14ac:dyDescent="0.25">
      <c r="A359">
        <v>408</v>
      </c>
      <c r="B359" t="s">
        <v>480</v>
      </c>
      <c r="C359" t="s">
        <v>70</v>
      </c>
      <c r="D359" s="1">
        <v>41385</v>
      </c>
      <c r="E359" t="s">
        <v>28</v>
      </c>
      <c r="F359" t="s">
        <v>48</v>
      </c>
      <c r="G359" t="s">
        <v>28</v>
      </c>
      <c r="H359" t="s">
        <v>49</v>
      </c>
      <c r="I359" t="s">
        <v>22</v>
      </c>
      <c r="J359">
        <v>0</v>
      </c>
      <c r="K359" t="s">
        <v>48</v>
      </c>
      <c r="L359">
        <v>0</v>
      </c>
      <c r="M359">
        <v>9</v>
      </c>
      <c r="N359" t="s">
        <v>163</v>
      </c>
      <c r="O359" t="s">
        <v>72</v>
      </c>
      <c r="P359" t="s">
        <v>255</v>
      </c>
      <c r="Q359" t="s">
        <v>33</v>
      </c>
      <c r="R359" t="s">
        <v>40</v>
      </c>
      <c r="S359" s="37" t="b">
        <f>Table1[[#This Row],[Toss_Winner]]=Table1[[#This Row],[Winner]]</f>
        <v>0</v>
      </c>
      <c r="T359" s="37" t="b">
        <f>IF(Table1[[#This Row],[Team1]]=Table1[[#This Row],[Team2]],)</f>
        <v>0</v>
      </c>
    </row>
    <row r="360" spans="1:20" x14ac:dyDescent="0.25">
      <c r="A360">
        <v>409</v>
      </c>
      <c r="B360" t="s">
        <v>480</v>
      </c>
      <c r="C360" t="s">
        <v>100</v>
      </c>
      <c r="D360" s="1">
        <v>41385</v>
      </c>
      <c r="E360" t="s">
        <v>372</v>
      </c>
      <c r="F360" t="s">
        <v>42</v>
      </c>
      <c r="G360" t="s">
        <v>42</v>
      </c>
      <c r="H360" t="s">
        <v>21</v>
      </c>
      <c r="I360" t="s">
        <v>22</v>
      </c>
      <c r="J360">
        <v>0</v>
      </c>
      <c r="K360" t="s">
        <v>42</v>
      </c>
      <c r="L360">
        <v>0</v>
      </c>
      <c r="M360">
        <v>7</v>
      </c>
      <c r="N360" t="s">
        <v>497</v>
      </c>
      <c r="O360" t="s">
        <v>142</v>
      </c>
      <c r="P360" t="s">
        <v>87</v>
      </c>
      <c r="Q360" t="s">
        <v>484</v>
      </c>
      <c r="R360" t="s">
        <v>435</v>
      </c>
      <c r="S360" s="37" t="b">
        <f>Table1[[#This Row],[Toss_Winner]]=Table1[[#This Row],[Winner]]</f>
        <v>1</v>
      </c>
      <c r="T360" s="37" t="b">
        <f>IF(Table1[[#This Row],[Team1]]=Table1[[#This Row],[Team2]],)</f>
        <v>0</v>
      </c>
    </row>
    <row r="361" spans="1:20" x14ac:dyDescent="0.25">
      <c r="A361">
        <v>410</v>
      </c>
      <c r="B361" t="s">
        <v>480</v>
      </c>
      <c r="C361" t="s">
        <v>166</v>
      </c>
      <c r="D361" s="1">
        <v>41386</v>
      </c>
      <c r="E361" t="s">
        <v>145</v>
      </c>
      <c r="F361" t="s">
        <v>140</v>
      </c>
      <c r="G361" t="s">
        <v>145</v>
      </c>
      <c r="H361" t="s">
        <v>49</v>
      </c>
      <c r="I361" t="s">
        <v>22</v>
      </c>
      <c r="J361">
        <v>0</v>
      </c>
      <c r="K361" t="s">
        <v>140</v>
      </c>
      <c r="L361">
        <v>0</v>
      </c>
      <c r="M361">
        <v>5</v>
      </c>
      <c r="N361" t="s">
        <v>141</v>
      </c>
      <c r="O361" t="s">
        <v>169</v>
      </c>
      <c r="P361" t="s">
        <v>258</v>
      </c>
      <c r="Q361" t="s">
        <v>45</v>
      </c>
      <c r="R361" t="s">
        <v>655</v>
      </c>
      <c r="S361" s="37" t="b">
        <f>Table1[[#This Row],[Toss_Winner]]=Table1[[#This Row],[Winner]]</f>
        <v>0</v>
      </c>
      <c r="T361" s="37" t="b">
        <f>IF(Table1[[#This Row],[Team1]]=Table1[[#This Row],[Team2]],)</f>
        <v>0</v>
      </c>
    </row>
    <row r="362" spans="1:20" x14ac:dyDescent="0.25">
      <c r="A362">
        <v>411</v>
      </c>
      <c r="B362" t="s">
        <v>480</v>
      </c>
      <c r="C362" t="s">
        <v>47</v>
      </c>
      <c r="D362" s="1">
        <v>41387</v>
      </c>
      <c r="E362" t="s">
        <v>20</v>
      </c>
      <c r="F362" t="s">
        <v>372</v>
      </c>
      <c r="G362" t="s">
        <v>372</v>
      </c>
      <c r="H362" t="s">
        <v>21</v>
      </c>
      <c r="I362" t="s">
        <v>22</v>
      </c>
      <c r="J362">
        <v>0</v>
      </c>
      <c r="K362" t="s">
        <v>20</v>
      </c>
      <c r="L362">
        <v>130</v>
      </c>
      <c r="M362">
        <v>0</v>
      </c>
      <c r="N362" t="s">
        <v>80</v>
      </c>
      <c r="O362" t="s">
        <v>51</v>
      </c>
      <c r="P362" t="s">
        <v>147</v>
      </c>
      <c r="Q362" t="s">
        <v>46</v>
      </c>
      <c r="R362" t="s">
        <v>660</v>
      </c>
      <c r="S362" s="37" t="b">
        <f>Table1[[#This Row],[Toss_Winner]]=Table1[[#This Row],[Winner]]</f>
        <v>0</v>
      </c>
      <c r="T362" s="37" t="b">
        <f>IF(Table1[[#This Row],[Team1]]=Table1[[#This Row],[Team2]],)</f>
        <v>0</v>
      </c>
    </row>
    <row r="363" spans="1:20" x14ac:dyDescent="0.25">
      <c r="A363">
        <v>443</v>
      </c>
      <c r="B363" t="s">
        <v>480</v>
      </c>
      <c r="C363" t="s">
        <v>70</v>
      </c>
      <c r="D363" s="1">
        <v>41387</v>
      </c>
      <c r="E363" t="s">
        <v>48</v>
      </c>
      <c r="F363" t="s">
        <v>42</v>
      </c>
      <c r="G363" t="s">
        <v>42</v>
      </c>
      <c r="H363" t="s">
        <v>21</v>
      </c>
      <c r="I363" t="s">
        <v>22</v>
      </c>
      <c r="J363">
        <v>0</v>
      </c>
      <c r="K363" t="s">
        <v>42</v>
      </c>
      <c r="L363">
        <v>0</v>
      </c>
      <c r="M363">
        <v>5</v>
      </c>
      <c r="N363" t="s">
        <v>347</v>
      </c>
      <c r="O363" t="s">
        <v>72</v>
      </c>
      <c r="P363" t="s">
        <v>431</v>
      </c>
      <c r="Q363" t="s">
        <v>484</v>
      </c>
      <c r="R363" t="s">
        <v>689</v>
      </c>
      <c r="S363" s="37" t="b">
        <f>Table1[[#This Row],[Toss_Winner]]=Table1[[#This Row],[Winner]]</f>
        <v>1</v>
      </c>
      <c r="T363" s="37" t="b">
        <f>IF(Table1[[#This Row],[Team1]]=Table1[[#This Row],[Team2]],)</f>
        <v>0</v>
      </c>
    </row>
    <row r="364" spans="1:20" x14ac:dyDescent="0.25">
      <c r="A364">
        <v>413</v>
      </c>
      <c r="B364" t="s">
        <v>480</v>
      </c>
      <c r="C364" t="s">
        <v>60</v>
      </c>
      <c r="D364" s="1">
        <v>41388</v>
      </c>
      <c r="E364" t="s">
        <v>36</v>
      </c>
      <c r="F364" t="s">
        <v>28</v>
      </c>
      <c r="G364" t="s">
        <v>36</v>
      </c>
      <c r="H364" t="s">
        <v>49</v>
      </c>
      <c r="I364" t="s">
        <v>22</v>
      </c>
      <c r="J364">
        <v>0</v>
      </c>
      <c r="K364" t="s">
        <v>28</v>
      </c>
      <c r="L364">
        <v>0</v>
      </c>
      <c r="M364">
        <v>5</v>
      </c>
      <c r="N364" t="s">
        <v>115</v>
      </c>
      <c r="O364" t="s">
        <v>63</v>
      </c>
      <c r="P364" t="s">
        <v>255</v>
      </c>
      <c r="Q364" t="s">
        <v>33</v>
      </c>
      <c r="R364" t="s">
        <v>663</v>
      </c>
      <c r="S364" s="37" t="b">
        <f>Table1[[#This Row],[Toss_Winner]]=Table1[[#This Row],[Winner]]</f>
        <v>0</v>
      </c>
      <c r="T364" s="37" t="b">
        <f>IF(Table1[[#This Row],[Team1]]=Table1[[#This Row],[Team2]],)</f>
        <v>0</v>
      </c>
    </row>
    <row r="365" spans="1:20" x14ac:dyDescent="0.25">
      <c r="A365">
        <v>414</v>
      </c>
      <c r="B365" t="s">
        <v>480</v>
      </c>
      <c r="C365" t="s">
        <v>166</v>
      </c>
      <c r="D365" s="1">
        <v>41389</v>
      </c>
      <c r="E365" t="s">
        <v>19</v>
      </c>
      <c r="F365" t="s">
        <v>140</v>
      </c>
      <c r="G365" t="s">
        <v>19</v>
      </c>
      <c r="H365" t="s">
        <v>49</v>
      </c>
      <c r="I365" t="s">
        <v>22</v>
      </c>
      <c r="J365">
        <v>0</v>
      </c>
      <c r="K365" t="s">
        <v>140</v>
      </c>
      <c r="L365">
        <v>0</v>
      </c>
      <c r="M365">
        <v>5</v>
      </c>
      <c r="N365" t="s">
        <v>92</v>
      </c>
      <c r="O365" t="s">
        <v>169</v>
      </c>
      <c r="P365" t="s">
        <v>147</v>
      </c>
      <c r="Q365" t="s">
        <v>314</v>
      </c>
      <c r="R365" t="s">
        <v>654</v>
      </c>
      <c r="S365" s="37" t="b">
        <f>Table1[[#This Row],[Toss_Winner]]=Table1[[#This Row],[Winner]]</f>
        <v>0</v>
      </c>
      <c r="T365" s="37" t="b">
        <f>IF(Table1[[#This Row],[Team1]]=Table1[[#This Row],[Team2]],)</f>
        <v>0</v>
      </c>
    </row>
    <row r="366" spans="1:20" x14ac:dyDescent="0.25">
      <c r="A366">
        <v>415</v>
      </c>
      <c r="B366" t="s">
        <v>480</v>
      </c>
      <c r="C366" t="s">
        <v>60</v>
      </c>
      <c r="D366" s="1">
        <v>41390</v>
      </c>
      <c r="E366" t="s">
        <v>42</v>
      </c>
      <c r="F366" t="s">
        <v>36</v>
      </c>
      <c r="G366" t="s">
        <v>42</v>
      </c>
      <c r="H366" t="s">
        <v>49</v>
      </c>
      <c r="I366" t="s">
        <v>22</v>
      </c>
      <c r="J366">
        <v>0</v>
      </c>
      <c r="K366" t="s">
        <v>36</v>
      </c>
      <c r="L366">
        <v>0</v>
      </c>
      <c r="M366">
        <v>6</v>
      </c>
      <c r="N366" t="s">
        <v>275</v>
      </c>
      <c r="O366" t="s">
        <v>63</v>
      </c>
      <c r="P366" t="s">
        <v>40</v>
      </c>
      <c r="Q366" t="s">
        <v>33</v>
      </c>
      <c r="R366" t="s">
        <v>659</v>
      </c>
      <c r="S366" s="37" t="b">
        <f>Table1[[#This Row],[Toss_Winner]]=Table1[[#This Row],[Winner]]</f>
        <v>0</v>
      </c>
      <c r="T366" s="37" t="b">
        <f>IF(Table1[[#This Row],[Team1]]=Table1[[#This Row],[Team2]],)</f>
        <v>0</v>
      </c>
    </row>
    <row r="367" spans="1:20" x14ac:dyDescent="0.25">
      <c r="A367">
        <v>416</v>
      </c>
      <c r="B367" t="s">
        <v>480</v>
      </c>
      <c r="C367" t="s">
        <v>157</v>
      </c>
      <c r="D367" s="1">
        <v>41391</v>
      </c>
      <c r="E367" t="s">
        <v>19</v>
      </c>
      <c r="F367" t="s">
        <v>145</v>
      </c>
      <c r="G367" t="s">
        <v>19</v>
      </c>
      <c r="H367" t="s">
        <v>49</v>
      </c>
      <c r="I367" t="s">
        <v>22</v>
      </c>
      <c r="J367">
        <v>0</v>
      </c>
      <c r="K367" t="s">
        <v>145</v>
      </c>
      <c r="L367">
        <v>0</v>
      </c>
      <c r="M367">
        <v>8</v>
      </c>
      <c r="N367" t="s">
        <v>488</v>
      </c>
      <c r="O367" t="s">
        <v>160</v>
      </c>
      <c r="P367" t="s">
        <v>431</v>
      </c>
      <c r="Q367" t="s">
        <v>484</v>
      </c>
      <c r="R367" t="s">
        <v>662</v>
      </c>
      <c r="S367" s="37" t="b">
        <f>Table1[[#This Row],[Toss_Winner]]=Table1[[#This Row],[Winner]]</f>
        <v>0</v>
      </c>
      <c r="T367" s="37" t="b">
        <f>IF(Table1[[#This Row],[Team1]]=Table1[[#This Row],[Team2]],)</f>
        <v>0</v>
      </c>
    </row>
    <row r="368" spans="1:20" x14ac:dyDescent="0.25">
      <c r="A368">
        <v>417</v>
      </c>
      <c r="B368" t="s">
        <v>480</v>
      </c>
      <c r="C368" t="s">
        <v>54</v>
      </c>
      <c r="D368" s="1">
        <v>41391</v>
      </c>
      <c r="E368" t="s">
        <v>28</v>
      </c>
      <c r="F368" t="s">
        <v>20</v>
      </c>
      <c r="G368" t="s">
        <v>28</v>
      </c>
      <c r="H368" t="s">
        <v>49</v>
      </c>
      <c r="I368" t="s">
        <v>22</v>
      </c>
      <c r="J368">
        <v>0</v>
      </c>
      <c r="K368" t="s">
        <v>28</v>
      </c>
      <c r="L368">
        <v>58</v>
      </c>
      <c r="M368">
        <v>0</v>
      </c>
      <c r="N368" t="s">
        <v>115</v>
      </c>
      <c r="O368" t="s">
        <v>56</v>
      </c>
      <c r="P368" t="s">
        <v>137</v>
      </c>
      <c r="Q368" t="s">
        <v>258</v>
      </c>
      <c r="R368" t="s">
        <v>661</v>
      </c>
      <c r="S368" s="37" t="b">
        <f>Table1[[#This Row],[Toss_Winner]]=Table1[[#This Row],[Winner]]</f>
        <v>1</v>
      </c>
      <c r="T368" s="37" t="b">
        <f>IF(Table1[[#This Row],[Team1]]=Table1[[#This Row],[Team2]],)</f>
        <v>0</v>
      </c>
    </row>
    <row r="369" spans="1:20" x14ac:dyDescent="0.25">
      <c r="A369">
        <v>418</v>
      </c>
      <c r="B369" t="s">
        <v>480</v>
      </c>
      <c r="C369" t="s">
        <v>166</v>
      </c>
      <c r="D369" s="1">
        <v>41392</v>
      </c>
      <c r="E369" t="s">
        <v>140</v>
      </c>
      <c r="F369" t="s">
        <v>36</v>
      </c>
      <c r="G369" t="s">
        <v>36</v>
      </c>
      <c r="H369" t="s">
        <v>21</v>
      </c>
      <c r="I369" t="s">
        <v>22</v>
      </c>
      <c r="J369">
        <v>0</v>
      </c>
      <c r="K369" t="s">
        <v>140</v>
      </c>
      <c r="L369">
        <v>14</v>
      </c>
      <c r="M369">
        <v>0</v>
      </c>
      <c r="N369" t="s">
        <v>141</v>
      </c>
      <c r="O369" t="s">
        <v>169</v>
      </c>
      <c r="P369" t="s">
        <v>147</v>
      </c>
      <c r="Q369" t="s">
        <v>243</v>
      </c>
      <c r="R369" t="s">
        <v>39</v>
      </c>
      <c r="S369" s="37" t="b">
        <f>Table1[[#This Row],[Toss_Winner]]=Table1[[#This Row],[Winner]]</f>
        <v>0</v>
      </c>
      <c r="T369" s="37" t="b">
        <f>IF(Table1[[#This Row],[Team1]]=Table1[[#This Row],[Team2]],)</f>
        <v>0</v>
      </c>
    </row>
    <row r="370" spans="1:20" x14ac:dyDescent="0.25">
      <c r="A370">
        <v>419</v>
      </c>
      <c r="B370" t="s">
        <v>480</v>
      </c>
      <c r="C370" t="s">
        <v>506</v>
      </c>
      <c r="D370" s="1">
        <v>41392</v>
      </c>
      <c r="E370" t="s">
        <v>48</v>
      </c>
      <c r="F370" t="s">
        <v>372</v>
      </c>
      <c r="G370" t="s">
        <v>372</v>
      </c>
      <c r="H370" t="s">
        <v>21</v>
      </c>
      <c r="I370" t="s">
        <v>22</v>
      </c>
      <c r="J370">
        <v>0</v>
      </c>
      <c r="K370" t="s">
        <v>48</v>
      </c>
      <c r="L370">
        <v>15</v>
      </c>
      <c r="M370">
        <v>0</v>
      </c>
      <c r="N370" t="s">
        <v>108</v>
      </c>
      <c r="O370" t="s">
        <v>507</v>
      </c>
      <c r="P370" t="s">
        <v>40</v>
      </c>
      <c r="Q370" t="s">
        <v>33</v>
      </c>
      <c r="R370" t="s">
        <v>656</v>
      </c>
      <c r="S370" s="37" t="b">
        <f>Table1[[#This Row],[Toss_Winner]]=Table1[[#This Row],[Winner]]</f>
        <v>0</v>
      </c>
      <c r="T370" s="37" t="b">
        <f>IF(Table1[[#This Row],[Team1]]=Table1[[#This Row],[Team2]],)</f>
        <v>0</v>
      </c>
    </row>
    <row r="371" spans="1:20" x14ac:dyDescent="0.25">
      <c r="A371">
        <v>420</v>
      </c>
      <c r="B371" t="s">
        <v>480</v>
      </c>
      <c r="C371" t="s">
        <v>157</v>
      </c>
      <c r="D371" s="1">
        <v>41393</v>
      </c>
      <c r="E371" t="s">
        <v>20</v>
      </c>
      <c r="F371" t="s">
        <v>145</v>
      </c>
      <c r="G371" t="s">
        <v>145</v>
      </c>
      <c r="H371" t="s">
        <v>21</v>
      </c>
      <c r="I371" t="s">
        <v>22</v>
      </c>
      <c r="J371">
        <v>0</v>
      </c>
      <c r="K371" t="s">
        <v>145</v>
      </c>
      <c r="L371">
        <v>0</v>
      </c>
      <c r="M371">
        <v>4</v>
      </c>
      <c r="N371" t="s">
        <v>58</v>
      </c>
      <c r="O371" t="s">
        <v>160</v>
      </c>
      <c r="P371" t="s">
        <v>87</v>
      </c>
      <c r="Q371" t="s">
        <v>484</v>
      </c>
      <c r="R371" t="s">
        <v>33</v>
      </c>
      <c r="S371" s="37" t="b">
        <f>Table1[[#This Row],[Toss_Winner]]=Table1[[#This Row],[Winner]]</f>
        <v>1</v>
      </c>
      <c r="T371" s="37" t="b">
        <f>IF(Table1[[#This Row],[Team1]]=Table1[[#This Row],[Team2]],)</f>
        <v>0</v>
      </c>
    </row>
    <row r="372" spans="1:20" x14ac:dyDescent="0.25">
      <c r="A372">
        <v>421</v>
      </c>
      <c r="B372" t="s">
        <v>480</v>
      </c>
      <c r="C372" t="s">
        <v>54</v>
      </c>
      <c r="D372" s="1">
        <v>41393</v>
      </c>
      <c r="E372" t="s">
        <v>28</v>
      </c>
      <c r="F372" t="s">
        <v>42</v>
      </c>
      <c r="G372" t="s">
        <v>28</v>
      </c>
      <c r="H372" t="s">
        <v>49</v>
      </c>
      <c r="I372" t="s">
        <v>22</v>
      </c>
      <c r="J372">
        <v>0</v>
      </c>
      <c r="K372" t="s">
        <v>28</v>
      </c>
      <c r="L372">
        <v>4</v>
      </c>
      <c r="M372">
        <v>0</v>
      </c>
      <c r="N372" t="s">
        <v>109</v>
      </c>
      <c r="O372" t="s">
        <v>56</v>
      </c>
      <c r="P372" t="s">
        <v>137</v>
      </c>
      <c r="Q372" t="s">
        <v>45</v>
      </c>
      <c r="R372" t="s">
        <v>664</v>
      </c>
      <c r="S372" s="37" t="b">
        <f>Table1[[#This Row],[Toss_Winner]]=Table1[[#This Row],[Winner]]</f>
        <v>1</v>
      </c>
      <c r="T372" s="37" t="b">
        <f>IF(Table1[[#This Row],[Team1]]=Table1[[#This Row],[Team2]],)</f>
        <v>0</v>
      </c>
    </row>
    <row r="373" spans="1:20" x14ac:dyDescent="0.25">
      <c r="A373">
        <v>422</v>
      </c>
      <c r="B373" t="s">
        <v>480</v>
      </c>
      <c r="C373" t="s">
        <v>27</v>
      </c>
      <c r="D373" s="1">
        <v>41394</v>
      </c>
      <c r="E373" t="s">
        <v>140</v>
      </c>
      <c r="F373" t="s">
        <v>372</v>
      </c>
      <c r="G373" t="s">
        <v>140</v>
      </c>
      <c r="H373" t="s">
        <v>49</v>
      </c>
      <c r="I373" t="s">
        <v>22</v>
      </c>
      <c r="J373">
        <v>0</v>
      </c>
      <c r="K373" t="s">
        <v>140</v>
      </c>
      <c r="L373">
        <v>37</v>
      </c>
      <c r="M373">
        <v>0</v>
      </c>
      <c r="N373" t="s">
        <v>92</v>
      </c>
      <c r="O373" t="s">
        <v>433</v>
      </c>
      <c r="P373" t="s">
        <v>314</v>
      </c>
      <c r="Q373" t="s">
        <v>243</v>
      </c>
      <c r="R373" t="s">
        <v>655</v>
      </c>
      <c r="S373" s="37" t="b">
        <f>Table1[[#This Row],[Toss_Winner]]=Table1[[#This Row],[Winner]]</f>
        <v>1</v>
      </c>
      <c r="T373" s="37" t="b">
        <f>IF(Table1[[#This Row],[Team1]]=Table1[[#This Row],[Team2]],)</f>
        <v>0</v>
      </c>
    </row>
    <row r="374" spans="1:20" x14ac:dyDescent="0.25">
      <c r="A374">
        <v>423</v>
      </c>
      <c r="B374" t="s">
        <v>480</v>
      </c>
      <c r="C374" t="s">
        <v>18</v>
      </c>
      <c r="D374" s="1">
        <v>41395</v>
      </c>
      <c r="E374" t="s">
        <v>28</v>
      </c>
      <c r="F374" t="s">
        <v>19</v>
      </c>
      <c r="G374" t="s">
        <v>28</v>
      </c>
      <c r="H374" t="s">
        <v>49</v>
      </c>
      <c r="I374" t="s">
        <v>22</v>
      </c>
      <c r="J374">
        <v>0</v>
      </c>
      <c r="K374" t="s">
        <v>19</v>
      </c>
      <c r="L374">
        <v>0</v>
      </c>
      <c r="M374">
        <v>7</v>
      </c>
      <c r="N374" t="s">
        <v>397</v>
      </c>
      <c r="O374" t="s">
        <v>24</v>
      </c>
      <c r="P374" t="s">
        <v>137</v>
      </c>
      <c r="Q374" t="s">
        <v>258</v>
      </c>
      <c r="R374" t="s">
        <v>39</v>
      </c>
      <c r="S374" s="37" t="b">
        <f>Table1[[#This Row],[Toss_Winner]]=Table1[[#This Row],[Winner]]</f>
        <v>0</v>
      </c>
      <c r="T374" s="37" t="b">
        <f>IF(Table1[[#This Row],[Team1]]=Table1[[#This Row],[Team2]],)</f>
        <v>0</v>
      </c>
    </row>
    <row r="375" spans="1:20" x14ac:dyDescent="0.25">
      <c r="A375">
        <v>424</v>
      </c>
      <c r="B375" t="s">
        <v>480</v>
      </c>
      <c r="C375" t="s">
        <v>506</v>
      </c>
      <c r="D375" s="1">
        <v>41395</v>
      </c>
      <c r="E375" t="s">
        <v>36</v>
      </c>
      <c r="F375" t="s">
        <v>48</v>
      </c>
      <c r="G375" t="s">
        <v>36</v>
      </c>
      <c r="H375" t="s">
        <v>49</v>
      </c>
      <c r="I375" t="s">
        <v>22</v>
      </c>
      <c r="J375">
        <v>0</v>
      </c>
      <c r="K375" t="s">
        <v>48</v>
      </c>
      <c r="L375">
        <v>0</v>
      </c>
      <c r="M375">
        <v>7</v>
      </c>
      <c r="N375" t="s">
        <v>108</v>
      </c>
      <c r="O375" t="s">
        <v>507</v>
      </c>
      <c r="P375" t="s">
        <v>255</v>
      </c>
      <c r="Q375" t="s">
        <v>40</v>
      </c>
      <c r="R375" t="s">
        <v>661</v>
      </c>
      <c r="S375" s="37" t="b">
        <f>Table1[[#This Row],[Toss_Winner]]=Table1[[#This Row],[Winner]]</f>
        <v>0</v>
      </c>
      <c r="T375" s="37" t="b">
        <f>IF(Table1[[#This Row],[Team1]]=Table1[[#This Row],[Team2]],)</f>
        <v>0</v>
      </c>
    </row>
    <row r="376" spans="1:20" x14ac:dyDescent="0.25">
      <c r="A376">
        <v>425</v>
      </c>
      <c r="B376" t="s">
        <v>480</v>
      </c>
      <c r="C376" t="s">
        <v>166</v>
      </c>
      <c r="D376" s="1">
        <v>41396</v>
      </c>
      <c r="E376" t="s">
        <v>140</v>
      </c>
      <c r="F376" t="s">
        <v>42</v>
      </c>
      <c r="G376" t="s">
        <v>140</v>
      </c>
      <c r="H376" t="s">
        <v>49</v>
      </c>
      <c r="I376" t="s">
        <v>22</v>
      </c>
      <c r="J376">
        <v>0</v>
      </c>
      <c r="K376" t="s">
        <v>140</v>
      </c>
      <c r="L376">
        <v>15</v>
      </c>
      <c r="M376">
        <v>0</v>
      </c>
      <c r="N376" t="s">
        <v>89</v>
      </c>
      <c r="O376" t="s">
        <v>169</v>
      </c>
      <c r="P376" t="s">
        <v>87</v>
      </c>
      <c r="Q376" t="s">
        <v>431</v>
      </c>
      <c r="R376" t="s">
        <v>656</v>
      </c>
      <c r="S376" s="37" t="b">
        <f>Table1[[#This Row],[Toss_Winner]]=Table1[[#This Row],[Winner]]</f>
        <v>1</v>
      </c>
      <c r="T376" s="37" t="b">
        <f>IF(Table1[[#This Row],[Team1]]=Table1[[#This Row],[Team2]],)</f>
        <v>0</v>
      </c>
    </row>
    <row r="377" spans="1:20" x14ac:dyDescent="0.25">
      <c r="A377">
        <v>426</v>
      </c>
      <c r="B377" t="s">
        <v>480</v>
      </c>
      <c r="C377" t="s">
        <v>27</v>
      </c>
      <c r="D377" s="1">
        <v>41396</v>
      </c>
      <c r="E377" t="s">
        <v>20</v>
      </c>
      <c r="F377" t="s">
        <v>372</v>
      </c>
      <c r="G377" t="s">
        <v>20</v>
      </c>
      <c r="H377" t="s">
        <v>49</v>
      </c>
      <c r="I377" t="s">
        <v>22</v>
      </c>
      <c r="J377">
        <v>0</v>
      </c>
      <c r="K377" t="s">
        <v>20</v>
      </c>
      <c r="L377">
        <v>17</v>
      </c>
      <c r="M377">
        <v>0</v>
      </c>
      <c r="N377" t="s">
        <v>249</v>
      </c>
      <c r="O377" t="s">
        <v>433</v>
      </c>
      <c r="P377" t="s">
        <v>147</v>
      </c>
      <c r="Q377" t="s">
        <v>46</v>
      </c>
      <c r="R377" t="s">
        <v>660</v>
      </c>
      <c r="S377" s="37" t="b">
        <f>Table1[[#This Row],[Toss_Winner]]=Table1[[#This Row],[Winner]]</f>
        <v>1</v>
      </c>
      <c r="T377" s="37" t="b">
        <f>IF(Table1[[#This Row],[Team1]]=Table1[[#This Row],[Team2]],)</f>
        <v>0</v>
      </c>
    </row>
    <row r="378" spans="1:20" x14ac:dyDescent="0.25">
      <c r="A378">
        <v>427</v>
      </c>
      <c r="B378" t="s">
        <v>480</v>
      </c>
      <c r="C378" t="s">
        <v>60</v>
      </c>
      <c r="D378" s="1">
        <v>41397</v>
      </c>
      <c r="E378" t="s">
        <v>145</v>
      </c>
      <c r="F378" t="s">
        <v>36</v>
      </c>
      <c r="G378" t="s">
        <v>145</v>
      </c>
      <c r="H378" t="s">
        <v>49</v>
      </c>
      <c r="I378" t="s">
        <v>22</v>
      </c>
      <c r="J378">
        <v>0</v>
      </c>
      <c r="K378" t="s">
        <v>36</v>
      </c>
      <c r="L378">
        <v>0</v>
      </c>
      <c r="M378">
        <v>8</v>
      </c>
      <c r="N378" t="s">
        <v>171</v>
      </c>
      <c r="O378" t="s">
        <v>63</v>
      </c>
      <c r="P378" t="s">
        <v>255</v>
      </c>
      <c r="Q378" t="s">
        <v>40</v>
      </c>
      <c r="R378" t="s">
        <v>661</v>
      </c>
      <c r="S378" s="37" t="b">
        <f>Table1[[#This Row],[Toss_Winner]]=Table1[[#This Row],[Winner]]</f>
        <v>0</v>
      </c>
      <c r="T378" s="37" t="b">
        <f>IF(Table1[[#This Row],[Team1]]=Table1[[#This Row],[Team2]],)</f>
        <v>0</v>
      </c>
    </row>
    <row r="379" spans="1:20" x14ac:dyDescent="0.25">
      <c r="A379">
        <v>428</v>
      </c>
      <c r="B379" t="s">
        <v>480</v>
      </c>
      <c r="C379" t="s">
        <v>18</v>
      </c>
      <c r="D379" s="1">
        <v>41398</v>
      </c>
      <c r="E379" t="s">
        <v>48</v>
      </c>
      <c r="F379" t="s">
        <v>19</v>
      </c>
      <c r="G379" t="s">
        <v>48</v>
      </c>
      <c r="H379" t="s">
        <v>49</v>
      </c>
      <c r="I379" t="s">
        <v>22</v>
      </c>
      <c r="J379">
        <v>0</v>
      </c>
      <c r="K379" t="s">
        <v>19</v>
      </c>
      <c r="L379">
        <v>0</v>
      </c>
      <c r="M379">
        <v>6</v>
      </c>
      <c r="N379" t="s">
        <v>510</v>
      </c>
      <c r="O379" t="s">
        <v>24</v>
      </c>
      <c r="P379" t="s">
        <v>137</v>
      </c>
      <c r="Q379" t="s">
        <v>258</v>
      </c>
      <c r="R379" t="s">
        <v>664</v>
      </c>
      <c r="S379" s="37" t="b">
        <f>Table1[[#This Row],[Toss_Winner]]=Table1[[#This Row],[Winner]]</f>
        <v>0</v>
      </c>
      <c r="T379" s="37" t="b">
        <f>IF(Table1[[#This Row],[Team1]]=Table1[[#This Row],[Team2]],)</f>
        <v>0</v>
      </c>
    </row>
    <row r="380" spans="1:20" x14ac:dyDescent="0.25">
      <c r="A380">
        <v>430</v>
      </c>
      <c r="B380" t="s">
        <v>480</v>
      </c>
      <c r="C380" t="s">
        <v>54</v>
      </c>
      <c r="D380" s="1">
        <v>41399</v>
      </c>
      <c r="E380" t="s">
        <v>28</v>
      </c>
      <c r="F380" t="s">
        <v>140</v>
      </c>
      <c r="G380" t="s">
        <v>28</v>
      </c>
      <c r="H380" t="s">
        <v>49</v>
      </c>
      <c r="I380" t="s">
        <v>22</v>
      </c>
      <c r="J380">
        <v>0</v>
      </c>
      <c r="K380" t="s">
        <v>28</v>
      </c>
      <c r="L380">
        <v>60</v>
      </c>
      <c r="M380">
        <v>0</v>
      </c>
      <c r="N380" t="s">
        <v>512</v>
      </c>
      <c r="O380" t="s">
        <v>56</v>
      </c>
      <c r="P380" t="s">
        <v>255</v>
      </c>
      <c r="Q380" t="s">
        <v>40</v>
      </c>
      <c r="R380" t="s">
        <v>660</v>
      </c>
      <c r="S380" s="37" t="b">
        <f>Table1[[#This Row],[Toss_Winner]]=Table1[[#This Row],[Winner]]</f>
        <v>1</v>
      </c>
      <c r="T380" s="37" t="b">
        <f>IF(Table1[[#This Row],[Team1]]=Table1[[#This Row],[Team2]],)</f>
        <v>0</v>
      </c>
    </row>
    <row r="381" spans="1:20" x14ac:dyDescent="0.25">
      <c r="A381">
        <v>431</v>
      </c>
      <c r="B381" t="s">
        <v>480</v>
      </c>
      <c r="C381" t="s">
        <v>157</v>
      </c>
      <c r="D381" s="1">
        <v>41399</v>
      </c>
      <c r="E381" t="s">
        <v>372</v>
      </c>
      <c r="F381" t="s">
        <v>145</v>
      </c>
      <c r="G381" t="s">
        <v>372</v>
      </c>
      <c r="H381" t="s">
        <v>49</v>
      </c>
      <c r="I381" t="s">
        <v>22</v>
      </c>
      <c r="J381">
        <v>0</v>
      </c>
      <c r="K381" t="s">
        <v>145</v>
      </c>
      <c r="L381">
        <v>0</v>
      </c>
      <c r="M381">
        <v>5</v>
      </c>
      <c r="N381" t="s">
        <v>427</v>
      </c>
      <c r="O381" t="s">
        <v>160</v>
      </c>
      <c r="P381" t="s">
        <v>46</v>
      </c>
      <c r="Q381" t="s">
        <v>386</v>
      </c>
      <c r="R381" t="s">
        <v>655</v>
      </c>
      <c r="S381" s="37" t="b">
        <f>Table1[[#This Row],[Toss_Winner]]=Table1[[#This Row],[Winner]]</f>
        <v>0</v>
      </c>
      <c r="T381" s="37" t="b">
        <f>IF(Table1[[#This Row],[Team1]]=Table1[[#This Row],[Team2]],)</f>
        <v>0</v>
      </c>
    </row>
    <row r="382" spans="1:20" x14ac:dyDescent="0.25">
      <c r="A382">
        <v>448</v>
      </c>
      <c r="B382" t="s">
        <v>480</v>
      </c>
      <c r="C382" t="s">
        <v>100</v>
      </c>
      <c r="D382" s="1">
        <v>41400</v>
      </c>
      <c r="E382" t="s">
        <v>20</v>
      </c>
      <c r="F382" t="s">
        <v>42</v>
      </c>
      <c r="G382" t="s">
        <v>42</v>
      </c>
      <c r="H382" t="s">
        <v>21</v>
      </c>
      <c r="I382" t="s">
        <v>22</v>
      </c>
      <c r="J382">
        <v>0</v>
      </c>
      <c r="K382" t="s">
        <v>42</v>
      </c>
      <c r="L382">
        <v>0</v>
      </c>
      <c r="M382">
        <v>6</v>
      </c>
      <c r="N382" t="s">
        <v>497</v>
      </c>
      <c r="O382" t="s">
        <v>142</v>
      </c>
      <c r="P382" t="s">
        <v>431</v>
      </c>
      <c r="Q382" t="s">
        <v>26</v>
      </c>
      <c r="R382" t="s">
        <v>684</v>
      </c>
      <c r="S382" s="37" t="b">
        <f>Table1[[#This Row],[Toss_Winner]]=Table1[[#This Row],[Winner]]</f>
        <v>1</v>
      </c>
      <c r="T382" s="37" t="b">
        <f>IF(Table1[[#This Row],[Team1]]=Table1[[#This Row],[Team2]],)</f>
        <v>0</v>
      </c>
    </row>
    <row r="383" spans="1:20" x14ac:dyDescent="0.25">
      <c r="A383">
        <v>433</v>
      </c>
      <c r="B383" t="s">
        <v>480</v>
      </c>
      <c r="C383" t="s">
        <v>157</v>
      </c>
      <c r="D383" s="1">
        <v>41401</v>
      </c>
      <c r="E383" t="s">
        <v>48</v>
      </c>
      <c r="F383" t="s">
        <v>145</v>
      </c>
      <c r="G383" t="s">
        <v>48</v>
      </c>
      <c r="H383" t="s">
        <v>49</v>
      </c>
      <c r="I383" t="s">
        <v>22</v>
      </c>
      <c r="J383">
        <v>0</v>
      </c>
      <c r="K383" t="s">
        <v>145</v>
      </c>
      <c r="L383">
        <v>0</v>
      </c>
      <c r="M383">
        <v>9</v>
      </c>
      <c r="N383" t="s">
        <v>427</v>
      </c>
      <c r="O383" t="s">
        <v>160</v>
      </c>
      <c r="P383" t="s">
        <v>147</v>
      </c>
      <c r="Q383" t="s">
        <v>386</v>
      </c>
      <c r="R383" t="s">
        <v>684</v>
      </c>
      <c r="S383" s="37" t="b">
        <f>Table1[[#This Row],[Toss_Winner]]=Table1[[#This Row],[Winner]]</f>
        <v>0</v>
      </c>
      <c r="T383" s="37" t="b">
        <f>IF(Table1[[#This Row],[Team1]]=Table1[[#This Row],[Team2]],)</f>
        <v>0</v>
      </c>
    </row>
    <row r="384" spans="1:20" x14ac:dyDescent="0.25">
      <c r="A384">
        <v>434</v>
      </c>
      <c r="B384" t="s">
        <v>480</v>
      </c>
      <c r="C384" t="s">
        <v>54</v>
      </c>
      <c r="D384" s="1">
        <v>41401</v>
      </c>
      <c r="E384" t="s">
        <v>28</v>
      </c>
      <c r="F384" t="s">
        <v>36</v>
      </c>
      <c r="G384" t="s">
        <v>28</v>
      </c>
      <c r="H384" t="s">
        <v>49</v>
      </c>
      <c r="I384" t="s">
        <v>22</v>
      </c>
      <c r="J384">
        <v>0</v>
      </c>
      <c r="K384" t="s">
        <v>28</v>
      </c>
      <c r="L384">
        <v>65</v>
      </c>
      <c r="M384">
        <v>0</v>
      </c>
      <c r="N384" t="s">
        <v>232</v>
      </c>
      <c r="O384" t="s">
        <v>56</v>
      </c>
      <c r="P384" t="s">
        <v>255</v>
      </c>
      <c r="Q384" t="s">
        <v>33</v>
      </c>
      <c r="R384" t="s">
        <v>686</v>
      </c>
      <c r="S384" s="37" t="b">
        <f>Table1[[#This Row],[Toss_Winner]]=Table1[[#This Row],[Winner]]</f>
        <v>1</v>
      </c>
      <c r="T384" s="37" t="b">
        <f>IF(Table1[[#This Row],[Team1]]=Table1[[#This Row],[Team2]],)</f>
        <v>0</v>
      </c>
    </row>
    <row r="385" spans="1:20" x14ac:dyDescent="0.25">
      <c r="A385">
        <v>435</v>
      </c>
      <c r="B385" t="s">
        <v>480</v>
      </c>
      <c r="C385" t="s">
        <v>18</v>
      </c>
      <c r="D385" s="1">
        <v>41402</v>
      </c>
      <c r="E385" t="s">
        <v>140</v>
      </c>
      <c r="F385" t="s">
        <v>19</v>
      </c>
      <c r="G385" t="s">
        <v>19</v>
      </c>
      <c r="H385" t="s">
        <v>21</v>
      </c>
      <c r="I385" t="s">
        <v>22</v>
      </c>
      <c r="J385">
        <v>0</v>
      </c>
      <c r="K385" t="s">
        <v>140</v>
      </c>
      <c r="L385">
        <v>77</v>
      </c>
      <c r="M385">
        <v>0</v>
      </c>
      <c r="N385" t="s">
        <v>89</v>
      </c>
      <c r="O385" t="s">
        <v>24</v>
      </c>
      <c r="P385" t="s">
        <v>314</v>
      </c>
      <c r="Q385" t="s">
        <v>26</v>
      </c>
      <c r="R385" t="s">
        <v>33</v>
      </c>
      <c r="S385" s="37" t="b">
        <f>Table1[[#This Row],[Toss_Winner]]=Table1[[#This Row],[Winner]]</f>
        <v>0</v>
      </c>
      <c r="T385" s="37" t="b">
        <f>IF(Table1[[#This Row],[Team1]]=Table1[[#This Row],[Team2]],)</f>
        <v>0</v>
      </c>
    </row>
    <row r="386" spans="1:20" x14ac:dyDescent="0.25">
      <c r="A386">
        <v>436</v>
      </c>
      <c r="B386" t="s">
        <v>480</v>
      </c>
      <c r="C386" t="s">
        <v>100</v>
      </c>
      <c r="D386" s="1">
        <v>41403</v>
      </c>
      <c r="E386" t="s">
        <v>42</v>
      </c>
      <c r="F386" t="s">
        <v>145</v>
      </c>
      <c r="G386" t="s">
        <v>145</v>
      </c>
      <c r="H386" t="s">
        <v>21</v>
      </c>
      <c r="I386" t="s">
        <v>22</v>
      </c>
      <c r="J386">
        <v>0</v>
      </c>
      <c r="K386" t="s">
        <v>145</v>
      </c>
      <c r="L386">
        <v>0</v>
      </c>
      <c r="M386">
        <v>8</v>
      </c>
      <c r="N386" t="s">
        <v>513</v>
      </c>
      <c r="O386" t="s">
        <v>142</v>
      </c>
      <c r="P386" t="s">
        <v>255</v>
      </c>
      <c r="Q386" t="s">
        <v>33</v>
      </c>
      <c r="R386" t="s">
        <v>39</v>
      </c>
      <c r="S386" s="37" t="b">
        <f>Table1[[#This Row],[Toss_Winner]]=Table1[[#This Row],[Winner]]</f>
        <v>1</v>
      </c>
      <c r="T386" s="37" t="b">
        <f>IF(Table1[[#This Row],[Team1]]=Table1[[#This Row],[Team2]],)</f>
        <v>0</v>
      </c>
    </row>
    <row r="387" spans="1:20" x14ac:dyDescent="0.25">
      <c r="A387">
        <v>437</v>
      </c>
      <c r="B387" t="s">
        <v>480</v>
      </c>
      <c r="C387" t="s">
        <v>27</v>
      </c>
      <c r="D387" s="1">
        <v>41403</v>
      </c>
      <c r="E387" t="s">
        <v>36</v>
      </c>
      <c r="F387" t="s">
        <v>372</v>
      </c>
      <c r="G387" t="s">
        <v>36</v>
      </c>
      <c r="H387" t="s">
        <v>49</v>
      </c>
      <c r="I387" t="s">
        <v>22</v>
      </c>
      <c r="J387">
        <v>0</v>
      </c>
      <c r="K387" t="s">
        <v>36</v>
      </c>
      <c r="L387">
        <v>46</v>
      </c>
      <c r="M387">
        <v>0</v>
      </c>
      <c r="N387" t="s">
        <v>99</v>
      </c>
      <c r="O387" t="s">
        <v>433</v>
      </c>
      <c r="P387" t="s">
        <v>137</v>
      </c>
      <c r="Q387" t="s">
        <v>258</v>
      </c>
      <c r="R387" t="s">
        <v>655</v>
      </c>
      <c r="S387" s="37" t="b">
        <f>Table1[[#This Row],[Toss_Winner]]=Table1[[#This Row],[Winner]]</f>
        <v>1</v>
      </c>
      <c r="T387" s="37" t="b">
        <f>IF(Table1[[#This Row],[Team1]]=Table1[[#This Row],[Team2]],)</f>
        <v>0</v>
      </c>
    </row>
    <row r="388" spans="1:20" x14ac:dyDescent="0.25">
      <c r="A388">
        <v>438</v>
      </c>
      <c r="B388" t="s">
        <v>480</v>
      </c>
      <c r="C388" t="s">
        <v>70</v>
      </c>
      <c r="D388" s="1">
        <v>41404</v>
      </c>
      <c r="E388" t="s">
        <v>20</v>
      </c>
      <c r="F388" t="s">
        <v>48</v>
      </c>
      <c r="G388" t="s">
        <v>48</v>
      </c>
      <c r="H388" t="s">
        <v>21</v>
      </c>
      <c r="I388" t="s">
        <v>22</v>
      </c>
      <c r="J388">
        <v>0</v>
      </c>
      <c r="K388" t="s">
        <v>20</v>
      </c>
      <c r="L388">
        <v>4</v>
      </c>
      <c r="M388">
        <v>0</v>
      </c>
      <c r="N388" t="s">
        <v>113</v>
      </c>
      <c r="O388" t="s">
        <v>72</v>
      </c>
      <c r="P388" t="s">
        <v>26</v>
      </c>
      <c r="Q388" t="s">
        <v>484</v>
      </c>
      <c r="R388" t="s">
        <v>656</v>
      </c>
      <c r="S388" s="37" t="b">
        <f>Table1[[#This Row],[Toss_Winner]]=Table1[[#This Row],[Winner]]</f>
        <v>0</v>
      </c>
      <c r="T388" s="37" t="b">
        <f>IF(Table1[[#This Row],[Team1]]=Table1[[#This Row],[Team2]],)</f>
        <v>0</v>
      </c>
    </row>
    <row r="389" spans="1:20" x14ac:dyDescent="0.25">
      <c r="A389">
        <v>439</v>
      </c>
      <c r="B389" t="s">
        <v>480</v>
      </c>
      <c r="C389" t="s">
        <v>27</v>
      </c>
      <c r="D389" s="1">
        <v>41405</v>
      </c>
      <c r="E389" t="s">
        <v>372</v>
      </c>
      <c r="F389" t="s">
        <v>28</v>
      </c>
      <c r="G389" t="s">
        <v>372</v>
      </c>
      <c r="H389" t="s">
        <v>49</v>
      </c>
      <c r="I389" t="s">
        <v>22</v>
      </c>
      <c r="J389">
        <v>0</v>
      </c>
      <c r="K389" t="s">
        <v>28</v>
      </c>
      <c r="L389">
        <v>0</v>
      </c>
      <c r="M389">
        <v>5</v>
      </c>
      <c r="N389" t="s">
        <v>512</v>
      </c>
      <c r="O389" t="s">
        <v>433</v>
      </c>
      <c r="P389" t="s">
        <v>137</v>
      </c>
      <c r="Q389" t="s">
        <v>45</v>
      </c>
      <c r="R389" t="s">
        <v>689</v>
      </c>
      <c r="S389" s="37" t="b">
        <f>Table1[[#This Row],[Toss_Winner]]=Table1[[#This Row],[Winner]]</f>
        <v>0</v>
      </c>
      <c r="T389" s="37" t="b">
        <f>IF(Table1[[#This Row],[Team1]]=Table1[[#This Row],[Team2]],)</f>
        <v>0</v>
      </c>
    </row>
    <row r="390" spans="1:20" x14ac:dyDescent="0.25">
      <c r="A390">
        <v>440</v>
      </c>
      <c r="B390" t="s">
        <v>480</v>
      </c>
      <c r="C390" t="s">
        <v>100</v>
      </c>
      <c r="D390" s="1">
        <v>41405</v>
      </c>
      <c r="E390" t="s">
        <v>19</v>
      </c>
      <c r="F390" t="s">
        <v>42</v>
      </c>
      <c r="G390" t="s">
        <v>42</v>
      </c>
      <c r="H390" t="s">
        <v>21</v>
      </c>
      <c r="I390" t="s">
        <v>22</v>
      </c>
      <c r="J390">
        <v>0</v>
      </c>
      <c r="K390" t="s">
        <v>19</v>
      </c>
      <c r="L390">
        <v>30</v>
      </c>
      <c r="M390">
        <v>0</v>
      </c>
      <c r="N390" t="s">
        <v>514</v>
      </c>
      <c r="O390" t="s">
        <v>142</v>
      </c>
      <c r="P390" t="s">
        <v>314</v>
      </c>
      <c r="Q390" t="s">
        <v>386</v>
      </c>
      <c r="R390" t="s">
        <v>39</v>
      </c>
      <c r="S390" s="37" t="b">
        <f>Table1[[#This Row],[Toss_Winner]]=Table1[[#This Row],[Winner]]</f>
        <v>0</v>
      </c>
      <c r="T390" s="37" t="b">
        <f>IF(Table1[[#This Row],[Team1]]=Table1[[#This Row],[Team2]],)</f>
        <v>0</v>
      </c>
    </row>
    <row r="391" spans="1:20" x14ac:dyDescent="0.25">
      <c r="A391">
        <v>441</v>
      </c>
      <c r="B391" t="s">
        <v>480</v>
      </c>
      <c r="C391" t="s">
        <v>515</v>
      </c>
      <c r="D391" s="1">
        <v>41406</v>
      </c>
      <c r="E391" t="s">
        <v>20</v>
      </c>
      <c r="F391" t="s">
        <v>36</v>
      </c>
      <c r="G391" t="s">
        <v>36</v>
      </c>
      <c r="H391" t="s">
        <v>21</v>
      </c>
      <c r="I391" t="s">
        <v>22</v>
      </c>
      <c r="J391">
        <v>0</v>
      </c>
      <c r="K391" t="s">
        <v>36</v>
      </c>
      <c r="L391">
        <v>0</v>
      </c>
      <c r="M391">
        <v>5</v>
      </c>
      <c r="N391" t="s">
        <v>275</v>
      </c>
      <c r="O391" t="s">
        <v>516</v>
      </c>
      <c r="P391" t="s">
        <v>26</v>
      </c>
      <c r="Q391" t="s">
        <v>484</v>
      </c>
      <c r="R391" t="s">
        <v>684</v>
      </c>
      <c r="S391" s="37" t="b">
        <f>Table1[[#This Row],[Toss_Winner]]=Table1[[#This Row],[Winner]]</f>
        <v>1</v>
      </c>
      <c r="T391" s="37" t="b">
        <f>IF(Table1[[#This Row],[Team1]]=Table1[[#This Row],[Team2]],)</f>
        <v>0</v>
      </c>
    </row>
    <row r="392" spans="1:20" x14ac:dyDescent="0.25">
      <c r="A392">
        <v>442</v>
      </c>
      <c r="B392" t="s">
        <v>480</v>
      </c>
      <c r="C392" t="s">
        <v>157</v>
      </c>
      <c r="D392" s="1">
        <v>41406</v>
      </c>
      <c r="E392" t="s">
        <v>140</v>
      </c>
      <c r="F392" t="s">
        <v>145</v>
      </c>
      <c r="G392" t="s">
        <v>145</v>
      </c>
      <c r="H392" t="s">
        <v>21</v>
      </c>
      <c r="I392" t="s">
        <v>22</v>
      </c>
      <c r="J392">
        <v>0</v>
      </c>
      <c r="K392" t="s">
        <v>145</v>
      </c>
      <c r="L392">
        <v>0</v>
      </c>
      <c r="M392">
        <v>5</v>
      </c>
      <c r="N392" t="s">
        <v>159</v>
      </c>
      <c r="O392" t="s">
        <v>160</v>
      </c>
      <c r="P392" t="s">
        <v>255</v>
      </c>
      <c r="Q392" t="s">
        <v>40</v>
      </c>
      <c r="R392" t="s">
        <v>661</v>
      </c>
      <c r="S392" s="37" t="b">
        <f>Table1[[#This Row],[Toss_Winner]]=Table1[[#This Row],[Winner]]</f>
        <v>1</v>
      </c>
      <c r="T392" s="37" t="b">
        <f>IF(Table1[[#This Row],[Team1]]=Table1[[#This Row],[Team2]],)</f>
        <v>0</v>
      </c>
    </row>
    <row r="393" spans="1:20" x14ac:dyDescent="0.25">
      <c r="A393">
        <v>444</v>
      </c>
      <c r="B393" t="s">
        <v>480</v>
      </c>
      <c r="C393" t="s">
        <v>54</v>
      </c>
      <c r="D393" s="1">
        <v>41407</v>
      </c>
      <c r="E393" t="s">
        <v>19</v>
      </c>
      <c r="F393" t="s">
        <v>28</v>
      </c>
      <c r="G393" t="s">
        <v>19</v>
      </c>
      <c r="H393" t="s">
        <v>49</v>
      </c>
      <c r="I393" t="s">
        <v>22</v>
      </c>
      <c r="J393">
        <v>0</v>
      </c>
      <c r="K393" t="s">
        <v>28</v>
      </c>
      <c r="L393">
        <v>0</v>
      </c>
      <c r="M393">
        <v>7</v>
      </c>
      <c r="N393" t="s">
        <v>65</v>
      </c>
      <c r="O393" t="s">
        <v>56</v>
      </c>
      <c r="P393" t="s">
        <v>45</v>
      </c>
      <c r="Q393" t="s">
        <v>243</v>
      </c>
      <c r="R393" t="s">
        <v>686</v>
      </c>
      <c r="S393" s="37" t="b">
        <f>Table1[[#This Row],[Toss_Winner]]=Table1[[#This Row],[Winner]]</f>
        <v>0</v>
      </c>
      <c r="T393" s="37" t="b">
        <f>IF(Table1[[#This Row],[Team1]]=Table1[[#This Row],[Team2]],)</f>
        <v>0</v>
      </c>
    </row>
    <row r="394" spans="1:20" x14ac:dyDescent="0.25">
      <c r="A394">
        <v>429</v>
      </c>
      <c r="B394" t="s">
        <v>480</v>
      </c>
      <c r="C394" t="s">
        <v>47</v>
      </c>
      <c r="D394" s="1">
        <v>41408</v>
      </c>
      <c r="E394" t="s">
        <v>20</v>
      </c>
      <c r="F394" t="s">
        <v>42</v>
      </c>
      <c r="G394" t="s">
        <v>42</v>
      </c>
      <c r="H394" t="s">
        <v>21</v>
      </c>
      <c r="I394" t="s">
        <v>22</v>
      </c>
      <c r="J394">
        <v>0</v>
      </c>
      <c r="K394" t="s">
        <v>42</v>
      </c>
      <c r="L394">
        <v>0</v>
      </c>
      <c r="M394">
        <v>7</v>
      </c>
      <c r="N394" t="s">
        <v>178</v>
      </c>
      <c r="O394" t="s">
        <v>51</v>
      </c>
      <c r="P394" t="s">
        <v>255</v>
      </c>
      <c r="Q394" t="s">
        <v>33</v>
      </c>
      <c r="R394" t="s">
        <v>663</v>
      </c>
      <c r="S394" s="37" t="b">
        <f>Table1[[#This Row],[Toss_Winner]]=Table1[[#This Row],[Winner]]</f>
        <v>1</v>
      </c>
      <c r="T394" s="37" t="b">
        <f>IF(Table1[[#This Row],[Team1]]=Table1[[#This Row],[Team2]],)</f>
        <v>0</v>
      </c>
    </row>
    <row r="395" spans="1:20" x14ac:dyDescent="0.25">
      <c r="A395">
        <v>446</v>
      </c>
      <c r="B395" t="s">
        <v>480</v>
      </c>
      <c r="C395" t="s">
        <v>166</v>
      </c>
      <c r="D395" s="1">
        <v>41408</v>
      </c>
      <c r="E395" t="s">
        <v>140</v>
      </c>
      <c r="F395" t="s">
        <v>48</v>
      </c>
      <c r="G395" t="s">
        <v>140</v>
      </c>
      <c r="H395" t="s">
        <v>49</v>
      </c>
      <c r="I395" t="s">
        <v>22</v>
      </c>
      <c r="J395">
        <v>0</v>
      </c>
      <c r="K395" t="s">
        <v>140</v>
      </c>
      <c r="L395">
        <v>33</v>
      </c>
      <c r="M395">
        <v>0</v>
      </c>
      <c r="N395" t="s">
        <v>92</v>
      </c>
      <c r="O395" t="s">
        <v>169</v>
      </c>
      <c r="P395" t="s">
        <v>46</v>
      </c>
      <c r="Q395" t="s">
        <v>386</v>
      </c>
      <c r="R395" t="s">
        <v>661</v>
      </c>
      <c r="S395" s="37" t="b">
        <f>Table1[[#This Row],[Toss_Winner]]=Table1[[#This Row],[Winner]]</f>
        <v>1</v>
      </c>
      <c r="T395" s="37" t="b">
        <f>IF(Table1[[#This Row],[Team1]]=Table1[[#This Row],[Team2]],)</f>
        <v>0</v>
      </c>
    </row>
    <row r="396" spans="1:20" x14ac:dyDescent="0.25">
      <c r="A396">
        <v>445</v>
      </c>
      <c r="B396" t="s">
        <v>480</v>
      </c>
      <c r="C396" t="s">
        <v>515</v>
      </c>
      <c r="D396" s="1">
        <v>41409</v>
      </c>
      <c r="E396" t="s">
        <v>372</v>
      </c>
      <c r="F396" t="s">
        <v>36</v>
      </c>
      <c r="G396" t="s">
        <v>36</v>
      </c>
      <c r="H396" t="s">
        <v>21</v>
      </c>
      <c r="I396" t="s">
        <v>22</v>
      </c>
      <c r="J396">
        <v>0</v>
      </c>
      <c r="K396" t="s">
        <v>372</v>
      </c>
      <c r="L396">
        <v>7</v>
      </c>
      <c r="M396">
        <v>0</v>
      </c>
      <c r="N396" t="s">
        <v>299</v>
      </c>
      <c r="O396" t="s">
        <v>516</v>
      </c>
      <c r="P396" t="s">
        <v>26</v>
      </c>
      <c r="Q396" t="s">
        <v>484</v>
      </c>
      <c r="R396" t="s">
        <v>664</v>
      </c>
      <c r="S396" s="37" t="b">
        <f>Table1[[#This Row],[Toss_Winner]]=Table1[[#This Row],[Winner]]</f>
        <v>0</v>
      </c>
      <c r="T396" s="37" t="b">
        <f>IF(Table1[[#This Row],[Team1]]=Table1[[#This Row],[Team2]],)</f>
        <v>0</v>
      </c>
    </row>
    <row r="397" spans="1:20" x14ac:dyDescent="0.25">
      <c r="A397">
        <v>447</v>
      </c>
      <c r="B397" t="s">
        <v>480</v>
      </c>
      <c r="C397" t="s">
        <v>54</v>
      </c>
      <c r="D397" s="1">
        <v>41409</v>
      </c>
      <c r="E397" t="s">
        <v>28</v>
      </c>
      <c r="F397" t="s">
        <v>145</v>
      </c>
      <c r="G397" t="s">
        <v>145</v>
      </c>
      <c r="H397" t="s">
        <v>21</v>
      </c>
      <c r="I397" t="s">
        <v>22</v>
      </c>
      <c r="J397">
        <v>0</v>
      </c>
      <c r="K397" t="s">
        <v>28</v>
      </c>
      <c r="L397">
        <v>14</v>
      </c>
      <c r="M397">
        <v>0</v>
      </c>
      <c r="N397" t="s">
        <v>519</v>
      </c>
      <c r="O397" t="s">
        <v>56</v>
      </c>
      <c r="P397" t="s">
        <v>137</v>
      </c>
      <c r="Q397" t="s">
        <v>258</v>
      </c>
      <c r="R397" t="s">
        <v>33</v>
      </c>
      <c r="S397" s="37" t="b">
        <f>Table1[[#This Row],[Toss_Winner]]=Table1[[#This Row],[Winner]]</f>
        <v>0</v>
      </c>
      <c r="T397" s="37" t="b">
        <f>IF(Table1[[#This Row],[Team1]]=Table1[[#This Row],[Team2]],)</f>
        <v>0</v>
      </c>
    </row>
    <row r="398" spans="1:20" x14ac:dyDescent="0.25">
      <c r="A398">
        <v>412</v>
      </c>
      <c r="B398" t="s">
        <v>480</v>
      </c>
      <c r="C398" t="s">
        <v>352</v>
      </c>
      <c r="D398" s="1">
        <v>41410</v>
      </c>
      <c r="E398" t="s">
        <v>42</v>
      </c>
      <c r="F398" t="s">
        <v>48</v>
      </c>
      <c r="G398" t="s">
        <v>48</v>
      </c>
      <c r="H398" t="s">
        <v>21</v>
      </c>
      <c r="I398" t="s">
        <v>22</v>
      </c>
      <c r="J398">
        <v>0</v>
      </c>
      <c r="K398" t="s">
        <v>42</v>
      </c>
      <c r="L398">
        <v>7</v>
      </c>
      <c r="M398">
        <v>0</v>
      </c>
      <c r="N398" t="s">
        <v>497</v>
      </c>
      <c r="O398" t="s">
        <v>354</v>
      </c>
      <c r="P398" t="s">
        <v>255</v>
      </c>
      <c r="Q398" t="s">
        <v>33</v>
      </c>
      <c r="R398" t="s">
        <v>661</v>
      </c>
      <c r="S398" s="37" t="b">
        <f>Table1[[#This Row],[Toss_Winner]]=Table1[[#This Row],[Winner]]</f>
        <v>0</v>
      </c>
      <c r="T398" s="37" t="b">
        <f>IF(Table1[[#This Row],[Team1]]=Table1[[#This Row],[Team2]],)</f>
        <v>0</v>
      </c>
    </row>
    <row r="399" spans="1:20" x14ac:dyDescent="0.25">
      <c r="A399">
        <v>449</v>
      </c>
      <c r="B399" t="s">
        <v>480</v>
      </c>
      <c r="C399" t="s">
        <v>18</v>
      </c>
      <c r="D399" s="1">
        <v>41411</v>
      </c>
      <c r="E399" t="s">
        <v>19</v>
      </c>
      <c r="F399" t="s">
        <v>145</v>
      </c>
      <c r="G399" t="s">
        <v>19</v>
      </c>
      <c r="H399" t="s">
        <v>49</v>
      </c>
      <c r="I399" t="s">
        <v>22</v>
      </c>
      <c r="J399">
        <v>0</v>
      </c>
      <c r="K399" t="s">
        <v>19</v>
      </c>
      <c r="L399">
        <v>23</v>
      </c>
      <c r="M399">
        <v>0</v>
      </c>
      <c r="N399" t="s">
        <v>206</v>
      </c>
      <c r="O399" t="s">
        <v>24</v>
      </c>
      <c r="P399" t="s">
        <v>137</v>
      </c>
      <c r="Q399" t="s">
        <v>45</v>
      </c>
      <c r="R399" t="s">
        <v>39</v>
      </c>
      <c r="S399" s="37" t="b">
        <f>Table1[[#This Row],[Toss_Winner]]=Table1[[#This Row],[Winner]]</f>
        <v>1</v>
      </c>
      <c r="T399" s="37" t="b">
        <f>IF(Table1[[#This Row],[Team1]]=Table1[[#This Row],[Team2]],)</f>
        <v>0</v>
      </c>
    </row>
    <row r="400" spans="1:20" x14ac:dyDescent="0.25">
      <c r="A400">
        <v>450</v>
      </c>
      <c r="B400" t="s">
        <v>480</v>
      </c>
      <c r="C400" t="s">
        <v>352</v>
      </c>
      <c r="D400" s="1">
        <v>41412</v>
      </c>
      <c r="E400" t="s">
        <v>42</v>
      </c>
      <c r="F400" t="s">
        <v>28</v>
      </c>
      <c r="G400" t="s">
        <v>28</v>
      </c>
      <c r="H400" t="s">
        <v>21</v>
      </c>
      <c r="I400" t="s">
        <v>22</v>
      </c>
      <c r="J400">
        <v>0</v>
      </c>
      <c r="K400" t="s">
        <v>42</v>
      </c>
      <c r="L400">
        <v>50</v>
      </c>
      <c r="M400">
        <v>0</v>
      </c>
      <c r="N400" t="s">
        <v>463</v>
      </c>
      <c r="O400" t="s">
        <v>354</v>
      </c>
      <c r="P400" t="s">
        <v>255</v>
      </c>
      <c r="Q400" t="s">
        <v>40</v>
      </c>
      <c r="R400" t="s">
        <v>660</v>
      </c>
      <c r="S400" s="37" t="b">
        <f>Table1[[#This Row],[Toss_Winner]]=Table1[[#This Row],[Winner]]</f>
        <v>0</v>
      </c>
      <c r="T400" s="37" t="b">
        <f>IF(Table1[[#This Row],[Team1]]=Table1[[#This Row],[Team2]],)</f>
        <v>0</v>
      </c>
    </row>
    <row r="401" spans="1:20" x14ac:dyDescent="0.25">
      <c r="A401">
        <v>452</v>
      </c>
      <c r="B401" t="s">
        <v>480</v>
      </c>
      <c r="C401" t="s">
        <v>47</v>
      </c>
      <c r="D401" s="1">
        <v>41412</v>
      </c>
      <c r="E401" t="s">
        <v>20</v>
      </c>
      <c r="F401" t="s">
        <v>140</v>
      </c>
      <c r="G401" t="s">
        <v>140</v>
      </c>
      <c r="H401" t="s">
        <v>21</v>
      </c>
      <c r="I401" t="s">
        <v>22</v>
      </c>
      <c r="J401">
        <v>0</v>
      </c>
      <c r="K401" t="s">
        <v>20</v>
      </c>
      <c r="L401">
        <v>24</v>
      </c>
      <c r="M401">
        <v>0</v>
      </c>
      <c r="N401" t="s">
        <v>395</v>
      </c>
      <c r="O401" t="s">
        <v>51</v>
      </c>
      <c r="P401" t="s">
        <v>46</v>
      </c>
      <c r="Q401" t="s">
        <v>386</v>
      </c>
      <c r="R401" t="s">
        <v>686</v>
      </c>
      <c r="S401" s="37" t="b">
        <f>Table1[[#This Row],[Toss_Winner]]=Table1[[#This Row],[Winner]]</f>
        <v>0</v>
      </c>
      <c r="T401" s="37" t="b">
        <f>IF(Table1[[#This Row],[Team1]]=Table1[[#This Row],[Team2]],)</f>
        <v>0</v>
      </c>
    </row>
    <row r="402" spans="1:20" x14ac:dyDescent="0.25">
      <c r="A402">
        <v>451</v>
      </c>
      <c r="B402" t="s">
        <v>480</v>
      </c>
      <c r="C402" t="s">
        <v>27</v>
      </c>
      <c r="D402" s="1">
        <v>41413</v>
      </c>
      <c r="E402" t="s">
        <v>372</v>
      </c>
      <c r="F402" t="s">
        <v>48</v>
      </c>
      <c r="G402" t="s">
        <v>372</v>
      </c>
      <c r="H402" t="s">
        <v>49</v>
      </c>
      <c r="I402" t="s">
        <v>22</v>
      </c>
      <c r="J402">
        <v>0</v>
      </c>
      <c r="K402" t="s">
        <v>372</v>
      </c>
      <c r="L402">
        <v>38</v>
      </c>
      <c r="M402">
        <v>0</v>
      </c>
      <c r="N402" t="s">
        <v>523</v>
      </c>
      <c r="O402" t="s">
        <v>433</v>
      </c>
      <c r="P402" t="s">
        <v>26</v>
      </c>
      <c r="Q402" t="s">
        <v>243</v>
      </c>
      <c r="R402" t="s">
        <v>689</v>
      </c>
      <c r="S402" s="37" t="b">
        <f>Table1[[#This Row],[Toss_Winner]]=Table1[[#This Row],[Winner]]</f>
        <v>1</v>
      </c>
      <c r="T402" s="37" t="b">
        <f>IF(Table1[[#This Row],[Team1]]=Table1[[#This Row],[Team2]],)</f>
        <v>0</v>
      </c>
    </row>
    <row r="403" spans="1:20" x14ac:dyDescent="0.25">
      <c r="A403">
        <v>453</v>
      </c>
      <c r="B403" t="s">
        <v>480</v>
      </c>
      <c r="C403" t="s">
        <v>18</v>
      </c>
      <c r="D403" s="1">
        <v>41413</v>
      </c>
      <c r="E403" t="s">
        <v>36</v>
      </c>
      <c r="F403" t="s">
        <v>19</v>
      </c>
      <c r="G403" t="s">
        <v>36</v>
      </c>
      <c r="H403" t="s">
        <v>49</v>
      </c>
      <c r="I403" t="s">
        <v>22</v>
      </c>
      <c r="J403">
        <v>0</v>
      </c>
      <c r="K403" t="s">
        <v>19</v>
      </c>
      <c r="L403">
        <v>0</v>
      </c>
      <c r="M403">
        <v>5</v>
      </c>
      <c r="N403" t="s">
        <v>514</v>
      </c>
      <c r="O403" t="s">
        <v>24</v>
      </c>
      <c r="P403" t="s">
        <v>137</v>
      </c>
      <c r="Q403" t="s">
        <v>258</v>
      </c>
      <c r="R403" t="s">
        <v>684</v>
      </c>
      <c r="S403" s="37" t="b">
        <f>Table1[[#This Row],[Toss_Winner]]=Table1[[#This Row],[Winner]]</f>
        <v>0</v>
      </c>
      <c r="T403" s="37" t="b">
        <f>IF(Table1[[#This Row],[Team1]]=Table1[[#This Row],[Team2]],)</f>
        <v>0</v>
      </c>
    </row>
    <row r="404" spans="1:20" x14ac:dyDescent="0.25">
      <c r="A404">
        <v>454</v>
      </c>
      <c r="B404" t="s">
        <v>480</v>
      </c>
      <c r="C404" t="s">
        <v>70</v>
      </c>
      <c r="D404" s="1">
        <v>41415</v>
      </c>
      <c r="E404" t="s">
        <v>140</v>
      </c>
      <c r="F404" t="s">
        <v>28</v>
      </c>
      <c r="G404" t="s">
        <v>140</v>
      </c>
      <c r="H404" t="s">
        <v>49</v>
      </c>
      <c r="I404" t="s">
        <v>22</v>
      </c>
      <c r="J404">
        <v>0</v>
      </c>
      <c r="K404" t="s">
        <v>140</v>
      </c>
      <c r="L404">
        <v>48</v>
      </c>
      <c r="M404">
        <v>0</v>
      </c>
      <c r="N404" t="s">
        <v>141</v>
      </c>
      <c r="O404" t="s">
        <v>72</v>
      </c>
      <c r="P404" t="s">
        <v>26</v>
      </c>
      <c r="Q404" t="s">
        <v>386</v>
      </c>
      <c r="R404" t="s">
        <v>656</v>
      </c>
      <c r="S404" s="37" t="b">
        <f>Table1[[#This Row],[Toss_Winner]]=Table1[[#This Row],[Winner]]</f>
        <v>1</v>
      </c>
      <c r="T404" s="37" t="b">
        <f>IF(Table1[[#This Row],[Team1]]=Table1[[#This Row],[Team2]],)</f>
        <v>0</v>
      </c>
    </row>
    <row r="405" spans="1:20" x14ac:dyDescent="0.25">
      <c r="A405">
        <v>455</v>
      </c>
      <c r="B405" t="s">
        <v>480</v>
      </c>
      <c r="C405" t="s">
        <v>70</v>
      </c>
      <c r="D405" s="1">
        <v>41416</v>
      </c>
      <c r="E405" t="s">
        <v>19</v>
      </c>
      <c r="F405" t="s">
        <v>145</v>
      </c>
      <c r="G405" t="s">
        <v>19</v>
      </c>
      <c r="H405" t="s">
        <v>49</v>
      </c>
      <c r="I405" t="s">
        <v>22</v>
      </c>
      <c r="J405">
        <v>0</v>
      </c>
      <c r="K405" t="s">
        <v>145</v>
      </c>
      <c r="L405">
        <v>0</v>
      </c>
      <c r="M405">
        <v>4</v>
      </c>
      <c r="N405" t="s">
        <v>294</v>
      </c>
      <c r="O405" t="s">
        <v>72</v>
      </c>
      <c r="P405" t="s">
        <v>33</v>
      </c>
      <c r="Q405" t="s">
        <v>386</v>
      </c>
      <c r="R405" t="s">
        <v>686</v>
      </c>
      <c r="S405" s="37" t="b">
        <f>Table1[[#This Row],[Toss_Winner]]=Table1[[#This Row],[Winner]]</f>
        <v>0</v>
      </c>
      <c r="T405" s="37" t="b">
        <f>IF(Table1[[#This Row],[Team1]]=Table1[[#This Row],[Team2]],)</f>
        <v>0</v>
      </c>
    </row>
    <row r="406" spans="1:20" x14ac:dyDescent="0.25">
      <c r="A406">
        <v>456</v>
      </c>
      <c r="B406" t="s">
        <v>480</v>
      </c>
      <c r="C406" t="s">
        <v>60</v>
      </c>
      <c r="D406" s="1">
        <v>41418</v>
      </c>
      <c r="E406" t="s">
        <v>145</v>
      </c>
      <c r="F406" t="s">
        <v>28</v>
      </c>
      <c r="G406" t="s">
        <v>145</v>
      </c>
      <c r="H406" t="s">
        <v>49</v>
      </c>
      <c r="I406" t="s">
        <v>22</v>
      </c>
      <c r="J406">
        <v>0</v>
      </c>
      <c r="K406" t="s">
        <v>28</v>
      </c>
      <c r="L406">
        <v>0</v>
      </c>
      <c r="M406">
        <v>4</v>
      </c>
      <c r="N406" t="s">
        <v>282</v>
      </c>
      <c r="O406" t="s">
        <v>63</v>
      </c>
      <c r="P406" t="s">
        <v>46</v>
      </c>
      <c r="Q406" t="s">
        <v>243</v>
      </c>
      <c r="R406" t="s">
        <v>33</v>
      </c>
      <c r="S406" s="37" t="b">
        <f>Table1[[#This Row],[Toss_Winner]]=Table1[[#This Row],[Winner]]</f>
        <v>0</v>
      </c>
      <c r="T406" s="37" t="b">
        <f>IF(Table1[[#This Row],[Team1]]=Table1[[#This Row],[Team2]],)</f>
        <v>0</v>
      </c>
    </row>
    <row r="407" spans="1:20" x14ac:dyDescent="0.25">
      <c r="A407">
        <v>457</v>
      </c>
      <c r="B407" t="s">
        <v>480</v>
      </c>
      <c r="C407" t="s">
        <v>60</v>
      </c>
      <c r="D407" s="1">
        <v>41420</v>
      </c>
      <c r="E407" t="s">
        <v>28</v>
      </c>
      <c r="F407" t="s">
        <v>140</v>
      </c>
      <c r="G407" t="s">
        <v>28</v>
      </c>
      <c r="H407" t="s">
        <v>49</v>
      </c>
      <c r="I407" t="s">
        <v>22</v>
      </c>
      <c r="J407">
        <v>0</v>
      </c>
      <c r="K407" t="s">
        <v>28</v>
      </c>
      <c r="L407">
        <v>23</v>
      </c>
      <c r="M407">
        <v>0</v>
      </c>
      <c r="N407" t="s">
        <v>65</v>
      </c>
      <c r="O407" t="s">
        <v>63</v>
      </c>
      <c r="P407" t="s">
        <v>255</v>
      </c>
      <c r="Q407" t="s">
        <v>243</v>
      </c>
      <c r="R407" t="s">
        <v>684</v>
      </c>
      <c r="S407" s="37" t="b">
        <f>Table1[[#This Row],[Toss_Winner]]=Table1[[#This Row],[Winner]]</f>
        <v>1</v>
      </c>
      <c r="T407" s="37" t="b">
        <f>IF(Table1[[#This Row],[Team1]]=Table1[[#This Row],[Team2]],)</f>
        <v>0</v>
      </c>
    </row>
    <row r="408" spans="1:20" x14ac:dyDescent="0.25">
      <c r="A408">
        <v>458</v>
      </c>
      <c r="B408" t="s">
        <v>528</v>
      </c>
      <c r="C408" t="s">
        <v>529</v>
      </c>
      <c r="D408" s="1">
        <v>41745</v>
      </c>
      <c r="E408" t="s">
        <v>36</v>
      </c>
      <c r="F408" t="s">
        <v>28</v>
      </c>
      <c r="G408" t="s">
        <v>36</v>
      </c>
      <c r="H408" t="s">
        <v>49</v>
      </c>
      <c r="I408" t="s">
        <v>22</v>
      </c>
      <c r="J408">
        <v>0</v>
      </c>
      <c r="K408" t="s">
        <v>36</v>
      </c>
      <c r="L408">
        <v>41</v>
      </c>
      <c r="M408">
        <v>0</v>
      </c>
      <c r="N408" t="s">
        <v>275</v>
      </c>
      <c r="O408" t="s">
        <v>531</v>
      </c>
      <c r="P408" t="s">
        <v>87</v>
      </c>
      <c r="Q408" t="s">
        <v>532</v>
      </c>
      <c r="R408" t="s">
        <v>656</v>
      </c>
      <c r="S408" s="37" t="b">
        <f>Table1[[#This Row],[Toss_Winner]]=Table1[[#This Row],[Winner]]</f>
        <v>1</v>
      </c>
      <c r="T408" s="37" t="b">
        <f>IF(Table1[[#This Row],[Team1]]=Table1[[#This Row],[Team2]],)</f>
        <v>0</v>
      </c>
    </row>
    <row r="409" spans="1:20" x14ac:dyDescent="0.25">
      <c r="A409">
        <v>459</v>
      </c>
      <c r="B409" t="s">
        <v>528</v>
      </c>
      <c r="C409" t="s">
        <v>533</v>
      </c>
      <c r="D409" s="1">
        <v>41746</v>
      </c>
      <c r="E409" t="s">
        <v>48</v>
      </c>
      <c r="F409" t="s">
        <v>20</v>
      </c>
      <c r="G409" t="s">
        <v>20</v>
      </c>
      <c r="H409" t="s">
        <v>21</v>
      </c>
      <c r="I409" t="s">
        <v>22</v>
      </c>
      <c r="J409">
        <v>0</v>
      </c>
      <c r="K409" t="s">
        <v>20</v>
      </c>
      <c r="L409">
        <v>0</v>
      </c>
      <c r="M409">
        <v>8</v>
      </c>
      <c r="N409" t="s">
        <v>535</v>
      </c>
      <c r="O409" t="s">
        <v>536</v>
      </c>
      <c r="P409" t="s">
        <v>147</v>
      </c>
      <c r="Q409" t="s">
        <v>33</v>
      </c>
      <c r="R409" t="s">
        <v>39</v>
      </c>
      <c r="S409" s="37" t="b">
        <f>Table1[[#This Row],[Toss_Winner]]=Table1[[#This Row],[Winner]]</f>
        <v>1</v>
      </c>
      <c r="T409" s="37" t="b">
        <f>IF(Table1[[#This Row],[Team1]]=Table1[[#This Row],[Team2]],)</f>
        <v>0</v>
      </c>
    </row>
    <row r="410" spans="1:20" x14ac:dyDescent="0.25">
      <c r="A410">
        <v>460</v>
      </c>
      <c r="B410" t="s">
        <v>528</v>
      </c>
      <c r="C410" t="s">
        <v>529</v>
      </c>
      <c r="D410" s="1">
        <v>41747</v>
      </c>
      <c r="E410" t="s">
        <v>140</v>
      </c>
      <c r="F410" t="s">
        <v>42</v>
      </c>
      <c r="G410" t="s">
        <v>140</v>
      </c>
      <c r="H410" t="s">
        <v>49</v>
      </c>
      <c r="I410" t="s">
        <v>22</v>
      </c>
      <c r="J410">
        <v>0</v>
      </c>
      <c r="K410" t="s">
        <v>42</v>
      </c>
      <c r="L410">
        <v>0</v>
      </c>
      <c r="M410">
        <v>6</v>
      </c>
      <c r="N410" t="s">
        <v>43</v>
      </c>
      <c r="O410" t="s">
        <v>531</v>
      </c>
      <c r="P410" t="s">
        <v>532</v>
      </c>
      <c r="Q410" t="s">
        <v>46</v>
      </c>
      <c r="R410" t="s">
        <v>689</v>
      </c>
      <c r="S410" s="37" t="b">
        <f>Table1[[#This Row],[Toss_Winner]]=Table1[[#This Row],[Winner]]</f>
        <v>0</v>
      </c>
      <c r="T410" s="37" t="b">
        <f>IF(Table1[[#This Row],[Team1]]=Table1[[#This Row],[Team2]],)</f>
        <v>0</v>
      </c>
    </row>
    <row r="411" spans="1:20" x14ac:dyDescent="0.25">
      <c r="A411">
        <v>461</v>
      </c>
      <c r="B411" t="s">
        <v>528</v>
      </c>
      <c r="C411" t="s">
        <v>529</v>
      </c>
      <c r="D411" s="1">
        <v>41747</v>
      </c>
      <c r="E411" t="s">
        <v>19</v>
      </c>
      <c r="F411" t="s">
        <v>145</v>
      </c>
      <c r="G411" t="s">
        <v>145</v>
      </c>
      <c r="H411" t="s">
        <v>21</v>
      </c>
      <c r="I411" t="s">
        <v>22</v>
      </c>
      <c r="J411">
        <v>0</v>
      </c>
      <c r="K411" t="s">
        <v>145</v>
      </c>
      <c r="L411">
        <v>0</v>
      </c>
      <c r="M411">
        <v>4</v>
      </c>
      <c r="N411" t="s">
        <v>427</v>
      </c>
      <c r="O411" t="s">
        <v>531</v>
      </c>
      <c r="P411" t="s">
        <v>155</v>
      </c>
      <c r="Q411" t="s">
        <v>532</v>
      </c>
      <c r="R411" t="s">
        <v>663</v>
      </c>
      <c r="S411" s="37" t="b">
        <f>Table1[[#This Row],[Toss_Winner]]=Table1[[#This Row],[Winner]]</f>
        <v>1</v>
      </c>
      <c r="T411" s="37" t="b">
        <f>IF(Table1[[#This Row],[Team1]]=Table1[[#This Row],[Team2]],)</f>
        <v>0</v>
      </c>
    </row>
    <row r="412" spans="1:20" x14ac:dyDescent="0.25">
      <c r="A412">
        <v>462</v>
      </c>
      <c r="B412" t="s">
        <v>528</v>
      </c>
      <c r="C412" t="s">
        <v>47</v>
      </c>
      <c r="D412" s="1">
        <v>41748</v>
      </c>
      <c r="E412" t="s">
        <v>28</v>
      </c>
      <c r="F412" t="s">
        <v>20</v>
      </c>
      <c r="G412" t="s">
        <v>20</v>
      </c>
      <c r="H412" t="s">
        <v>21</v>
      </c>
      <c r="I412" t="s">
        <v>22</v>
      </c>
      <c r="J412">
        <v>0</v>
      </c>
      <c r="K412" t="s">
        <v>20</v>
      </c>
      <c r="L412">
        <v>0</v>
      </c>
      <c r="M412">
        <v>7</v>
      </c>
      <c r="N412" t="s">
        <v>514</v>
      </c>
      <c r="O412" t="s">
        <v>539</v>
      </c>
      <c r="P412" t="s">
        <v>147</v>
      </c>
      <c r="Q412" t="s">
        <v>45</v>
      </c>
      <c r="R412" t="s">
        <v>684</v>
      </c>
      <c r="S412" s="37" t="b">
        <f>Table1[[#This Row],[Toss_Winner]]=Table1[[#This Row],[Winner]]</f>
        <v>1</v>
      </c>
      <c r="T412" s="37" t="b">
        <f>IF(Table1[[#This Row],[Team1]]=Table1[[#This Row],[Team2]],)</f>
        <v>0</v>
      </c>
    </row>
    <row r="413" spans="1:20" x14ac:dyDescent="0.25">
      <c r="A413">
        <v>463</v>
      </c>
      <c r="B413" t="s">
        <v>528</v>
      </c>
      <c r="C413" t="s">
        <v>18</v>
      </c>
      <c r="D413" s="1">
        <v>41748</v>
      </c>
      <c r="E413" t="s">
        <v>36</v>
      </c>
      <c r="F413" t="s">
        <v>48</v>
      </c>
      <c r="G413" t="s">
        <v>36</v>
      </c>
      <c r="H413" t="s">
        <v>49</v>
      </c>
      <c r="I413" t="s">
        <v>22</v>
      </c>
      <c r="J413">
        <v>0</v>
      </c>
      <c r="K413" t="s">
        <v>48</v>
      </c>
      <c r="L413">
        <v>0</v>
      </c>
      <c r="M413">
        <v>4</v>
      </c>
      <c r="N413" t="s">
        <v>269</v>
      </c>
      <c r="O413" t="s">
        <v>539</v>
      </c>
      <c r="P413" t="s">
        <v>147</v>
      </c>
      <c r="Q413" t="s">
        <v>431</v>
      </c>
      <c r="R413" t="s">
        <v>33</v>
      </c>
      <c r="S413" s="37" t="b">
        <f>Table1[[#This Row],[Toss_Winner]]=Table1[[#This Row],[Winner]]</f>
        <v>0</v>
      </c>
      <c r="T413" s="37" t="b">
        <f>IF(Table1[[#This Row],[Team1]]=Table1[[#This Row],[Team2]],)</f>
        <v>0</v>
      </c>
    </row>
    <row r="414" spans="1:20" x14ac:dyDescent="0.25">
      <c r="A414">
        <v>464</v>
      </c>
      <c r="B414" t="s">
        <v>528</v>
      </c>
      <c r="C414" t="s">
        <v>54</v>
      </c>
      <c r="D414" s="1">
        <v>41749</v>
      </c>
      <c r="E414" t="s">
        <v>145</v>
      </c>
      <c r="F414" t="s">
        <v>42</v>
      </c>
      <c r="G414" t="s">
        <v>42</v>
      </c>
      <c r="H414" t="s">
        <v>21</v>
      </c>
      <c r="I414" t="s">
        <v>22</v>
      </c>
      <c r="J414">
        <v>0</v>
      </c>
      <c r="K414" t="s">
        <v>42</v>
      </c>
      <c r="L414">
        <v>0</v>
      </c>
      <c r="M414">
        <v>7</v>
      </c>
      <c r="N414" t="s">
        <v>43</v>
      </c>
      <c r="O414" t="s">
        <v>536</v>
      </c>
      <c r="P414" t="s">
        <v>155</v>
      </c>
      <c r="Q414" t="s">
        <v>87</v>
      </c>
      <c r="R414" t="s">
        <v>664</v>
      </c>
      <c r="S414" s="37" t="b">
        <f>Table1[[#This Row],[Toss_Winner]]=Table1[[#This Row],[Winner]]</f>
        <v>1</v>
      </c>
      <c r="T414" s="37" t="b">
        <f>IF(Table1[[#This Row],[Team1]]=Table1[[#This Row],[Team2]],)</f>
        <v>0</v>
      </c>
    </row>
    <row r="415" spans="1:20" x14ac:dyDescent="0.25">
      <c r="A415">
        <v>465</v>
      </c>
      <c r="B415" t="s">
        <v>528</v>
      </c>
      <c r="C415" t="s">
        <v>41</v>
      </c>
      <c r="D415" s="1">
        <v>41750</v>
      </c>
      <c r="E415" t="s">
        <v>140</v>
      </c>
      <c r="F415" t="s">
        <v>48</v>
      </c>
      <c r="G415" t="s">
        <v>140</v>
      </c>
      <c r="H415" t="s">
        <v>49</v>
      </c>
      <c r="I415" t="s">
        <v>22</v>
      </c>
      <c r="J415">
        <v>0</v>
      </c>
      <c r="K415" t="s">
        <v>140</v>
      </c>
      <c r="L415">
        <v>93</v>
      </c>
      <c r="M415">
        <v>0</v>
      </c>
      <c r="N415" t="s">
        <v>89</v>
      </c>
      <c r="O415" t="s">
        <v>531</v>
      </c>
      <c r="P415" t="s">
        <v>532</v>
      </c>
      <c r="Q415" t="s">
        <v>46</v>
      </c>
      <c r="R415" t="s">
        <v>686</v>
      </c>
      <c r="S415" s="37" t="b">
        <f>Table1[[#This Row],[Toss_Winner]]=Table1[[#This Row],[Winner]]</f>
        <v>1</v>
      </c>
      <c r="T415" s="37" t="b">
        <f>IF(Table1[[#This Row],[Team1]]=Table1[[#This Row],[Team2]],)</f>
        <v>0</v>
      </c>
    </row>
    <row r="416" spans="1:20" x14ac:dyDescent="0.25">
      <c r="A416">
        <v>466</v>
      </c>
      <c r="B416" t="s">
        <v>528</v>
      </c>
      <c r="C416" t="s">
        <v>27</v>
      </c>
      <c r="D416" s="1">
        <v>41751</v>
      </c>
      <c r="E416" t="s">
        <v>42</v>
      </c>
      <c r="F416" t="s">
        <v>19</v>
      </c>
      <c r="G416" t="s">
        <v>19</v>
      </c>
      <c r="H416" t="s">
        <v>21</v>
      </c>
      <c r="I416" t="s">
        <v>22</v>
      </c>
      <c r="J416">
        <v>0</v>
      </c>
      <c r="K416" t="s">
        <v>42</v>
      </c>
      <c r="L416">
        <v>72</v>
      </c>
      <c r="M416">
        <v>0</v>
      </c>
      <c r="N416" t="s">
        <v>43</v>
      </c>
      <c r="O416" t="s">
        <v>536</v>
      </c>
      <c r="P416" t="s">
        <v>87</v>
      </c>
      <c r="Q416" t="s">
        <v>33</v>
      </c>
      <c r="R416" t="s">
        <v>46</v>
      </c>
      <c r="S416" s="37" t="b">
        <f>Table1[[#This Row],[Toss_Winner]]=Table1[[#This Row],[Winner]]</f>
        <v>0</v>
      </c>
      <c r="T416" s="37" t="b">
        <f>IF(Table1[[#This Row],[Team1]]=Table1[[#This Row],[Team2]],)</f>
        <v>0</v>
      </c>
    </row>
    <row r="417" spans="1:20" x14ac:dyDescent="0.25">
      <c r="A417">
        <v>467</v>
      </c>
      <c r="B417" t="s">
        <v>528</v>
      </c>
      <c r="C417" t="s">
        <v>54</v>
      </c>
      <c r="D417" s="1">
        <v>41752</v>
      </c>
      <c r="E417" t="s">
        <v>140</v>
      </c>
      <c r="F417" t="s">
        <v>145</v>
      </c>
      <c r="G417" t="s">
        <v>145</v>
      </c>
      <c r="H417" t="s">
        <v>21</v>
      </c>
      <c r="I417" t="s">
        <v>22</v>
      </c>
      <c r="J417">
        <v>0</v>
      </c>
      <c r="K417" t="s">
        <v>140</v>
      </c>
      <c r="L417">
        <v>7</v>
      </c>
      <c r="M417">
        <v>0</v>
      </c>
      <c r="N417" t="s">
        <v>429</v>
      </c>
      <c r="O417" t="s">
        <v>539</v>
      </c>
      <c r="P417" t="s">
        <v>255</v>
      </c>
      <c r="Q417" t="s">
        <v>532</v>
      </c>
      <c r="R417" t="s">
        <v>656</v>
      </c>
      <c r="S417" s="37" t="b">
        <f>Table1[[#This Row],[Toss_Winner]]=Table1[[#This Row],[Winner]]</f>
        <v>0</v>
      </c>
      <c r="T417" s="37" t="b">
        <f>IF(Table1[[#This Row],[Team1]]=Table1[[#This Row],[Team2]],)</f>
        <v>0</v>
      </c>
    </row>
    <row r="418" spans="1:20" x14ac:dyDescent="0.25">
      <c r="A418">
        <v>468</v>
      </c>
      <c r="B418" t="s">
        <v>528</v>
      </c>
      <c r="C418" t="s">
        <v>60</v>
      </c>
      <c r="D418" s="1">
        <v>41753</v>
      </c>
      <c r="E418" t="s">
        <v>36</v>
      </c>
      <c r="F418" t="s">
        <v>20</v>
      </c>
      <c r="G418" t="s">
        <v>20</v>
      </c>
      <c r="H418" t="s">
        <v>21</v>
      </c>
      <c r="I418" t="s">
        <v>22</v>
      </c>
      <c r="J418">
        <v>0</v>
      </c>
      <c r="K418" t="s">
        <v>36</v>
      </c>
      <c r="L418">
        <v>2</v>
      </c>
      <c r="M418">
        <v>0</v>
      </c>
      <c r="N418" t="s">
        <v>37</v>
      </c>
      <c r="O418" t="s">
        <v>536</v>
      </c>
      <c r="P418" t="s">
        <v>147</v>
      </c>
      <c r="Q418" t="s">
        <v>431</v>
      </c>
      <c r="R418" t="s">
        <v>695</v>
      </c>
      <c r="S418" s="37" t="b">
        <f>Table1[[#This Row],[Toss_Winner]]=Table1[[#This Row],[Winner]]</f>
        <v>0</v>
      </c>
      <c r="T418" s="37" t="b">
        <f>IF(Table1[[#This Row],[Team1]]=Table1[[#This Row],[Team2]],)</f>
        <v>0</v>
      </c>
    </row>
    <row r="419" spans="1:20" x14ac:dyDescent="0.25">
      <c r="A419">
        <v>469</v>
      </c>
      <c r="B419" t="s">
        <v>528</v>
      </c>
      <c r="C419" t="s">
        <v>47</v>
      </c>
      <c r="D419" s="1">
        <v>41754</v>
      </c>
      <c r="E419" t="s">
        <v>19</v>
      </c>
      <c r="F419" t="s">
        <v>48</v>
      </c>
      <c r="G419" t="s">
        <v>19</v>
      </c>
      <c r="H419" t="s">
        <v>49</v>
      </c>
      <c r="I419" t="s">
        <v>22</v>
      </c>
      <c r="J419">
        <v>0</v>
      </c>
      <c r="K419" t="s">
        <v>19</v>
      </c>
      <c r="L419">
        <v>4</v>
      </c>
      <c r="M419">
        <v>0</v>
      </c>
      <c r="N419" t="s">
        <v>483</v>
      </c>
      <c r="O419" t="s">
        <v>539</v>
      </c>
      <c r="P419" t="s">
        <v>87</v>
      </c>
      <c r="Q419" t="s">
        <v>33</v>
      </c>
      <c r="R419" t="s">
        <v>33</v>
      </c>
      <c r="S419" s="37" t="b">
        <f>Table1[[#This Row],[Toss_Winner]]=Table1[[#This Row],[Winner]]</f>
        <v>1</v>
      </c>
      <c r="T419" s="37" t="b">
        <f>IF(Table1[[#This Row],[Team1]]=Table1[[#This Row],[Team2]],)</f>
        <v>0</v>
      </c>
    </row>
    <row r="420" spans="1:20" x14ac:dyDescent="0.25">
      <c r="A420">
        <v>470</v>
      </c>
      <c r="B420" t="s">
        <v>528</v>
      </c>
      <c r="C420" t="s">
        <v>34</v>
      </c>
      <c r="D420" s="1">
        <v>41754</v>
      </c>
      <c r="E420" t="s">
        <v>28</v>
      </c>
      <c r="F420" t="s">
        <v>140</v>
      </c>
      <c r="G420" t="s">
        <v>28</v>
      </c>
      <c r="H420" t="s">
        <v>49</v>
      </c>
      <c r="I420" t="s">
        <v>22</v>
      </c>
      <c r="J420">
        <v>0</v>
      </c>
      <c r="K420" t="s">
        <v>140</v>
      </c>
      <c r="L420">
        <v>0</v>
      </c>
      <c r="M420">
        <v>7</v>
      </c>
      <c r="N420" t="s">
        <v>117</v>
      </c>
      <c r="O420" t="s">
        <v>539</v>
      </c>
      <c r="P420" t="s">
        <v>155</v>
      </c>
      <c r="Q420" t="s">
        <v>87</v>
      </c>
      <c r="R420" t="s">
        <v>689</v>
      </c>
      <c r="S420" s="37" t="b">
        <f>Table1[[#This Row],[Toss_Winner]]=Table1[[#This Row],[Winner]]</f>
        <v>0</v>
      </c>
      <c r="T420" s="37" t="b">
        <f>IF(Table1[[#This Row],[Team1]]=Table1[[#This Row],[Team2]],)</f>
        <v>0</v>
      </c>
    </row>
    <row r="421" spans="1:20" x14ac:dyDescent="0.25">
      <c r="A421">
        <v>471</v>
      </c>
      <c r="B421" t="s">
        <v>528</v>
      </c>
      <c r="C421" t="s">
        <v>529</v>
      </c>
      <c r="D421" s="1">
        <v>41755</v>
      </c>
      <c r="E421" t="s">
        <v>20</v>
      </c>
      <c r="F421" t="s">
        <v>145</v>
      </c>
      <c r="G421" t="s">
        <v>145</v>
      </c>
      <c r="H421" t="s">
        <v>21</v>
      </c>
      <c r="I421" t="s">
        <v>22</v>
      </c>
      <c r="J421">
        <v>0</v>
      </c>
      <c r="K421" t="s">
        <v>145</v>
      </c>
      <c r="L421">
        <v>0</v>
      </c>
      <c r="M421">
        <v>6</v>
      </c>
      <c r="N421" t="s">
        <v>547</v>
      </c>
      <c r="O421" t="s">
        <v>531</v>
      </c>
      <c r="P421" t="s">
        <v>255</v>
      </c>
      <c r="Q421" t="s">
        <v>46</v>
      </c>
      <c r="R421" t="s">
        <v>656</v>
      </c>
      <c r="S421" s="37" t="b">
        <f>Table1[[#This Row],[Toss_Winner]]=Table1[[#This Row],[Winner]]</f>
        <v>1</v>
      </c>
      <c r="T421" s="37" t="b">
        <f>IF(Table1[[#This Row],[Team1]]=Table1[[#This Row],[Team2]],)</f>
        <v>0</v>
      </c>
    </row>
    <row r="422" spans="1:20" x14ac:dyDescent="0.25">
      <c r="A422">
        <v>472</v>
      </c>
      <c r="B422" t="s">
        <v>528</v>
      </c>
      <c r="C422" t="s">
        <v>529</v>
      </c>
      <c r="D422" s="1">
        <v>41755</v>
      </c>
      <c r="E422" t="s">
        <v>42</v>
      </c>
      <c r="F422" t="s">
        <v>36</v>
      </c>
      <c r="G422" t="s">
        <v>36</v>
      </c>
      <c r="H422" t="s">
        <v>21</v>
      </c>
      <c r="I422" t="s">
        <v>22</v>
      </c>
      <c r="J422">
        <v>0</v>
      </c>
      <c r="K422" t="s">
        <v>42</v>
      </c>
      <c r="L422">
        <v>23</v>
      </c>
      <c r="M422">
        <v>0</v>
      </c>
      <c r="N422" t="s">
        <v>107</v>
      </c>
      <c r="O422" t="s">
        <v>531</v>
      </c>
      <c r="P422" t="s">
        <v>255</v>
      </c>
      <c r="Q422" t="s">
        <v>532</v>
      </c>
      <c r="R422" t="s">
        <v>686</v>
      </c>
      <c r="S422" s="37" t="b">
        <f>Table1[[#This Row],[Toss_Winner]]=Table1[[#This Row],[Winner]]</f>
        <v>0</v>
      </c>
      <c r="T422" s="37" t="b">
        <f>IF(Table1[[#This Row],[Team1]]=Table1[[#This Row],[Team2]],)</f>
        <v>0</v>
      </c>
    </row>
    <row r="423" spans="1:20" x14ac:dyDescent="0.25">
      <c r="A423">
        <v>473</v>
      </c>
      <c r="B423" t="s">
        <v>528</v>
      </c>
      <c r="C423" t="s">
        <v>533</v>
      </c>
      <c r="D423" s="1">
        <v>41756</v>
      </c>
      <c r="E423" t="s">
        <v>28</v>
      </c>
      <c r="F423" t="s">
        <v>48</v>
      </c>
      <c r="G423" t="s">
        <v>28</v>
      </c>
      <c r="H423" t="s">
        <v>49</v>
      </c>
      <c r="I423" t="s">
        <v>22</v>
      </c>
      <c r="J423">
        <v>0</v>
      </c>
      <c r="K423" t="s">
        <v>48</v>
      </c>
      <c r="L423">
        <v>0</v>
      </c>
      <c r="M423">
        <v>6</v>
      </c>
      <c r="N423" t="s">
        <v>338</v>
      </c>
      <c r="O423" t="s">
        <v>536</v>
      </c>
      <c r="P423" t="s">
        <v>147</v>
      </c>
      <c r="Q423" t="s">
        <v>431</v>
      </c>
      <c r="R423" t="s">
        <v>720</v>
      </c>
      <c r="S423" s="37" t="b">
        <f>Table1[[#This Row],[Toss_Winner]]=Table1[[#This Row],[Winner]]</f>
        <v>0</v>
      </c>
      <c r="T423" s="37" t="b">
        <f>IF(Table1[[#This Row],[Team1]]=Table1[[#This Row],[Team2]],)</f>
        <v>0</v>
      </c>
    </row>
    <row r="424" spans="1:20" x14ac:dyDescent="0.25">
      <c r="A424">
        <v>474</v>
      </c>
      <c r="B424" t="s">
        <v>528</v>
      </c>
      <c r="C424" t="s">
        <v>533</v>
      </c>
      <c r="D424" s="1">
        <v>41756</v>
      </c>
      <c r="E424" t="s">
        <v>19</v>
      </c>
      <c r="F424" t="s">
        <v>140</v>
      </c>
      <c r="G424" t="s">
        <v>19</v>
      </c>
      <c r="H424" t="s">
        <v>49</v>
      </c>
      <c r="I424" t="s">
        <v>22</v>
      </c>
      <c r="J424">
        <v>0</v>
      </c>
      <c r="K424" t="s">
        <v>140</v>
      </c>
      <c r="L424">
        <v>0</v>
      </c>
      <c r="M424">
        <v>5</v>
      </c>
      <c r="N424" t="s">
        <v>115</v>
      </c>
      <c r="O424" t="s">
        <v>536</v>
      </c>
      <c r="P424" t="s">
        <v>45</v>
      </c>
      <c r="Q424" t="s">
        <v>431</v>
      </c>
      <c r="R424" t="s">
        <v>39</v>
      </c>
      <c r="S424" s="37" t="b">
        <f>Table1[[#This Row],[Toss_Winner]]=Table1[[#This Row],[Winner]]</f>
        <v>0</v>
      </c>
      <c r="T424" s="37" t="b">
        <f>IF(Table1[[#This Row],[Team1]]=Table1[[#This Row],[Team2]],)</f>
        <v>0</v>
      </c>
    </row>
    <row r="425" spans="1:20" x14ac:dyDescent="0.25">
      <c r="A425">
        <v>475</v>
      </c>
      <c r="B425" t="s">
        <v>528</v>
      </c>
      <c r="C425" t="s">
        <v>18</v>
      </c>
      <c r="D425" s="1">
        <v>41757</v>
      </c>
      <c r="E425" t="s">
        <v>20</v>
      </c>
      <c r="F425" t="s">
        <v>42</v>
      </c>
      <c r="G425" t="s">
        <v>42</v>
      </c>
      <c r="H425" t="s">
        <v>21</v>
      </c>
      <c r="I425" t="s">
        <v>22</v>
      </c>
      <c r="J425">
        <v>0</v>
      </c>
      <c r="K425" t="s">
        <v>42</v>
      </c>
      <c r="L425">
        <v>0</v>
      </c>
      <c r="M425">
        <v>5</v>
      </c>
      <c r="N425" t="s">
        <v>107</v>
      </c>
      <c r="O425" t="s">
        <v>539</v>
      </c>
      <c r="P425" t="s">
        <v>155</v>
      </c>
      <c r="Q425" t="s">
        <v>33</v>
      </c>
      <c r="R425" t="s">
        <v>663</v>
      </c>
      <c r="S425" s="37" t="b">
        <f>Table1[[#This Row],[Toss_Winner]]=Table1[[#This Row],[Winner]]</f>
        <v>1</v>
      </c>
      <c r="T425" s="37" t="b">
        <f>IF(Table1[[#This Row],[Team1]]=Table1[[#This Row],[Team2]],)</f>
        <v>0</v>
      </c>
    </row>
    <row r="426" spans="1:20" x14ac:dyDescent="0.25">
      <c r="A426">
        <v>476</v>
      </c>
      <c r="B426" t="s">
        <v>528</v>
      </c>
      <c r="C426" t="s">
        <v>54</v>
      </c>
      <c r="D426" s="1">
        <v>41758</v>
      </c>
      <c r="E426" t="s">
        <v>145</v>
      </c>
      <c r="F426" t="s">
        <v>36</v>
      </c>
      <c r="G426" t="s">
        <v>145</v>
      </c>
      <c r="H426" t="s">
        <v>49</v>
      </c>
      <c r="I426" t="s">
        <v>104</v>
      </c>
      <c r="J426">
        <v>0</v>
      </c>
      <c r="K426" t="s">
        <v>145</v>
      </c>
      <c r="L426">
        <v>0</v>
      </c>
      <c r="M426">
        <v>0</v>
      </c>
      <c r="N426" t="s">
        <v>488</v>
      </c>
      <c r="O426" t="s">
        <v>531</v>
      </c>
      <c r="P426" t="s">
        <v>147</v>
      </c>
      <c r="Q426" t="s">
        <v>45</v>
      </c>
      <c r="R426" t="s">
        <v>664</v>
      </c>
      <c r="S426" s="37" t="b">
        <f>Table1[[#This Row],[Toss_Winner]]=Table1[[#This Row],[Winner]]</f>
        <v>1</v>
      </c>
      <c r="T426" s="37" t="b">
        <f>IF(Table1[[#This Row],[Team1]]=Table1[[#This Row],[Team2]],)</f>
        <v>0</v>
      </c>
    </row>
    <row r="427" spans="1:20" x14ac:dyDescent="0.25">
      <c r="A427">
        <v>477</v>
      </c>
      <c r="B427" t="s">
        <v>528</v>
      </c>
      <c r="C427" t="s">
        <v>47</v>
      </c>
      <c r="D427" s="1">
        <v>41759</v>
      </c>
      <c r="E427" t="s">
        <v>19</v>
      </c>
      <c r="F427" t="s">
        <v>28</v>
      </c>
      <c r="G427" t="s">
        <v>28</v>
      </c>
      <c r="H427" t="s">
        <v>21</v>
      </c>
      <c r="I427" t="s">
        <v>22</v>
      </c>
      <c r="J427">
        <v>0</v>
      </c>
      <c r="K427" t="s">
        <v>19</v>
      </c>
      <c r="L427">
        <v>15</v>
      </c>
      <c r="M427">
        <v>0</v>
      </c>
      <c r="N427" t="s">
        <v>78</v>
      </c>
      <c r="O427" t="s">
        <v>539</v>
      </c>
      <c r="P427" t="s">
        <v>255</v>
      </c>
      <c r="Q427" t="s">
        <v>87</v>
      </c>
      <c r="R427" t="s">
        <v>46</v>
      </c>
      <c r="S427" s="37" t="b">
        <f>Table1[[#This Row],[Toss_Winner]]=Table1[[#This Row],[Winner]]</f>
        <v>0</v>
      </c>
      <c r="T427" s="37" t="b">
        <f>IF(Table1[[#This Row],[Team1]]=Table1[[#This Row],[Team2]],)</f>
        <v>0</v>
      </c>
    </row>
    <row r="428" spans="1:20" x14ac:dyDescent="0.25">
      <c r="A428">
        <v>478</v>
      </c>
      <c r="B428" t="s">
        <v>528</v>
      </c>
      <c r="C428" t="s">
        <v>515</v>
      </c>
      <c r="D428" s="1">
        <v>41761</v>
      </c>
      <c r="E428" t="s">
        <v>140</v>
      </c>
      <c r="F428" t="s">
        <v>36</v>
      </c>
      <c r="G428" t="s">
        <v>140</v>
      </c>
      <c r="H428" t="s">
        <v>49</v>
      </c>
      <c r="I428" t="s">
        <v>22</v>
      </c>
      <c r="J428">
        <v>0</v>
      </c>
      <c r="K428" t="s">
        <v>140</v>
      </c>
      <c r="L428">
        <v>34</v>
      </c>
      <c r="M428">
        <v>0</v>
      </c>
      <c r="N428" t="s">
        <v>429</v>
      </c>
      <c r="O428" t="s">
        <v>516</v>
      </c>
      <c r="P428" t="s">
        <v>45</v>
      </c>
      <c r="Q428" t="s">
        <v>26</v>
      </c>
      <c r="R428" t="s">
        <v>654</v>
      </c>
      <c r="S428" s="37" t="b">
        <f>Table1[[#This Row],[Toss_Winner]]=Table1[[#This Row],[Winner]]</f>
        <v>1</v>
      </c>
      <c r="T428" s="37" t="b">
        <f>IF(Table1[[#This Row],[Team1]]=Table1[[#This Row],[Team2]],)</f>
        <v>0</v>
      </c>
    </row>
    <row r="429" spans="1:20" x14ac:dyDescent="0.25">
      <c r="A429">
        <v>479</v>
      </c>
      <c r="B429" t="s">
        <v>528</v>
      </c>
      <c r="C429" t="s">
        <v>54</v>
      </c>
      <c r="D429" s="1">
        <v>41762</v>
      </c>
      <c r="E429" t="s">
        <v>42</v>
      </c>
      <c r="F429" t="s">
        <v>28</v>
      </c>
      <c r="G429" t="s">
        <v>42</v>
      </c>
      <c r="H429" t="s">
        <v>49</v>
      </c>
      <c r="I429" t="s">
        <v>22</v>
      </c>
      <c r="J429">
        <v>0</v>
      </c>
      <c r="K429" t="s">
        <v>28</v>
      </c>
      <c r="L429">
        <v>0</v>
      </c>
      <c r="M429">
        <v>5</v>
      </c>
      <c r="N429" t="s">
        <v>71</v>
      </c>
      <c r="O429" t="s">
        <v>56</v>
      </c>
      <c r="P429" t="s">
        <v>435</v>
      </c>
      <c r="Q429" t="s">
        <v>46</v>
      </c>
      <c r="R429" t="s">
        <v>39</v>
      </c>
      <c r="S429" s="37" t="b">
        <f>Table1[[#This Row],[Toss_Winner]]=Table1[[#This Row],[Winner]]</f>
        <v>0</v>
      </c>
      <c r="T429" s="37" t="b">
        <f>IF(Table1[[#This Row],[Team1]]=Table1[[#This Row],[Team2]],)</f>
        <v>0</v>
      </c>
    </row>
    <row r="430" spans="1:20" x14ac:dyDescent="0.25">
      <c r="A430">
        <v>480</v>
      </c>
      <c r="B430" t="s">
        <v>528</v>
      </c>
      <c r="C430" t="s">
        <v>70</v>
      </c>
      <c r="D430" s="1">
        <v>41762</v>
      </c>
      <c r="E430" t="s">
        <v>48</v>
      </c>
      <c r="F430" t="s">
        <v>145</v>
      </c>
      <c r="G430" t="s">
        <v>145</v>
      </c>
      <c r="H430" t="s">
        <v>21</v>
      </c>
      <c r="I430" t="s">
        <v>22</v>
      </c>
      <c r="J430">
        <v>0</v>
      </c>
      <c r="K430" t="s">
        <v>145</v>
      </c>
      <c r="L430">
        <v>0</v>
      </c>
      <c r="M430">
        <v>7</v>
      </c>
      <c r="N430" t="s">
        <v>122</v>
      </c>
      <c r="O430" t="s">
        <v>72</v>
      </c>
      <c r="P430" t="s">
        <v>276</v>
      </c>
      <c r="Q430" t="s">
        <v>33</v>
      </c>
      <c r="R430" t="s">
        <v>720</v>
      </c>
      <c r="S430" s="37" t="b">
        <f>Table1[[#This Row],[Toss_Winner]]=Table1[[#This Row],[Winner]]</f>
        <v>1</v>
      </c>
      <c r="T430" s="37" t="b">
        <f>IF(Table1[[#This Row],[Team1]]=Table1[[#This Row],[Team2]],)</f>
        <v>0</v>
      </c>
    </row>
    <row r="431" spans="1:20" x14ac:dyDescent="0.25">
      <c r="A431">
        <v>481</v>
      </c>
      <c r="B431" t="s">
        <v>528</v>
      </c>
      <c r="C431" t="s">
        <v>47</v>
      </c>
      <c r="D431" s="1">
        <v>41763</v>
      </c>
      <c r="E431" t="s">
        <v>19</v>
      </c>
      <c r="F431" t="s">
        <v>20</v>
      </c>
      <c r="G431" t="s">
        <v>20</v>
      </c>
      <c r="H431" t="s">
        <v>21</v>
      </c>
      <c r="I431" t="s">
        <v>22</v>
      </c>
      <c r="J431">
        <v>0</v>
      </c>
      <c r="K431" t="s">
        <v>20</v>
      </c>
      <c r="L431">
        <v>0</v>
      </c>
      <c r="M431">
        <v>4</v>
      </c>
      <c r="N431" t="s">
        <v>249</v>
      </c>
      <c r="O431" t="s">
        <v>51</v>
      </c>
      <c r="P431" t="s">
        <v>255</v>
      </c>
      <c r="Q431" t="s">
        <v>431</v>
      </c>
      <c r="R431" t="s">
        <v>686</v>
      </c>
      <c r="S431" s="37" t="b">
        <f>Table1[[#This Row],[Toss_Winner]]=Table1[[#This Row],[Winner]]</f>
        <v>1</v>
      </c>
      <c r="T431" s="37" t="b">
        <f>IF(Table1[[#This Row],[Team1]]=Table1[[#This Row],[Team2]],)</f>
        <v>0</v>
      </c>
    </row>
    <row r="432" spans="1:20" x14ac:dyDescent="0.25">
      <c r="A432">
        <v>482</v>
      </c>
      <c r="B432" t="s">
        <v>528</v>
      </c>
      <c r="C432" t="s">
        <v>310</v>
      </c>
      <c r="D432" s="1">
        <v>41764</v>
      </c>
      <c r="E432" t="s">
        <v>145</v>
      </c>
      <c r="F432" t="s">
        <v>36</v>
      </c>
      <c r="G432" t="s">
        <v>36</v>
      </c>
      <c r="H432" t="s">
        <v>21</v>
      </c>
      <c r="I432" t="s">
        <v>22</v>
      </c>
      <c r="J432">
        <v>0</v>
      </c>
      <c r="K432" t="s">
        <v>145</v>
      </c>
      <c r="L432">
        <v>10</v>
      </c>
      <c r="M432">
        <v>0</v>
      </c>
      <c r="N432" t="s">
        <v>547</v>
      </c>
      <c r="O432" t="s">
        <v>312</v>
      </c>
      <c r="P432" t="s">
        <v>26</v>
      </c>
      <c r="Q432" t="s">
        <v>40</v>
      </c>
      <c r="R432" t="s">
        <v>654</v>
      </c>
      <c r="S432" s="37" t="b">
        <f>Table1[[#This Row],[Toss_Winner]]=Table1[[#This Row],[Winner]]</f>
        <v>0</v>
      </c>
      <c r="T432" s="37" t="b">
        <f>IF(Table1[[#This Row],[Team1]]=Table1[[#This Row],[Team2]],)</f>
        <v>0</v>
      </c>
    </row>
    <row r="433" spans="1:20" x14ac:dyDescent="0.25">
      <c r="A433">
        <v>483</v>
      </c>
      <c r="B433" t="s">
        <v>528</v>
      </c>
      <c r="C433" t="s">
        <v>70</v>
      </c>
      <c r="D433" s="1">
        <v>41764</v>
      </c>
      <c r="E433" t="s">
        <v>48</v>
      </c>
      <c r="F433" t="s">
        <v>140</v>
      </c>
      <c r="G433" t="s">
        <v>140</v>
      </c>
      <c r="H433" t="s">
        <v>21</v>
      </c>
      <c r="I433" t="s">
        <v>22</v>
      </c>
      <c r="J433">
        <v>0</v>
      </c>
      <c r="K433" t="s">
        <v>140</v>
      </c>
      <c r="L433">
        <v>0</v>
      </c>
      <c r="M433">
        <v>8</v>
      </c>
      <c r="N433" t="s">
        <v>115</v>
      </c>
      <c r="O433" t="s">
        <v>72</v>
      </c>
      <c r="P433" t="s">
        <v>552</v>
      </c>
      <c r="Q433" t="s">
        <v>435</v>
      </c>
      <c r="R433" t="s">
        <v>689</v>
      </c>
      <c r="S433" s="37" t="b">
        <f>Table1[[#This Row],[Toss_Winner]]=Table1[[#This Row],[Winner]]</f>
        <v>1</v>
      </c>
      <c r="T433" s="37" t="b">
        <f>IF(Table1[[#This Row],[Team1]]=Table1[[#This Row],[Team2]],)</f>
        <v>0</v>
      </c>
    </row>
    <row r="434" spans="1:20" x14ac:dyDescent="0.25">
      <c r="A434">
        <v>484</v>
      </c>
      <c r="B434" t="s">
        <v>528</v>
      </c>
      <c r="C434" t="s">
        <v>54</v>
      </c>
      <c r="D434" s="1">
        <v>41765</v>
      </c>
      <c r="E434" t="s">
        <v>28</v>
      </c>
      <c r="F434" t="s">
        <v>20</v>
      </c>
      <c r="G434" t="s">
        <v>20</v>
      </c>
      <c r="H434" t="s">
        <v>21</v>
      </c>
      <c r="I434" t="s">
        <v>22</v>
      </c>
      <c r="J434">
        <v>0</v>
      </c>
      <c r="K434" t="s">
        <v>28</v>
      </c>
      <c r="L434">
        <v>19</v>
      </c>
      <c r="M434">
        <v>0</v>
      </c>
      <c r="N434" t="s">
        <v>109</v>
      </c>
      <c r="O434" t="s">
        <v>56</v>
      </c>
      <c r="P434" t="s">
        <v>33</v>
      </c>
      <c r="Q434" t="s">
        <v>484</v>
      </c>
      <c r="R434" t="s">
        <v>659</v>
      </c>
      <c r="S434" s="37" t="b">
        <f>Table1[[#This Row],[Toss_Winner]]=Table1[[#This Row],[Winner]]</f>
        <v>0</v>
      </c>
      <c r="T434" s="37" t="b">
        <f>IF(Table1[[#This Row],[Team1]]=Table1[[#This Row],[Team2]],)</f>
        <v>0</v>
      </c>
    </row>
    <row r="435" spans="1:20" x14ac:dyDescent="0.25">
      <c r="A435">
        <v>485</v>
      </c>
      <c r="B435" t="s">
        <v>528</v>
      </c>
      <c r="C435" t="s">
        <v>70</v>
      </c>
      <c r="D435" s="1">
        <v>41766</v>
      </c>
      <c r="E435" t="s">
        <v>48</v>
      </c>
      <c r="F435" t="s">
        <v>36</v>
      </c>
      <c r="G435" t="s">
        <v>48</v>
      </c>
      <c r="H435" t="s">
        <v>49</v>
      </c>
      <c r="I435" t="s">
        <v>22</v>
      </c>
      <c r="J435">
        <v>0</v>
      </c>
      <c r="K435" t="s">
        <v>36</v>
      </c>
      <c r="L435">
        <v>0</v>
      </c>
      <c r="M435">
        <v>8</v>
      </c>
      <c r="N435" t="s">
        <v>99</v>
      </c>
      <c r="O435" t="s">
        <v>72</v>
      </c>
      <c r="P435" t="s">
        <v>435</v>
      </c>
      <c r="Q435" t="s">
        <v>46</v>
      </c>
      <c r="R435" t="s">
        <v>720</v>
      </c>
      <c r="S435" s="37" t="b">
        <f>Table1[[#This Row],[Toss_Winner]]=Table1[[#This Row],[Winner]]</f>
        <v>0</v>
      </c>
      <c r="T435" s="37" t="b">
        <f>IF(Table1[[#This Row],[Team1]]=Table1[[#This Row],[Team2]],)</f>
        <v>0</v>
      </c>
    </row>
    <row r="436" spans="1:20" x14ac:dyDescent="0.25">
      <c r="A436">
        <v>486</v>
      </c>
      <c r="B436" t="s">
        <v>528</v>
      </c>
      <c r="C436" t="s">
        <v>318</v>
      </c>
      <c r="D436" s="1">
        <v>41766</v>
      </c>
      <c r="E436" t="s">
        <v>42</v>
      </c>
      <c r="F436" t="s">
        <v>140</v>
      </c>
      <c r="G436" t="s">
        <v>140</v>
      </c>
      <c r="H436" t="s">
        <v>21</v>
      </c>
      <c r="I436" t="s">
        <v>22</v>
      </c>
      <c r="J436">
        <v>0</v>
      </c>
      <c r="K436" t="s">
        <v>42</v>
      </c>
      <c r="L436">
        <v>44</v>
      </c>
      <c r="M436">
        <v>0</v>
      </c>
      <c r="N436" t="s">
        <v>43</v>
      </c>
      <c r="O436" t="s">
        <v>320</v>
      </c>
      <c r="P436" t="s">
        <v>255</v>
      </c>
      <c r="Q436" t="s">
        <v>553</v>
      </c>
      <c r="R436" t="s">
        <v>654</v>
      </c>
      <c r="S436" s="37" t="b">
        <f>Table1[[#This Row],[Toss_Winner]]=Table1[[#This Row],[Winner]]</f>
        <v>0</v>
      </c>
      <c r="T436" s="37" t="b">
        <f>IF(Table1[[#This Row],[Team1]]=Table1[[#This Row],[Team2]],)</f>
        <v>0</v>
      </c>
    </row>
    <row r="437" spans="1:20" x14ac:dyDescent="0.25">
      <c r="A437">
        <v>487</v>
      </c>
      <c r="B437" t="s">
        <v>528</v>
      </c>
      <c r="C437" t="s">
        <v>310</v>
      </c>
      <c r="D437" s="1">
        <v>41767</v>
      </c>
      <c r="E437" t="s">
        <v>19</v>
      </c>
      <c r="F437" t="s">
        <v>145</v>
      </c>
      <c r="G437" t="s">
        <v>145</v>
      </c>
      <c r="H437" t="s">
        <v>21</v>
      </c>
      <c r="I437" t="s">
        <v>22</v>
      </c>
      <c r="J437">
        <v>0</v>
      </c>
      <c r="K437" t="s">
        <v>19</v>
      </c>
      <c r="L437">
        <v>32</v>
      </c>
      <c r="M437">
        <v>0</v>
      </c>
      <c r="N437" t="s">
        <v>78</v>
      </c>
      <c r="O437" t="s">
        <v>312</v>
      </c>
      <c r="P437" t="s">
        <v>45</v>
      </c>
      <c r="Q437" t="s">
        <v>26</v>
      </c>
      <c r="R437" t="s">
        <v>659</v>
      </c>
      <c r="S437" s="37" t="b">
        <f>Table1[[#This Row],[Toss_Winner]]=Table1[[#This Row],[Winner]]</f>
        <v>0</v>
      </c>
      <c r="T437" s="37" t="b">
        <f>IF(Table1[[#This Row],[Team1]]=Table1[[#This Row],[Team2]],)</f>
        <v>0</v>
      </c>
    </row>
    <row r="438" spans="1:20" x14ac:dyDescent="0.25">
      <c r="A438">
        <v>488</v>
      </c>
      <c r="B438" t="s">
        <v>528</v>
      </c>
      <c r="C438" t="s">
        <v>47</v>
      </c>
      <c r="D438" s="1">
        <v>41768</v>
      </c>
      <c r="E438" t="s">
        <v>42</v>
      </c>
      <c r="F438" t="s">
        <v>20</v>
      </c>
      <c r="G438" t="s">
        <v>20</v>
      </c>
      <c r="H438" t="s">
        <v>21</v>
      </c>
      <c r="I438" t="s">
        <v>22</v>
      </c>
      <c r="J438">
        <v>0</v>
      </c>
      <c r="K438" t="s">
        <v>42</v>
      </c>
      <c r="L438">
        <v>32</v>
      </c>
      <c r="M438">
        <v>0</v>
      </c>
      <c r="N438" t="s">
        <v>107</v>
      </c>
      <c r="O438" t="s">
        <v>51</v>
      </c>
      <c r="P438" t="s">
        <v>33</v>
      </c>
      <c r="Q438" t="s">
        <v>484</v>
      </c>
      <c r="R438" t="s">
        <v>39</v>
      </c>
      <c r="S438" s="37" t="b">
        <f>Table1[[#This Row],[Toss_Winner]]=Table1[[#This Row],[Winner]]</f>
        <v>0</v>
      </c>
      <c r="T438" s="37" t="b">
        <f>IF(Table1[[#This Row],[Team1]]=Table1[[#This Row],[Team2]],)</f>
        <v>0</v>
      </c>
    </row>
    <row r="439" spans="1:20" x14ac:dyDescent="0.25">
      <c r="A439">
        <v>489</v>
      </c>
      <c r="B439" t="s">
        <v>528</v>
      </c>
      <c r="C439" t="s">
        <v>70</v>
      </c>
      <c r="D439" s="1">
        <v>41769</v>
      </c>
      <c r="E439" t="s">
        <v>48</v>
      </c>
      <c r="F439" t="s">
        <v>19</v>
      </c>
      <c r="G439" t="s">
        <v>19</v>
      </c>
      <c r="H439" t="s">
        <v>21</v>
      </c>
      <c r="I439" t="s">
        <v>22</v>
      </c>
      <c r="J439">
        <v>1</v>
      </c>
      <c r="K439" t="s">
        <v>19</v>
      </c>
      <c r="L439">
        <v>0</v>
      </c>
      <c r="M439">
        <v>8</v>
      </c>
      <c r="N439" t="s">
        <v>379</v>
      </c>
      <c r="O439" t="s">
        <v>72</v>
      </c>
      <c r="P439" t="s">
        <v>552</v>
      </c>
      <c r="Q439" t="s">
        <v>435</v>
      </c>
      <c r="R439" t="s">
        <v>686</v>
      </c>
      <c r="S439" s="37" t="b">
        <f>Table1[[#This Row],[Toss_Winner]]=Table1[[#This Row],[Winner]]</f>
        <v>1</v>
      </c>
      <c r="T439" s="37" t="b">
        <f>IF(Table1[[#This Row],[Team1]]=Table1[[#This Row],[Team2]],)</f>
        <v>0</v>
      </c>
    </row>
    <row r="440" spans="1:20" x14ac:dyDescent="0.25">
      <c r="A440">
        <v>490</v>
      </c>
      <c r="B440" t="s">
        <v>528</v>
      </c>
      <c r="C440" t="s">
        <v>54</v>
      </c>
      <c r="D440" s="1">
        <v>41769</v>
      </c>
      <c r="E440" t="s">
        <v>28</v>
      </c>
      <c r="F440" t="s">
        <v>140</v>
      </c>
      <c r="G440" t="s">
        <v>140</v>
      </c>
      <c r="H440" t="s">
        <v>21</v>
      </c>
      <c r="I440" t="s">
        <v>22</v>
      </c>
      <c r="J440">
        <v>0</v>
      </c>
      <c r="K440" t="s">
        <v>140</v>
      </c>
      <c r="L440">
        <v>0</v>
      </c>
      <c r="M440">
        <v>4</v>
      </c>
      <c r="N440" t="s">
        <v>115</v>
      </c>
      <c r="O440" t="s">
        <v>56</v>
      </c>
      <c r="P440" t="s">
        <v>255</v>
      </c>
      <c r="Q440" t="s">
        <v>431</v>
      </c>
      <c r="R440" t="s">
        <v>686</v>
      </c>
      <c r="S440" s="37" t="b">
        <f>Table1[[#This Row],[Toss_Winner]]=Table1[[#This Row],[Winner]]</f>
        <v>1</v>
      </c>
      <c r="T440" s="37" t="b">
        <f>IF(Table1[[#This Row],[Team1]]=Table1[[#This Row],[Team2]],)</f>
        <v>0</v>
      </c>
    </row>
    <row r="441" spans="1:20" x14ac:dyDescent="0.25">
      <c r="A441">
        <v>491</v>
      </c>
      <c r="B441" t="s">
        <v>528</v>
      </c>
      <c r="C441" t="s">
        <v>318</v>
      </c>
      <c r="D441" s="1">
        <v>41770</v>
      </c>
      <c r="E441" t="s">
        <v>42</v>
      </c>
      <c r="F441" t="s">
        <v>36</v>
      </c>
      <c r="G441" t="s">
        <v>36</v>
      </c>
      <c r="H441" t="s">
        <v>21</v>
      </c>
      <c r="I441" t="s">
        <v>22</v>
      </c>
      <c r="J441">
        <v>0</v>
      </c>
      <c r="K441" t="s">
        <v>36</v>
      </c>
      <c r="L441">
        <v>0</v>
      </c>
      <c r="M441">
        <v>9</v>
      </c>
      <c r="N441" t="s">
        <v>99</v>
      </c>
      <c r="O441" t="s">
        <v>320</v>
      </c>
      <c r="P441" t="s">
        <v>26</v>
      </c>
      <c r="Q441" t="s">
        <v>40</v>
      </c>
      <c r="R441" t="s">
        <v>33</v>
      </c>
      <c r="S441" s="37" t="b">
        <f>Table1[[#This Row],[Toss_Winner]]=Table1[[#This Row],[Winner]]</f>
        <v>1</v>
      </c>
      <c r="T441" s="37" t="b">
        <f>IF(Table1[[#This Row],[Team1]]=Table1[[#This Row],[Team2]],)</f>
        <v>0</v>
      </c>
    </row>
    <row r="442" spans="1:20" x14ac:dyDescent="0.25">
      <c r="A442">
        <v>492</v>
      </c>
      <c r="B442" t="s">
        <v>528</v>
      </c>
      <c r="C442" t="s">
        <v>47</v>
      </c>
      <c r="D442" s="1">
        <v>41770</v>
      </c>
      <c r="E442" t="s">
        <v>20</v>
      </c>
      <c r="F442" t="s">
        <v>145</v>
      </c>
      <c r="G442" t="s">
        <v>20</v>
      </c>
      <c r="H442" t="s">
        <v>49</v>
      </c>
      <c r="I442" t="s">
        <v>22</v>
      </c>
      <c r="J442">
        <v>0</v>
      </c>
      <c r="K442" t="s">
        <v>145</v>
      </c>
      <c r="L442">
        <v>0</v>
      </c>
      <c r="M442">
        <v>5</v>
      </c>
      <c r="N442" t="s">
        <v>488</v>
      </c>
      <c r="O442" t="s">
        <v>51</v>
      </c>
      <c r="P442" t="s">
        <v>33</v>
      </c>
      <c r="Q442" t="s">
        <v>386</v>
      </c>
      <c r="R442" t="s">
        <v>684</v>
      </c>
      <c r="S442" s="37" t="b">
        <f>Table1[[#This Row],[Toss_Winner]]=Table1[[#This Row],[Winner]]</f>
        <v>0</v>
      </c>
      <c r="T442" s="37" t="b">
        <f>IF(Table1[[#This Row],[Team1]]=Table1[[#This Row],[Team2]],)</f>
        <v>0</v>
      </c>
    </row>
    <row r="443" spans="1:20" x14ac:dyDescent="0.25">
      <c r="A443">
        <v>493</v>
      </c>
      <c r="B443" t="s">
        <v>528</v>
      </c>
      <c r="C443" t="s">
        <v>18</v>
      </c>
      <c r="D443" s="1">
        <v>41771</v>
      </c>
      <c r="E443" t="s">
        <v>19</v>
      </c>
      <c r="F443" t="s">
        <v>28</v>
      </c>
      <c r="G443" t="s">
        <v>19</v>
      </c>
      <c r="H443" t="s">
        <v>49</v>
      </c>
      <c r="I443" t="s">
        <v>22</v>
      </c>
      <c r="J443">
        <v>0</v>
      </c>
      <c r="K443" t="s">
        <v>28</v>
      </c>
      <c r="L443">
        <v>0</v>
      </c>
      <c r="M443">
        <v>7</v>
      </c>
      <c r="N443" t="s">
        <v>125</v>
      </c>
      <c r="O443" t="s">
        <v>24</v>
      </c>
      <c r="P443" t="s">
        <v>255</v>
      </c>
      <c r="Q443" t="s">
        <v>431</v>
      </c>
      <c r="R443" t="s">
        <v>656</v>
      </c>
      <c r="S443" s="37" t="b">
        <f>Table1[[#This Row],[Toss_Winner]]=Table1[[#This Row],[Winner]]</f>
        <v>0</v>
      </c>
      <c r="T443" s="37" t="b">
        <f>IF(Table1[[#This Row],[Team1]]=Table1[[#This Row],[Team2]],)</f>
        <v>0</v>
      </c>
    </row>
    <row r="444" spans="1:20" x14ac:dyDescent="0.25">
      <c r="A444">
        <v>494</v>
      </c>
      <c r="B444" t="s">
        <v>528</v>
      </c>
      <c r="C444" t="s">
        <v>515</v>
      </c>
      <c r="D444" s="1">
        <v>41772</v>
      </c>
      <c r="E444" t="s">
        <v>145</v>
      </c>
      <c r="F444" t="s">
        <v>140</v>
      </c>
      <c r="G444" t="s">
        <v>145</v>
      </c>
      <c r="H444" t="s">
        <v>49</v>
      </c>
      <c r="I444" t="s">
        <v>22</v>
      </c>
      <c r="J444">
        <v>0</v>
      </c>
      <c r="K444" t="s">
        <v>140</v>
      </c>
      <c r="L444">
        <v>0</v>
      </c>
      <c r="M444">
        <v>5</v>
      </c>
      <c r="N444" t="s">
        <v>429</v>
      </c>
      <c r="O444" t="s">
        <v>516</v>
      </c>
      <c r="P444" t="s">
        <v>435</v>
      </c>
      <c r="Q444" t="s">
        <v>46</v>
      </c>
      <c r="R444" t="s">
        <v>39</v>
      </c>
      <c r="S444" s="37" t="b">
        <f>Table1[[#This Row],[Toss_Winner]]=Table1[[#This Row],[Winner]]</f>
        <v>0</v>
      </c>
      <c r="T444" s="37" t="b">
        <f>IF(Table1[[#This Row],[Team1]]=Table1[[#This Row],[Team2]],)</f>
        <v>0</v>
      </c>
    </row>
    <row r="445" spans="1:20" x14ac:dyDescent="0.25">
      <c r="A445">
        <v>495</v>
      </c>
      <c r="B445" t="s">
        <v>528</v>
      </c>
      <c r="C445" t="s">
        <v>47</v>
      </c>
      <c r="D445" s="1">
        <v>41772</v>
      </c>
      <c r="E445" t="s">
        <v>20</v>
      </c>
      <c r="F445" t="s">
        <v>48</v>
      </c>
      <c r="G445" t="s">
        <v>48</v>
      </c>
      <c r="H445" t="s">
        <v>21</v>
      </c>
      <c r="I445" t="s">
        <v>22</v>
      </c>
      <c r="J445">
        <v>0</v>
      </c>
      <c r="K445" t="s">
        <v>20</v>
      </c>
      <c r="L445">
        <v>16</v>
      </c>
      <c r="M445">
        <v>0</v>
      </c>
      <c r="N445" t="s">
        <v>23</v>
      </c>
      <c r="O445" t="s">
        <v>51</v>
      </c>
      <c r="P445" t="s">
        <v>484</v>
      </c>
      <c r="Q445" t="s">
        <v>386</v>
      </c>
      <c r="R445" t="s">
        <v>689</v>
      </c>
      <c r="S445" s="37" t="b">
        <f>Table1[[#This Row],[Toss_Winner]]=Table1[[#This Row],[Winner]]</f>
        <v>0</v>
      </c>
      <c r="T445" s="37" t="b">
        <f>IF(Table1[[#This Row],[Team1]]=Table1[[#This Row],[Team2]],)</f>
        <v>0</v>
      </c>
    </row>
    <row r="446" spans="1:20" x14ac:dyDescent="0.25">
      <c r="A446">
        <v>496</v>
      </c>
      <c r="B446" t="s">
        <v>528</v>
      </c>
      <c r="C446" t="s">
        <v>18</v>
      </c>
      <c r="D446" s="1">
        <v>41773</v>
      </c>
      <c r="E446" t="s">
        <v>19</v>
      </c>
      <c r="F446" t="s">
        <v>42</v>
      </c>
      <c r="G446" t="s">
        <v>42</v>
      </c>
      <c r="H446" t="s">
        <v>21</v>
      </c>
      <c r="I446" t="s">
        <v>22</v>
      </c>
      <c r="J446">
        <v>0</v>
      </c>
      <c r="K446" t="s">
        <v>42</v>
      </c>
      <c r="L446">
        <v>0</v>
      </c>
      <c r="M446">
        <v>6</v>
      </c>
      <c r="N446" t="s">
        <v>121</v>
      </c>
      <c r="O446" t="s">
        <v>24</v>
      </c>
      <c r="P446" t="s">
        <v>431</v>
      </c>
      <c r="Q446" t="s">
        <v>553</v>
      </c>
      <c r="R446" t="s">
        <v>663</v>
      </c>
      <c r="S446" s="37" t="b">
        <f>Table1[[#This Row],[Toss_Winner]]=Table1[[#This Row],[Winner]]</f>
        <v>1</v>
      </c>
      <c r="T446" s="37" t="b">
        <f>IF(Table1[[#This Row],[Team1]]=Table1[[#This Row],[Team2]],)</f>
        <v>0</v>
      </c>
    </row>
    <row r="447" spans="1:20" x14ac:dyDescent="0.25">
      <c r="A447">
        <v>497</v>
      </c>
      <c r="B447" t="s">
        <v>528</v>
      </c>
      <c r="C447" t="s">
        <v>318</v>
      </c>
      <c r="D447" s="1">
        <v>41773</v>
      </c>
      <c r="E447" t="s">
        <v>28</v>
      </c>
      <c r="F447" t="s">
        <v>36</v>
      </c>
      <c r="G447" t="s">
        <v>36</v>
      </c>
      <c r="H447" t="s">
        <v>21</v>
      </c>
      <c r="I447" t="s">
        <v>22</v>
      </c>
      <c r="J447">
        <v>0</v>
      </c>
      <c r="K447" t="s">
        <v>36</v>
      </c>
      <c r="L447">
        <v>0</v>
      </c>
      <c r="M447">
        <v>6</v>
      </c>
      <c r="N447" t="s">
        <v>69</v>
      </c>
      <c r="O447" t="s">
        <v>320</v>
      </c>
      <c r="P447" t="s">
        <v>45</v>
      </c>
      <c r="Q447" t="s">
        <v>26</v>
      </c>
      <c r="R447" t="s">
        <v>684</v>
      </c>
      <c r="S447" s="37" t="b">
        <f>Table1[[#This Row],[Toss_Winner]]=Table1[[#This Row],[Winner]]</f>
        <v>1</v>
      </c>
      <c r="T447" s="37" t="b">
        <f>IF(Table1[[#This Row],[Team1]]=Table1[[#This Row],[Team2]],)</f>
        <v>0</v>
      </c>
    </row>
    <row r="448" spans="1:20" x14ac:dyDescent="0.25">
      <c r="A448">
        <v>498</v>
      </c>
      <c r="B448" t="s">
        <v>528</v>
      </c>
      <c r="C448" t="s">
        <v>310</v>
      </c>
      <c r="D448" s="1">
        <v>41774</v>
      </c>
      <c r="E448" t="s">
        <v>145</v>
      </c>
      <c r="F448" t="s">
        <v>48</v>
      </c>
      <c r="G448" t="s">
        <v>48</v>
      </c>
      <c r="H448" t="s">
        <v>21</v>
      </c>
      <c r="I448" t="s">
        <v>22</v>
      </c>
      <c r="J448">
        <v>0</v>
      </c>
      <c r="K448" t="s">
        <v>145</v>
      </c>
      <c r="L448">
        <v>62</v>
      </c>
      <c r="M448">
        <v>0</v>
      </c>
      <c r="N448" t="s">
        <v>427</v>
      </c>
      <c r="O448" t="s">
        <v>312</v>
      </c>
      <c r="P448" t="s">
        <v>33</v>
      </c>
      <c r="Q448" t="s">
        <v>386</v>
      </c>
      <c r="R448" t="s">
        <v>33</v>
      </c>
      <c r="S448" s="37" t="b">
        <f>Table1[[#This Row],[Toss_Winner]]=Table1[[#This Row],[Winner]]</f>
        <v>0</v>
      </c>
      <c r="T448" s="37" t="b">
        <f>IF(Table1[[#This Row],[Team1]]=Table1[[#This Row],[Team2]],)</f>
        <v>0</v>
      </c>
    </row>
    <row r="449" spans="1:20" x14ac:dyDescent="0.25">
      <c r="A449">
        <v>499</v>
      </c>
      <c r="B449" t="s">
        <v>528</v>
      </c>
      <c r="C449" t="s">
        <v>515</v>
      </c>
      <c r="D449" s="1">
        <v>41777</v>
      </c>
      <c r="E449" t="s">
        <v>140</v>
      </c>
      <c r="F449" t="s">
        <v>20</v>
      </c>
      <c r="G449" t="s">
        <v>140</v>
      </c>
      <c r="H449" t="s">
        <v>49</v>
      </c>
      <c r="I449" t="s">
        <v>22</v>
      </c>
      <c r="J449">
        <v>0</v>
      </c>
      <c r="K449" t="s">
        <v>20</v>
      </c>
      <c r="L449">
        <v>0</v>
      </c>
      <c r="M449">
        <v>5</v>
      </c>
      <c r="N449" t="s">
        <v>249</v>
      </c>
      <c r="O449" t="s">
        <v>516</v>
      </c>
      <c r="P449" t="s">
        <v>435</v>
      </c>
      <c r="Q449" t="s">
        <v>46</v>
      </c>
      <c r="R449" t="s">
        <v>664</v>
      </c>
      <c r="S449" s="37" t="b">
        <f>Table1[[#This Row],[Toss_Winner]]=Table1[[#This Row],[Winner]]</f>
        <v>0</v>
      </c>
      <c r="T449" s="37" t="b">
        <f>IF(Table1[[#This Row],[Team1]]=Table1[[#This Row],[Team2]],)</f>
        <v>0</v>
      </c>
    </row>
    <row r="450" spans="1:20" x14ac:dyDescent="0.25">
      <c r="A450">
        <v>500</v>
      </c>
      <c r="B450" t="s">
        <v>528</v>
      </c>
      <c r="C450" t="s">
        <v>18</v>
      </c>
      <c r="D450" s="1">
        <v>41777</v>
      </c>
      <c r="E450" t="s">
        <v>19</v>
      </c>
      <c r="F450" t="s">
        <v>36</v>
      </c>
      <c r="G450" t="s">
        <v>19</v>
      </c>
      <c r="H450" t="s">
        <v>49</v>
      </c>
      <c r="I450" t="s">
        <v>22</v>
      </c>
      <c r="J450">
        <v>0</v>
      </c>
      <c r="K450" t="s">
        <v>36</v>
      </c>
      <c r="L450">
        <v>0</v>
      </c>
      <c r="M450">
        <v>7</v>
      </c>
      <c r="N450" t="s">
        <v>469</v>
      </c>
      <c r="O450" t="s">
        <v>24</v>
      </c>
      <c r="P450" t="s">
        <v>26</v>
      </c>
      <c r="Q450" t="s">
        <v>40</v>
      </c>
      <c r="R450" t="s">
        <v>686</v>
      </c>
      <c r="S450" s="37" t="b">
        <f>Table1[[#This Row],[Toss_Winner]]=Table1[[#This Row],[Winner]]</f>
        <v>0</v>
      </c>
      <c r="T450" s="37" t="b">
        <f>IF(Table1[[#This Row],[Team1]]=Table1[[#This Row],[Team2]],)</f>
        <v>0</v>
      </c>
    </row>
    <row r="451" spans="1:20" x14ac:dyDescent="0.25">
      <c r="A451">
        <v>501</v>
      </c>
      <c r="B451" t="s">
        <v>528</v>
      </c>
      <c r="C451" t="s">
        <v>310</v>
      </c>
      <c r="D451" s="1">
        <v>41778</v>
      </c>
      <c r="E451" t="s">
        <v>28</v>
      </c>
      <c r="F451" t="s">
        <v>145</v>
      </c>
      <c r="G451" t="s">
        <v>28</v>
      </c>
      <c r="H451" t="s">
        <v>49</v>
      </c>
      <c r="I451" t="s">
        <v>22</v>
      </c>
      <c r="J451">
        <v>0</v>
      </c>
      <c r="K451" t="s">
        <v>28</v>
      </c>
      <c r="L451">
        <v>25</v>
      </c>
      <c r="M451">
        <v>0</v>
      </c>
      <c r="N451" t="s">
        <v>141</v>
      </c>
      <c r="O451" t="s">
        <v>312</v>
      </c>
      <c r="P451" t="s">
        <v>33</v>
      </c>
      <c r="Q451" t="s">
        <v>386</v>
      </c>
      <c r="R451" t="s">
        <v>46</v>
      </c>
      <c r="S451" s="37" t="b">
        <f>Table1[[#This Row],[Toss_Winner]]=Table1[[#This Row],[Winner]]</f>
        <v>1</v>
      </c>
      <c r="T451" s="37" t="b">
        <f>IF(Table1[[#This Row],[Team1]]=Table1[[#This Row],[Team2]],)</f>
        <v>0</v>
      </c>
    </row>
    <row r="452" spans="1:20" x14ac:dyDescent="0.25">
      <c r="A452">
        <v>502</v>
      </c>
      <c r="B452" t="s">
        <v>528</v>
      </c>
      <c r="C452" t="s">
        <v>70</v>
      </c>
      <c r="D452" s="1">
        <v>41778</v>
      </c>
      <c r="E452" t="s">
        <v>48</v>
      </c>
      <c r="F452" t="s">
        <v>42</v>
      </c>
      <c r="G452" t="s">
        <v>42</v>
      </c>
      <c r="H452" t="s">
        <v>21</v>
      </c>
      <c r="I452" t="s">
        <v>22</v>
      </c>
      <c r="J452">
        <v>0</v>
      </c>
      <c r="K452" t="s">
        <v>42</v>
      </c>
      <c r="L452">
        <v>0</v>
      </c>
      <c r="M452">
        <v>4</v>
      </c>
      <c r="N452" t="s">
        <v>57</v>
      </c>
      <c r="O452" t="s">
        <v>72</v>
      </c>
      <c r="P452" t="s">
        <v>255</v>
      </c>
      <c r="Q452" t="s">
        <v>553</v>
      </c>
      <c r="R452" t="s">
        <v>656</v>
      </c>
      <c r="S452" s="37" t="b">
        <f>Table1[[#This Row],[Toss_Winner]]=Table1[[#This Row],[Winner]]</f>
        <v>1</v>
      </c>
      <c r="T452" s="37" t="b">
        <f>IF(Table1[[#This Row],[Team1]]=Table1[[#This Row],[Team2]],)</f>
        <v>0</v>
      </c>
    </row>
    <row r="453" spans="1:20" x14ac:dyDescent="0.25">
      <c r="A453">
        <v>503</v>
      </c>
      <c r="B453" t="s">
        <v>528</v>
      </c>
      <c r="C453" t="s">
        <v>18</v>
      </c>
      <c r="D453" s="1">
        <v>41779</v>
      </c>
      <c r="E453" t="s">
        <v>20</v>
      </c>
      <c r="F453" t="s">
        <v>19</v>
      </c>
      <c r="G453" t="s">
        <v>20</v>
      </c>
      <c r="H453" t="s">
        <v>49</v>
      </c>
      <c r="I453" t="s">
        <v>22</v>
      </c>
      <c r="J453">
        <v>0</v>
      </c>
      <c r="K453" t="s">
        <v>19</v>
      </c>
      <c r="L453">
        <v>0</v>
      </c>
      <c r="M453">
        <v>7</v>
      </c>
      <c r="N453" t="s">
        <v>108</v>
      </c>
      <c r="O453" t="s">
        <v>24</v>
      </c>
      <c r="P453" t="s">
        <v>45</v>
      </c>
      <c r="Q453" t="s">
        <v>26</v>
      </c>
      <c r="R453" t="s">
        <v>695</v>
      </c>
      <c r="S453" s="37" t="b">
        <f>Table1[[#This Row],[Toss_Winner]]=Table1[[#This Row],[Winner]]</f>
        <v>0</v>
      </c>
      <c r="T453" s="37" t="b">
        <f>IF(Table1[[#This Row],[Team1]]=Table1[[#This Row],[Team2]],)</f>
        <v>0</v>
      </c>
    </row>
    <row r="454" spans="1:20" x14ac:dyDescent="0.25">
      <c r="A454">
        <v>504</v>
      </c>
      <c r="B454" t="s">
        <v>528</v>
      </c>
      <c r="C454" t="s">
        <v>60</v>
      </c>
      <c r="D454" s="1">
        <v>41779</v>
      </c>
      <c r="E454" t="s">
        <v>140</v>
      </c>
      <c r="F454" t="s">
        <v>36</v>
      </c>
      <c r="G454" t="s">
        <v>36</v>
      </c>
      <c r="H454" t="s">
        <v>21</v>
      </c>
      <c r="I454" t="s">
        <v>22</v>
      </c>
      <c r="J454">
        <v>0</v>
      </c>
      <c r="K454" t="s">
        <v>36</v>
      </c>
      <c r="L454">
        <v>0</v>
      </c>
      <c r="M454">
        <v>8</v>
      </c>
      <c r="N454" t="s">
        <v>69</v>
      </c>
      <c r="O454" t="s">
        <v>63</v>
      </c>
      <c r="P454" t="s">
        <v>552</v>
      </c>
      <c r="Q454" t="s">
        <v>46</v>
      </c>
      <c r="R454" t="s">
        <v>33</v>
      </c>
      <c r="S454" s="37" t="b">
        <f>Table1[[#This Row],[Toss_Winner]]=Table1[[#This Row],[Winner]]</f>
        <v>1</v>
      </c>
      <c r="T454" s="37" t="b">
        <f>IF(Table1[[#This Row],[Team1]]=Table1[[#This Row],[Team2]],)</f>
        <v>0</v>
      </c>
    </row>
    <row r="455" spans="1:20" x14ac:dyDescent="0.25">
      <c r="A455">
        <v>505</v>
      </c>
      <c r="B455" t="s">
        <v>528</v>
      </c>
      <c r="C455" t="s">
        <v>100</v>
      </c>
      <c r="D455" s="1">
        <v>41780</v>
      </c>
      <c r="E455" t="s">
        <v>42</v>
      </c>
      <c r="F455" t="s">
        <v>28</v>
      </c>
      <c r="G455" t="s">
        <v>28</v>
      </c>
      <c r="H455" t="s">
        <v>21</v>
      </c>
      <c r="I455" t="s">
        <v>22</v>
      </c>
      <c r="J455">
        <v>0</v>
      </c>
      <c r="K455" t="s">
        <v>28</v>
      </c>
      <c r="L455">
        <v>0</v>
      </c>
      <c r="M455">
        <v>7</v>
      </c>
      <c r="N455" t="s">
        <v>114</v>
      </c>
      <c r="O455" t="s">
        <v>142</v>
      </c>
      <c r="P455" t="s">
        <v>255</v>
      </c>
      <c r="Q455" t="s">
        <v>431</v>
      </c>
      <c r="R455" t="s">
        <v>689</v>
      </c>
      <c r="S455" s="37" t="b">
        <f>Table1[[#This Row],[Toss_Winner]]=Table1[[#This Row],[Winner]]</f>
        <v>1</v>
      </c>
      <c r="T455" s="37" t="b">
        <f>IF(Table1[[#This Row],[Team1]]=Table1[[#This Row],[Team2]],)</f>
        <v>0</v>
      </c>
    </row>
    <row r="456" spans="1:20" x14ac:dyDescent="0.25">
      <c r="A456">
        <v>506</v>
      </c>
      <c r="B456" t="s">
        <v>528</v>
      </c>
      <c r="C456" t="s">
        <v>60</v>
      </c>
      <c r="D456" s="1">
        <v>41781</v>
      </c>
      <c r="E456" t="s">
        <v>36</v>
      </c>
      <c r="F456" t="s">
        <v>20</v>
      </c>
      <c r="G456" t="s">
        <v>20</v>
      </c>
      <c r="H456" t="s">
        <v>21</v>
      </c>
      <c r="I456" t="s">
        <v>22</v>
      </c>
      <c r="J456">
        <v>0</v>
      </c>
      <c r="K456" t="s">
        <v>36</v>
      </c>
      <c r="L456">
        <v>30</v>
      </c>
      <c r="M456">
        <v>0</v>
      </c>
      <c r="N456" t="s">
        <v>69</v>
      </c>
      <c r="O456" t="s">
        <v>63</v>
      </c>
      <c r="P456" t="s">
        <v>45</v>
      </c>
      <c r="Q456" t="s">
        <v>40</v>
      </c>
      <c r="R456" t="s">
        <v>656</v>
      </c>
      <c r="S456" s="37" t="b">
        <f>Table1[[#This Row],[Toss_Winner]]=Table1[[#This Row],[Winner]]</f>
        <v>0</v>
      </c>
      <c r="T456" s="37" t="b">
        <f>IF(Table1[[#This Row],[Team1]]=Table1[[#This Row],[Team2]],)</f>
        <v>0</v>
      </c>
    </row>
    <row r="457" spans="1:20" x14ac:dyDescent="0.25">
      <c r="A457">
        <v>507</v>
      </c>
      <c r="B457" t="s">
        <v>528</v>
      </c>
      <c r="C457" t="s">
        <v>515</v>
      </c>
      <c r="D457" s="1">
        <v>41781</v>
      </c>
      <c r="E457" t="s">
        <v>140</v>
      </c>
      <c r="F457" t="s">
        <v>19</v>
      </c>
      <c r="G457" t="s">
        <v>19</v>
      </c>
      <c r="H457" t="s">
        <v>21</v>
      </c>
      <c r="I457" t="s">
        <v>22</v>
      </c>
      <c r="J457">
        <v>0</v>
      </c>
      <c r="K457" t="s">
        <v>19</v>
      </c>
      <c r="L457">
        <v>0</v>
      </c>
      <c r="M457">
        <v>6</v>
      </c>
      <c r="N457" t="s">
        <v>108</v>
      </c>
      <c r="O457" t="s">
        <v>516</v>
      </c>
      <c r="P457" t="s">
        <v>435</v>
      </c>
      <c r="Q457" t="s">
        <v>46</v>
      </c>
      <c r="R457" t="s">
        <v>686</v>
      </c>
      <c r="S457" s="37" t="b">
        <f>Table1[[#This Row],[Toss_Winner]]=Table1[[#This Row],[Winner]]</f>
        <v>1</v>
      </c>
      <c r="T457" s="37" t="b">
        <f>IF(Table1[[#This Row],[Team1]]=Table1[[#This Row],[Team2]],)</f>
        <v>0</v>
      </c>
    </row>
    <row r="458" spans="1:20" x14ac:dyDescent="0.25">
      <c r="A458">
        <v>508</v>
      </c>
      <c r="B458" t="s">
        <v>528</v>
      </c>
      <c r="C458" t="s">
        <v>54</v>
      </c>
      <c r="D458" s="1">
        <v>41782</v>
      </c>
      <c r="E458" t="s">
        <v>28</v>
      </c>
      <c r="F458" t="s">
        <v>48</v>
      </c>
      <c r="G458" t="s">
        <v>48</v>
      </c>
      <c r="H458" t="s">
        <v>21</v>
      </c>
      <c r="I458" t="s">
        <v>22</v>
      </c>
      <c r="J458">
        <v>0</v>
      </c>
      <c r="K458" t="s">
        <v>28</v>
      </c>
      <c r="L458">
        <v>15</v>
      </c>
      <c r="M458">
        <v>0</v>
      </c>
      <c r="N458" t="s">
        <v>141</v>
      </c>
      <c r="O458" t="s">
        <v>56</v>
      </c>
      <c r="P458" t="s">
        <v>33</v>
      </c>
      <c r="Q458" t="s">
        <v>386</v>
      </c>
      <c r="R458" t="s">
        <v>720</v>
      </c>
      <c r="S458" s="37" t="b">
        <f>Table1[[#This Row],[Toss_Winner]]=Table1[[#This Row],[Winner]]</f>
        <v>0</v>
      </c>
      <c r="T458" s="37" t="b">
        <f>IF(Table1[[#This Row],[Team1]]=Table1[[#This Row],[Team2]],)</f>
        <v>0</v>
      </c>
    </row>
    <row r="459" spans="1:20" x14ac:dyDescent="0.25">
      <c r="A459">
        <v>509</v>
      </c>
      <c r="B459" t="s">
        <v>528</v>
      </c>
      <c r="C459" t="s">
        <v>100</v>
      </c>
      <c r="D459" s="1">
        <v>41782</v>
      </c>
      <c r="E459" t="s">
        <v>42</v>
      </c>
      <c r="F459" t="s">
        <v>145</v>
      </c>
      <c r="G459" t="s">
        <v>145</v>
      </c>
      <c r="H459" t="s">
        <v>21</v>
      </c>
      <c r="I459" t="s">
        <v>22</v>
      </c>
      <c r="J459">
        <v>0</v>
      </c>
      <c r="K459" t="s">
        <v>42</v>
      </c>
      <c r="L459">
        <v>16</v>
      </c>
      <c r="M459">
        <v>0</v>
      </c>
      <c r="N459" t="s">
        <v>188</v>
      </c>
      <c r="O459" t="s">
        <v>142</v>
      </c>
      <c r="P459" t="s">
        <v>255</v>
      </c>
      <c r="Q459" t="s">
        <v>553</v>
      </c>
      <c r="R459" t="s">
        <v>39</v>
      </c>
      <c r="S459" s="37" t="b">
        <f>Table1[[#This Row],[Toss_Winner]]=Table1[[#This Row],[Winner]]</f>
        <v>0</v>
      </c>
      <c r="T459" s="37" t="b">
        <f>IF(Table1[[#This Row],[Team1]]=Table1[[#This Row],[Team2]],)</f>
        <v>0</v>
      </c>
    </row>
    <row r="460" spans="1:20" x14ac:dyDescent="0.25">
      <c r="A460">
        <v>510</v>
      </c>
      <c r="B460" t="s">
        <v>528</v>
      </c>
      <c r="C460" t="s">
        <v>47</v>
      </c>
      <c r="D460" s="1">
        <v>41783</v>
      </c>
      <c r="E460" t="s">
        <v>20</v>
      </c>
      <c r="F460" t="s">
        <v>140</v>
      </c>
      <c r="G460" t="s">
        <v>140</v>
      </c>
      <c r="H460" t="s">
        <v>21</v>
      </c>
      <c r="I460" t="s">
        <v>22</v>
      </c>
      <c r="J460">
        <v>0</v>
      </c>
      <c r="K460" t="s">
        <v>140</v>
      </c>
      <c r="L460">
        <v>0</v>
      </c>
      <c r="M460">
        <v>8</v>
      </c>
      <c r="N460" t="s">
        <v>92</v>
      </c>
      <c r="O460" t="s">
        <v>51</v>
      </c>
      <c r="P460" t="s">
        <v>45</v>
      </c>
      <c r="Q460" t="s">
        <v>26</v>
      </c>
      <c r="R460" t="s">
        <v>663</v>
      </c>
      <c r="S460" s="37" t="b">
        <f>Table1[[#This Row],[Toss_Winner]]=Table1[[#This Row],[Winner]]</f>
        <v>1</v>
      </c>
      <c r="T460" s="37" t="b">
        <f>IF(Table1[[#This Row],[Team1]]=Table1[[#This Row],[Team2]],)</f>
        <v>0</v>
      </c>
    </row>
    <row r="461" spans="1:20" x14ac:dyDescent="0.25">
      <c r="A461">
        <v>511</v>
      </c>
      <c r="B461" t="s">
        <v>528</v>
      </c>
      <c r="C461" t="s">
        <v>60</v>
      </c>
      <c r="D461" s="1">
        <v>41783</v>
      </c>
      <c r="E461" t="s">
        <v>19</v>
      </c>
      <c r="F461" t="s">
        <v>36</v>
      </c>
      <c r="G461" t="s">
        <v>36</v>
      </c>
      <c r="H461" t="s">
        <v>21</v>
      </c>
      <c r="I461" t="s">
        <v>22</v>
      </c>
      <c r="J461">
        <v>0</v>
      </c>
      <c r="K461" t="s">
        <v>36</v>
      </c>
      <c r="L461">
        <v>0</v>
      </c>
      <c r="M461">
        <v>4</v>
      </c>
      <c r="N461" t="s">
        <v>171</v>
      </c>
      <c r="O461" t="s">
        <v>63</v>
      </c>
      <c r="P461" t="s">
        <v>552</v>
      </c>
      <c r="Q461" t="s">
        <v>435</v>
      </c>
      <c r="R461" t="s">
        <v>664</v>
      </c>
      <c r="S461" s="37" t="b">
        <f>Table1[[#This Row],[Toss_Winner]]=Table1[[#This Row],[Winner]]</f>
        <v>1</v>
      </c>
      <c r="T461" s="37" t="b">
        <f>IF(Table1[[#This Row],[Team1]]=Table1[[#This Row],[Team2]],)</f>
        <v>0</v>
      </c>
    </row>
    <row r="462" spans="1:20" x14ac:dyDescent="0.25">
      <c r="A462">
        <v>512</v>
      </c>
      <c r="B462" t="s">
        <v>528</v>
      </c>
      <c r="C462" t="s">
        <v>100</v>
      </c>
      <c r="D462" s="1">
        <v>41784</v>
      </c>
      <c r="E462" t="s">
        <v>48</v>
      </c>
      <c r="F462" t="s">
        <v>42</v>
      </c>
      <c r="G462" t="s">
        <v>42</v>
      </c>
      <c r="H462" t="s">
        <v>21</v>
      </c>
      <c r="I462" t="s">
        <v>22</v>
      </c>
      <c r="J462">
        <v>0</v>
      </c>
      <c r="K462" t="s">
        <v>42</v>
      </c>
      <c r="L462">
        <v>0</v>
      </c>
      <c r="M462">
        <v>7</v>
      </c>
      <c r="N462" t="s">
        <v>481</v>
      </c>
      <c r="O462" t="s">
        <v>142</v>
      </c>
      <c r="P462" t="s">
        <v>255</v>
      </c>
      <c r="Q462" t="s">
        <v>431</v>
      </c>
      <c r="R462" t="s">
        <v>46</v>
      </c>
      <c r="S462" s="37" t="b">
        <f>Table1[[#This Row],[Toss_Winner]]=Table1[[#This Row],[Winner]]</f>
        <v>1</v>
      </c>
      <c r="T462" s="37" t="b">
        <f>IF(Table1[[#This Row],[Team1]]=Table1[[#This Row],[Team2]],)</f>
        <v>0</v>
      </c>
    </row>
    <row r="463" spans="1:20" x14ac:dyDescent="0.25">
      <c r="A463">
        <v>513</v>
      </c>
      <c r="B463" t="s">
        <v>528</v>
      </c>
      <c r="C463" t="s">
        <v>54</v>
      </c>
      <c r="D463" s="1">
        <v>41784</v>
      </c>
      <c r="E463" t="s">
        <v>145</v>
      </c>
      <c r="F463" t="s">
        <v>28</v>
      </c>
      <c r="G463" t="s">
        <v>28</v>
      </c>
      <c r="H463" t="s">
        <v>21</v>
      </c>
      <c r="I463" t="s">
        <v>22</v>
      </c>
      <c r="J463">
        <v>0</v>
      </c>
      <c r="K463" t="s">
        <v>28</v>
      </c>
      <c r="L463">
        <v>0</v>
      </c>
      <c r="M463">
        <v>5</v>
      </c>
      <c r="N463" t="s">
        <v>71</v>
      </c>
      <c r="O463" t="s">
        <v>56</v>
      </c>
      <c r="P463" t="s">
        <v>484</v>
      </c>
      <c r="Q463" t="s">
        <v>386</v>
      </c>
      <c r="R463" t="s">
        <v>654</v>
      </c>
      <c r="S463" s="37" t="b">
        <f>Table1[[#This Row],[Toss_Winner]]=Table1[[#This Row],[Winner]]</f>
        <v>1</v>
      </c>
      <c r="T463" s="37" t="b">
        <f>IF(Table1[[#This Row],[Team1]]=Table1[[#This Row],[Team2]],)</f>
        <v>0</v>
      </c>
    </row>
    <row r="464" spans="1:20" x14ac:dyDescent="0.25">
      <c r="A464">
        <v>514</v>
      </c>
      <c r="B464" t="s">
        <v>528</v>
      </c>
      <c r="C464" t="s">
        <v>60</v>
      </c>
      <c r="D464" s="1">
        <v>41786</v>
      </c>
      <c r="E464" t="s">
        <v>36</v>
      </c>
      <c r="F464" t="s">
        <v>42</v>
      </c>
      <c r="G464" t="s">
        <v>42</v>
      </c>
      <c r="H464" t="s">
        <v>21</v>
      </c>
      <c r="I464" t="s">
        <v>22</v>
      </c>
      <c r="J464">
        <v>0</v>
      </c>
      <c r="K464" t="s">
        <v>36</v>
      </c>
      <c r="L464">
        <v>28</v>
      </c>
      <c r="M464">
        <v>0</v>
      </c>
      <c r="N464" t="s">
        <v>469</v>
      </c>
      <c r="O464" t="s">
        <v>63</v>
      </c>
      <c r="P464" t="s">
        <v>26</v>
      </c>
      <c r="Q464" t="s">
        <v>33</v>
      </c>
      <c r="R464" t="s">
        <v>39</v>
      </c>
      <c r="S464" s="37" t="b">
        <f>Table1[[#This Row],[Toss_Winner]]=Table1[[#This Row],[Winner]]</f>
        <v>0</v>
      </c>
      <c r="T464" s="37" t="b">
        <f>IF(Table1[[#This Row],[Team1]]=Table1[[#This Row],[Team2]],)</f>
        <v>0</v>
      </c>
    </row>
    <row r="465" spans="1:20" x14ac:dyDescent="0.25">
      <c r="A465">
        <v>515</v>
      </c>
      <c r="B465" t="s">
        <v>528</v>
      </c>
      <c r="C465" t="s">
        <v>54</v>
      </c>
      <c r="D465" s="1">
        <v>41787</v>
      </c>
      <c r="E465" t="s">
        <v>28</v>
      </c>
      <c r="F465" t="s">
        <v>140</v>
      </c>
      <c r="G465" t="s">
        <v>140</v>
      </c>
      <c r="H465" t="s">
        <v>21</v>
      </c>
      <c r="I465" t="s">
        <v>22</v>
      </c>
      <c r="J465">
        <v>0</v>
      </c>
      <c r="K465" t="s">
        <v>140</v>
      </c>
      <c r="L465">
        <v>0</v>
      </c>
      <c r="M465">
        <v>7</v>
      </c>
      <c r="N465" t="s">
        <v>89</v>
      </c>
      <c r="O465" t="s">
        <v>306</v>
      </c>
      <c r="P465" t="s">
        <v>431</v>
      </c>
      <c r="Q465" t="s">
        <v>435</v>
      </c>
      <c r="R465" t="s">
        <v>720</v>
      </c>
      <c r="S465" s="37" t="b">
        <f>Table1[[#This Row],[Toss_Winner]]=Table1[[#This Row],[Winner]]</f>
        <v>1</v>
      </c>
      <c r="T465" s="37" t="b">
        <f>IF(Table1[[#This Row],[Team1]]=Table1[[#This Row],[Team2]],)</f>
        <v>0</v>
      </c>
    </row>
    <row r="466" spans="1:20" x14ac:dyDescent="0.25">
      <c r="A466">
        <v>516</v>
      </c>
      <c r="B466" t="s">
        <v>528</v>
      </c>
      <c r="C466" t="s">
        <v>54</v>
      </c>
      <c r="D466" s="1">
        <v>41789</v>
      </c>
      <c r="E466" t="s">
        <v>42</v>
      </c>
      <c r="F466" t="s">
        <v>140</v>
      </c>
      <c r="G466" t="s">
        <v>140</v>
      </c>
      <c r="H466" t="s">
        <v>21</v>
      </c>
      <c r="I466" t="s">
        <v>22</v>
      </c>
      <c r="J466">
        <v>0</v>
      </c>
      <c r="K466" t="s">
        <v>42</v>
      </c>
      <c r="L466">
        <v>24</v>
      </c>
      <c r="M466">
        <v>0</v>
      </c>
      <c r="N466" t="s">
        <v>163</v>
      </c>
      <c r="O466" t="s">
        <v>56</v>
      </c>
      <c r="P466" t="s">
        <v>255</v>
      </c>
      <c r="Q466" t="s">
        <v>386</v>
      </c>
      <c r="R466" t="s">
        <v>686</v>
      </c>
      <c r="S466" s="37" t="b">
        <f>Table1[[#This Row],[Toss_Winner]]=Table1[[#This Row],[Winner]]</f>
        <v>0</v>
      </c>
      <c r="T466" s="37" t="b">
        <f>IF(Table1[[#This Row],[Team1]]=Table1[[#This Row],[Team2]],)</f>
        <v>0</v>
      </c>
    </row>
    <row r="467" spans="1:20" x14ac:dyDescent="0.25">
      <c r="A467">
        <v>517</v>
      </c>
      <c r="B467" t="s">
        <v>528</v>
      </c>
      <c r="C467" t="s">
        <v>47</v>
      </c>
      <c r="D467" s="1">
        <v>41791</v>
      </c>
      <c r="E467" t="s">
        <v>42</v>
      </c>
      <c r="F467" t="s">
        <v>36</v>
      </c>
      <c r="G467" t="s">
        <v>36</v>
      </c>
      <c r="H467" t="s">
        <v>21</v>
      </c>
      <c r="I467" t="s">
        <v>22</v>
      </c>
      <c r="J467">
        <v>0</v>
      </c>
      <c r="K467" t="s">
        <v>36</v>
      </c>
      <c r="L467">
        <v>0</v>
      </c>
      <c r="M467">
        <v>3</v>
      </c>
      <c r="N467" t="s">
        <v>299</v>
      </c>
      <c r="O467" t="s">
        <v>51</v>
      </c>
      <c r="P467" t="s">
        <v>255</v>
      </c>
      <c r="Q467" t="s">
        <v>435</v>
      </c>
      <c r="R467" t="s">
        <v>654</v>
      </c>
      <c r="S467" s="37" t="b">
        <f>Table1[[#This Row],[Toss_Winner]]=Table1[[#This Row],[Winner]]</f>
        <v>1</v>
      </c>
      <c r="T467" s="37" t="b">
        <f>IF(Table1[[#This Row],[Team1]]=Table1[[#This Row],[Team2]],)</f>
        <v>0</v>
      </c>
    </row>
    <row r="468" spans="1:20" x14ac:dyDescent="0.25">
      <c r="A468">
        <v>518</v>
      </c>
      <c r="B468" t="s">
        <v>568</v>
      </c>
      <c r="C468" t="s">
        <v>60</v>
      </c>
      <c r="D468" s="1">
        <v>42102</v>
      </c>
      <c r="E468" t="s">
        <v>28</v>
      </c>
      <c r="F468" t="s">
        <v>36</v>
      </c>
      <c r="G468" t="s">
        <v>36</v>
      </c>
      <c r="H468" t="s">
        <v>21</v>
      </c>
      <c r="I468" t="s">
        <v>22</v>
      </c>
      <c r="J468">
        <v>0</v>
      </c>
      <c r="K468" t="s">
        <v>36</v>
      </c>
      <c r="L468">
        <v>0</v>
      </c>
      <c r="M468">
        <v>7</v>
      </c>
      <c r="N468" t="s">
        <v>434</v>
      </c>
      <c r="O468" t="s">
        <v>63</v>
      </c>
      <c r="P468" t="s">
        <v>33</v>
      </c>
      <c r="Q468" t="s">
        <v>46</v>
      </c>
      <c r="R468" t="s">
        <v>689</v>
      </c>
      <c r="S468" s="37" t="b">
        <f>Table1[[#This Row],[Toss_Winner]]=Table1[[#This Row],[Winner]]</f>
        <v>1</v>
      </c>
      <c r="T468" s="37" t="b">
        <f>IF(Table1[[#This Row],[Team1]]=Table1[[#This Row],[Team2]],)</f>
        <v>0</v>
      </c>
    </row>
    <row r="469" spans="1:20" x14ac:dyDescent="0.25">
      <c r="A469">
        <v>519</v>
      </c>
      <c r="B469" t="s">
        <v>568</v>
      </c>
      <c r="C469" t="s">
        <v>166</v>
      </c>
      <c r="D469" s="1">
        <v>42103</v>
      </c>
      <c r="E469" t="s">
        <v>140</v>
      </c>
      <c r="F469" t="s">
        <v>48</v>
      </c>
      <c r="G469" t="s">
        <v>48</v>
      </c>
      <c r="H469" t="s">
        <v>21</v>
      </c>
      <c r="I469" t="s">
        <v>22</v>
      </c>
      <c r="J469">
        <v>0</v>
      </c>
      <c r="K469" t="s">
        <v>140</v>
      </c>
      <c r="L469">
        <v>1</v>
      </c>
      <c r="M469">
        <v>0</v>
      </c>
      <c r="N469" t="s">
        <v>196</v>
      </c>
      <c r="O469" t="s">
        <v>169</v>
      </c>
      <c r="P469" t="s">
        <v>532</v>
      </c>
      <c r="Q469" t="s">
        <v>431</v>
      </c>
      <c r="R469" t="s">
        <v>659</v>
      </c>
      <c r="S469" s="37" t="b">
        <f>Table1[[#This Row],[Toss_Winner]]=Table1[[#This Row],[Winner]]</f>
        <v>0</v>
      </c>
      <c r="T469" s="37" t="b">
        <f>IF(Table1[[#This Row],[Team1]]=Table1[[#This Row],[Team2]],)</f>
        <v>0</v>
      </c>
    </row>
    <row r="470" spans="1:20" x14ac:dyDescent="0.25">
      <c r="A470">
        <v>520</v>
      </c>
      <c r="B470" t="s">
        <v>568</v>
      </c>
      <c r="C470" t="s">
        <v>27</v>
      </c>
      <c r="D470" s="1">
        <v>42104</v>
      </c>
      <c r="E470" t="s">
        <v>145</v>
      </c>
      <c r="F470" t="s">
        <v>42</v>
      </c>
      <c r="G470" t="s">
        <v>42</v>
      </c>
      <c r="H470" t="s">
        <v>21</v>
      </c>
      <c r="I470" t="s">
        <v>22</v>
      </c>
      <c r="J470">
        <v>0</v>
      </c>
      <c r="K470" t="s">
        <v>145</v>
      </c>
      <c r="L470">
        <v>26</v>
      </c>
      <c r="M470">
        <v>0</v>
      </c>
      <c r="N470" t="s">
        <v>488</v>
      </c>
      <c r="O470" t="s">
        <v>31</v>
      </c>
      <c r="P470" t="s">
        <v>569</v>
      </c>
      <c r="Q470" t="s">
        <v>84</v>
      </c>
      <c r="R470" t="s">
        <v>720</v>
      </c>
      <c r="S470" s="37" t="b">
        <f>Table1[[#This Row],[Toss_Winner]]=Table1[[#This Row],[Winner]]</f>
        <v>0</v>
      </c>
      <c r="T470" s="37" t="b">
        <f>IF(Table1[[#This Row],[Team1]]=Table1[[#This Row],[Team2]],)</f>
        <v>0</v>
      </c>
    </row>
    <row r="471" spans="1:20" x14ac:dyDescent="0.25">
      <c r="A471">
        <v>521</v>
      </c>
      <c r="B471" t="s">
        <v>568</v>
      </c>
      <c r="C471" t="s">
        <v>166</v>
      </c>
      <c r="D471" s="1">
        <v>42105</v>
      </c>
      <c r="E471" t="s">
        <v>140</v>
      </c>
      <c r="F471" t="s">
        <v>19</v>
      </c>
      <c r="G471" t="s">
        <v>140</v>
      </c>
      <c r="H471" t="s">
        <v>49</v>
      </c>
      <c r="I471" t="s">
        <v>22</v>
      </c>
      <c r="J471">
        <v>0</v>
      </c>
      <c r="K471" t="s">
        <v>140</v>
      </c>
      <c r="L471">
        <v>45</v>
      </c>
      <c r="M471">
        <v>0</v>
      </c>
      <c r="N471" t="s">
        <v>136</v>
      </c>
      <c r="O471" t="s">
        <v>169</v>
      </c>
      <c r="P471" t="s">
        <v>532</v>
      </c>
      <c r="Q471" t="s">
        <v>431</v>
      </c>
      <c r="R471" t="s">
        <v>654</v>
      </c>
      <c r="S471" s="37" t="b">
        <f>Table1[[#This Row],[Toss_Winner]]=Table1[[#This Row],[Winner]]</f>
        <v>1</v>
      </c>
      <c r="T471" s="37" t="b">
        <f>IF(Table1[[#This Row],[Team1]]=Table1[[#This Row],[Team2]],)</f>
        <v>0</v>
      </c>
    </row>
    <row r="472" spans="1:20" x14ac:dyDescent="0.25">
      <c r="A472">
        <v>522</v>
      </c>
      <c r="B472" t="s">
        <v>568</v>
      </c>
      <c r="C472" t="s">
        <v>60</v>
      </c>
      <c r="D472" s="1">
        <v>42105</v>
      </c>
      <c r="E472" t="s">
        <v>36</v>
      </c>
      <c r="F472" t="s">
        <v>20</v>
      </c>
      <c r="G472" t="s">
        <v>20</v>
      </c>
      <c r="H472" t="s">
        <v>21</v>
      </c>
      <c r="I472" t="s">
        <v>22</v>
      </c>
      <c r="J472">
        <v>0</v>
      </c>
      <c r="K472" t="s">
        <v>20</v>
      </c>
      <c r="L472">
        <v>0</v>
      </c>
      <c r="M472">
        <v>3</v>
      </c>
      <c r="N472" t="s">
        <v>80</v>
      </c>
      <c r="O472" t="s">
        <v>63</v>
      </c>
      <c r="P472" t="s">
        <v>33</v>
      </c>
      <c r="Q472" t="s">
        <v>46</v>
      </c>
      <c r="R472" t="s">
        <v>659</v>
      </c>
      <c r="S472" s="37" t="b">
        <f>Table1[[#This Row],[Toss_Winner]]=Table1[[#This Row],[Winner]]</f>
        <v>1</v>
      </c>
      <c r="T472" s="37" t="b">
        <f>IF(Table1[[#This Row],[Team1]]=Table1[[#This Row],[Team2]],)</f>
        <v>0</v>
      </c>
    </row>
    <row r="473" spans="1:20" x14ac:dyDescent="0.25">
      <c r="A473">
        <v>523</v>
      </c>
      <c r="B473" t="s">
        <v>568</v>
      </c>
      <c r="C473" t="s">
        <v>70</v>
      </c>
      <c r="D473" s="1">
        <v>42106</v>
      </c>
      <c r="E473" t="s">
        <v>48</v>
      </c>
      <c r="F473" t="s">
        <v>145</v>
      </c>
      <c r="G473" t="s">
        <v>145</v>
      </c>
      <c r="H473" t="s">
        <v>21</v>
      </c>
      <c r="I473" t="s">
        <v>22</v>
      </c>
      <c r="J473">
        <v>0</v>
      </c>
      <c r="K473" t="s">
        <v>145</v>
      </c>
      <c r="L473">
        <v>0</v>
      </c>
      <c r="M473">
        <v>3</v>
      </c>
      <c r="N473" t="s">
        <v>570</v>
      </c>
      <c r="O473" t="s">
        <v>72</v>
      </c>
      <c r="P473" t="s">
        <v>569</v>
      </c>
      <c r="Q473" t="s">
        <v>84</v>
      </c>
      <c r="R473" t="s">
        <v>39</v>
      </c>
      <c r="S473" s="37" t="b">
        <f>Table1[[#This Row],[Toss_Winner]]=Table1[[#This Row],[Winner]]</f>
        <v>1</v>
      </c>
      <c r="T473" s="37" t="b">
        <f>IF(Table1[[#This Row],[Team1]]=Table1[[#This Row],[Team2]],)</f>
        <v>0</v>
      </c>
    </row>
    <row r="474" spans="1:20" x14ac:dyDescent="0.25">
      <c r="A474">
        <v>524</v>
      </c>
      <c r="B474" t="s">
        <v>568</v>
      </c>
      <c r="C474" t="s">
        <v>54</v>
      </c>
      <c r="D474" s="1">
        <v>42106</v>
      </c>
      <c r="E474" t="s">
        <v>42</v>
      </c>
      <c r="F474" t="s">
        <v>28</v>
      </c>
      <c r="G474" t="s">
        <v>28</v>
      </c>
      <c r="H474" t="s">
        <v>21</v>
      </c>
      <c r="I474" t="s">
        <v>22</v>
      </c>
      <c r="J474">
        <v>0</v>
      </c>
      <c r="K474" t="s">
        <v>42</v>
      </c>
      <c r="L474">
        <v>18</v>
      </c>
      <c r="M474">
        <v>0</v>
      </c>
      <c r="N474" t="s">
        <v>571</v>
      </c>
      <c r="O474" t="s">
        <v>56</v>
      </c>
      <c r="P474" t="s">
        <v>45</v>
      </c>
      <c r="Q474" t="s">
        <v>572</v>
      </c>
      <c r="R474" t="s">
        <v>686</v>
      </c>
      <c r="S474" s="37" t="b">
        <f>Table1[[#This Row],[Toss_Winner]]=Table1[[#This Row],[Winner]]</f>
        <v>0</v>
      </c>
      <c r="T474" s="37" t="b">
        <f>IF(Table1[[#This Row],[Team1]]=Table1[[#This Row],[Team2]],)</f>
        <v>0</v>
      </c>
    </row>
    <row r="475" spans="1:20" x14ac:dyDescent="0.25">
      <c r="A475">
        <v>525</v>
      </c>
      <c r="B475" t="s">
        <v>568</v>
      </c>
      <c r="C475" t="s">
        <v>47</v>
      </c>
      <c r="D475" s="1">
        <v>42107</v>
      </c>
      <c r="E475" t="s">
        <v>20</v>
      </c>
      <c r="F475" t="s">
        <v>19</v>
      </c>
      <c r="G475" t="s">
        <v>19</v>
      </c>
      <c r="H475" t="s">
        <v>21</v>
      </c>
      <c r="I475" t="s">
        <v>22</v>
      </c>
      <c r="J475">
        <v>0</v>
      </c>
      <c r="K475" t="s">
        <v>19</v>
      </c>
      <c r="L475">
        <v>0</v>
      </c>
      <c r="M475">
        <v>8</v>
      </c>
      <c r="N475" t="s">
        <v>108</v>
      </c>
      <c r="O475" t="s">
        <v>51</v>
      </c>
      <c r="P475" t="s">
        <v>552</v>
      </c>
      <c r="Q475" t="s">
        <v>532</v>
      </c>
      <c r="R475" t="s">
        <v>46</v>
      </c>
      <c r="S475" s="37" t="b">
        <f>Table1[[#This Row],[Toss_Winner]]=Table1[[#This Row],[Winner]]</f>
        <v>1</v>
      </c>
      <c r="T475" s="37" t="b">
        <f>IF(Table1[[#This Row],[Team1]]=Table1[[#This Row],[Team2]],)</f>
        <v>0</v>
      </c>
    </row>
    <row r="476" spans="1:20" x14ac:dyDescent="0.25">
      <c r="A476">
        <v>526</v>
      </c>
      <c r="B476" t="s">
        <v>568</v>
      </c>
      <c r="C476" t="s">
        <v>310</v>
      </c>
      <c r="D476" s="1">
        <v>42108</v>
      </c>
      <c r="E476" t="s">
        <v>28</v>
      </c>
      <c r="F476" t="s">
        <v>145</v>
      </c>
      <c r="G476" t="s">
        <v>28</v>
      </c>
      <c r="H476" t="s">
        <v>49</v>
      </c>
      <c r="I476" t="s">
        <v>22</v>
      </c>
      <c r="J476">
        <v>0</v>
      </c>
      <c r="K476" t="s">
        <v>145</v>
      </c>
      <c r="L476">
        <v>0</v>
      </c>
      <c r="M476">
        <v>7</v>
      </c>
      <c r="N476" t="s">
        <v>30</v>
      </c>
      <c r="O476" t="s">
        <v>312</v>
      </c>
      <c r="P476" t="s">
        <v>45</v>
      </c>
      <c r="Q476" t="s">
        <v>569</v>
      </c>
      <c r="R476" t="s">
        <v>663</v>
      </c>
      <c r="S476" s="37" t="b">
        <f>Table1[[#This Row],[Toss_Winner]]=Table1[[#This Row],[Winner]]</f>
        <v>0</v>
      </c>
      <c r="T476" s="37" t="b">
        <f>IF(Table1[[#This Row],[Team1]]=Table1[[#This Row],[Team2]],)</f>
        <v>0</v>
      </c>
    </row>
    <row r="477" spans="1:20" x14ac:dyDescent="0.25">
      <c r="A477">
        <v>528</v>
      </c>
      <c r="B477" t="s">
        <v>568</v>
      </c>
      <c r="C477" t="s">
        <v>27</v>
      </c>
      <c r="D477" s="1">
        <v>42109</v>
      </c>
      <c r="E477" t="s">
        <v>42</v>
      </c>
      <c r="F477" t="s">
        <v>48</v>
      </c>
      <c r="G477" t="s">
        <v>42</v>
      </c>
      <c r="H477" t="s">
        <v>49</v>
      </c>
      <c r="I477" t="s">
        <v>22</v>
      </c>
      <c r="J477">
        <v>0</v>
      </c>
      <c r="K477" t="s">
        <v>48</v>
      </c>
      <c r="L477">
        <v>0</v>
      </c>
      <c r="M477">
        <v>5</v>
      </c>
      <c r="N477" t="s">
        <v>578</v>
      </c>
      <c r="O477" t="s">
        <v>31</v>
      </c>
      <c r="P477" t="s">
        <v>84</v>
      </c>
      <c r="Q477" t="s">
        <v>484</v>
      </c>
      <c r="R477" t="s">
        <v>33</v>
      </c>
      <c r="S477" s="37" t="b">
        <f>Table1[[#This Row],[Toss_Winner]]=Table1[[#This Row],[Winner]]</f>
        <v>0</v>
      </c>
      <c r="T477" s="37" t="b">
        <f>IF(Table1[[#This Row],[Team1]]=Table1[[#This Row],[Team2]],)</f>
        <v>0</v>
      </c>
    </row>
    <row r="478" spans="1:20" x14ac:dyDescent="0.25">
      <c r="A478">
        <v>529</v>
      </c>
      <c r="B478" t="s">
        <v>568</v>
      </c>
      <c r="C478" t="s">
        <v>428</v>
      </c>
      <c r="D478" s="1">
        <v>42110</v>
      </c>
      <c r="E478" t="s">
        <v>19</v>
      </c>
      <c r="F478" t="s">
        <v>145</v>
      </c>
      <c r="G478" t="s">
        <v>145</v>
      </c>
      <c r="H478" t="s">
        <v>21</v>
      </c>
      <c r="I478" t="s">
        <v>22</v>
      </c>
      <c r="J478">
        <v>0</v>
      </c>
      <c r="K478" t="s">
        <v>145</v>
      </c>
      <c r="L478">
        <v>0</v>
      </c>
      <c r="M478">
        <v>6</v>
      </c>
      <c r="N478" t="s">
        <v>427</v>
      </c>
      <c r="O478" t="s">
        <v>430</v>
      </c>
      <c r="P478" t="s">
        <v>553</v>
      </c>
      <c r="Q478" t="s">
        <v>33</v>
      </c>
      <c r="R478" t="s">
        <v>655</v>
      </c>
      <c r="S478" s="37" t="b">
        <f>Table1[[#This Row],[Toss_Winner]]=Table1[[#This Row],[Winner]]</f>
        <v>1</v>
      </c>
      <c r="T478" s="37" t="b">
        <f>IF(Table1[[#This Row],[Team1]]=Table1[[#This Row],[Team2]],)</f>
        <v>0</v>
      </c>
    </row>
    <row r="479" spans="1:20" x14ac:dyDescent="0.25">
      <c r="A479">
        <v>530</v>
      </c>
      <c r="B479" t="s">
        <v>568</v>
      </c>
      <c r="C479" t="s">
        <v>54</v>
      </c>
      <c r="D479" s="1">
        <v>42111</v>
      </c>
      <c r="E479" t="s">
        <v>28</v>
      </c>
      <c r="F479" t="s">
        <v>140</v>
      </c>
      <c r="G479" t="s">
        <v>28</v>
      </c>
      <c r="H479" t="s">
        <v>49</v>
      </c>
      <c r="I479" t="s">
        <v>22</v>
      </c>
      <c r="J479">
        <v>0</v>
      </c>
      <c r="K479" t="s">
        <v>140</v>
      </c>
      <c r="L479">
        <v>0</v>
      </c>
      <c r="M479">
        <v>6</v>
      </c>
      <c r="N479" t="s">
        <v>196</v>
      </c>
      <c r="O479" t="s">
        <v>56</v>
      </c>
      <c r="P479" t="s">
        <v>45</v>
      </c>
      <c r="Q479" t="s">
        <v>87</v>
      </c>
      <c r="R479" t="s">
        <v>662</v>
      </c>
      <c r="S479" s="37" t="b">
        <f>Table1[[#This Row],[Toss_Winner]]=Table1[[#This Row],[Winner]]</f>
        <v>0</v>
      </c>
      <c r="T479" s="37" t="b">
        <f>IF(Table1[[#This Row],[Team1]]=Table1[[#This Row],[Team2]],)</f>
        <v>0</v>
      </c>
    </row>
    <row r="480" spans="1:20" x14ac:dyDescent="0.25">
      <c r="A480">
        <v>531</v>
      </c>
      <c r="B480" t="s">
        <v>568</v>
      </c>
      <c r="C480" t="s">
        <v>428</v>
      </c>
      <c r="D480" s="1">
        <v>42112</v>
      </c>
      <c r="E480" t="s">
        <v>48</v>
      </c>
      <c r="F480" t="s">
        <v>19</v>
      </c>
      <c r="G480" t="s">
        <v>48</v>
      </c>
      <c r="H480" t="s">
        <v>49</v>
      </c>
      <c r="I480" t="s">
        <v>22</v>
      </c>
      <c r="J480">
        <v>0</v>
      </c>
      <c r="K480" t="s">
        <v>48</v>
      </c>
      <c r="L480">
        <v>4</v>
      </c>
      <c r="M480">
        <v>0</v>
      </c>
      <c r="N480" t="s">
        <v>269</v>
      </c>
      <c r="O480" t="s">
        <v>430</v>
      </c>
      <c r="P480" t="s">
        <v>553</v>
      </c>
      <c r="Q480" t="s">
        <v>33</v>
      </c>
      <c r="R480" t="s">
        <v>39</v>
      </c>
      <c r="S480" s="37" t="b">
        <f>Table1[[#This Row],[Toss_Winner]]=Table1[[#This Row],[Winner]]</f>
        <v>1</v>
      </c>
      <c r="T480" s="37" t="b">
        <f>IF(Table1[[#This Row],[Team1]]=Table1[[#This Row],[Team2]],)</f>
        <v>0</v>
      </c>
    </row>
    <row r="481" spans="1:20" x14ac:dyDescent="0.25">
      <c r="A481">
        <v>532</v>
      </c>
      <c r="B481" t="s">
        <v>568</v>
      </c>
      <c r="C481" t="s">
        <v>27</v>
      </c>
      <c r="D481" s="1">
        <v>42112</v>
      </c>
      <c r="E481" t="s">
        <v>42</v>
      </c>
      <c r="F481" t="s">
        <v>36</v>
      </c>
      <c r="G481" t="s">
        <v>36</v>
      </c>
      <c r="H481" t="s">
        <v>21</v>
      </c>
      <c r="I481" t="s">
        <v>22</v>
      </c>
      <c r="J481">
        <v>0</v>
      </c>
      <c r="K481" t="s">
        <v>36</v>
      </c>
      <c r="L481">
        <v>0</v>
      </c>
      <c r="M481">
        <v>4</v>
      </c>
      <c r="N481" t="s">
        <v>576</v>
      </c>
      <c r="O481" t="s">
        <v>31</v>
      </c>
      <c r="P481" t="s">
        <v>569</v>
      </c>
      <c r="Q481" t="s">
        <v>40</v>
      </c>
      <c r="R481" t="s">
        <v>654</v>
      </c>
      <c r="S481" s="37" t="b">
        <f>Table1[[#This Row],[Toss_Winner]]=Table1[[#This Row],[Winner]]</f>
        <v>1</v>
      </c>
      <c r="T481" s="37" t="b">
        <f>IF(Table1[[#This Row],[Team1]]=Table1[[#This Row],[Team2]],)</f>
        <v>0</v>
      </c>
    </row>
    <row r="482" spans="1:20" x14ac:dyDescent="0.25">
      <c r="A482">
        <v>533</v>
      </c>
      <c r="B482" t="s">
        <v>568</v>
      </c>
      <c r="C482" t="s">
        <v>310</v>
      </c>
      <c r="D482" s="1">
        <v>42113</v>
      </c>
      <c r="E482" t="s">
        <v>140</v>
      </c>
      <c r="F482" t="s">
        <v>145</v>
      </c>
      <c r="G482" t="s">
        <v>140</v>
      </c>
      <c r="H482" t="s">
        <v>49</v>
      </c>
      <c r="I482" t="s">
        <v>22</v>
      </c>
      <c r="J482">
        <v>0</v>
      </c>
      <c r="K482" t="s">
        <v>145</v>
      </c>
      <c r="L482">
        <v>0</v>
      </c>
      <c r="M482">
        <v>8</v>
      </c>
      <c r="N482" t="s">
        <v>427</v>
      </c>
      <c r="O482" t="s">
        <v>312</v>
      </c>
      <c r="P482" t="s">
        <v>45</v>
      </c>
      <c r="Q482" t="s">
        <v>87</v>
      </c>
      <c r="R482" t="s">
        <v>661</v>
      </c>
      <c r="S482" s="37" t="b">
        <f>Table1[[#This Row],[Toss_Winner]]=Table1[[#This Row],[Winner]]</f>
        <v>0</v>
      </c>
      <c r="T482" s="37" t="b">
        <f>IF(Table1[[#This Row],[Team1]]=Table1[[#This Row],[Team2]],)</f>
        <v>0</v>
      </c>
    </row>
    <row r="483" spans="1:20" x14ac:dyDescent="0.25">
      <c r="A483">
        <v>534</v>
      </c>
      <c r="B483" t="s">
        <v>568</v>
      </c>
      <c r="C483" t="s">
        <v>47</v>
      </c>
      <c r="D483" s="1">
        <v>42113</v>
      </c>
      <c r="E483" t="s">
        <v>28</v>
      </c>
      <c r="F483" t="s">
        <v>20</v>
      </c>
      <c r="G483" t="s">
        <v>20</v>
      </c>
      <c r="H483" t="s">
        <v>21</v>
      </c>
      <c r="I483" t="s">
        <v>22</v>
      </c>
      <c r="J483">
        <v>0</v>
      </c>
      <c r="K483" t="s">
        <v>28</v>
      </c>
      <c r="L483">
        <v>18</v>
      </c>
      <c r="M483">
        <v>0</v>
      </c>
      <c r="N483" t="s">
        <v>282</v>
      </c>
      <c r="O483" t="s">
        <v>51</v>
      </c>
      <c r="P483" t="s">
        <v>532</v>
      </c>
      <c r="Q483" t="s">
        <v>431</v>
      </c>
      <c r="R483" t="s">
        <v>656</v>
      </c>
      <c r="S483" s="37" t="b">
        <f>Table1[[#This Row],[Toss_Winner]]=Table1[[#This Row],[Winner]]</f>
        <v>0</v>
      </c>
      <c r="T483" s="37" t="b">
        <f>IF(Table1[[#This Row],[Team1]]=Table1[[#This Row],[Team2]],)</f>
        <v>0</v>
      </c>
    </row>
    <row r="484" spans="1:20" x14ac:dyDescent="0.25">
      <c r="A484">
        <v>535</v>
      </c>
      <c r="B484" t="s">
        <v>568</v>
      </c>
      <c r="C484" t="s">
        <v>70</v>
      </c>
      <c r="D484" s="1">
        <v>42114</v>
      </c>
      <c r="E484" t="s">
        <v>48</v>
      </c>
      <c r="F484" t="s">
        <v>36</v>
      </c>
      <c r="G484" t="s">
        <v>36</v>
      </c>
      <c r="H484" t="s">
        <v>21</v>
      </c>
      <c r="I484" t="s">
        <v>22</v>
      </c>
      <c r="J484">
        <v>0</v>
      </c>
      <c r="K484" t="s">
        <v>36</v>
      </c>
      <c r="L484">
        <v>0</v>
      </c>
      <c r="M484">
        <v>6</v>
      </c>
      <c r="N484" t="s">
        <v>469</v>
      </c>
      <c r="O484" t="s">
        <v>72</v>
      </c>
      <c r="P484" t="s">
        <v>569</v>
      </c>
      <c r="Q484" t="s">
        <v>84</v>
      </c>
      <c r="R484" t="s">
        <v>659</v>
      </c>
      <c r="S484" s="37" t="b">
        <f>Table1[[#This Row],[Toss_Winner]]=Table1[[#This Row],[Winner]]</f>
        <v>1</v>
      </c>
      <c r="T484" s="37" t="b">
        <f>IF(Table1[[#This Row],[Team1]]=Table1[[#This Row],[Team2]],)</f>
        <v>0</v>
      </c>
    </row>
    <row r="485" spans="1:20" x14ac:dyDescent="0.25">
      <c r="A485">
        <v>536</v>
      </c>
      <c r="B485" t="s">
        <v>568</v>
      </c>
      <c r="C485" t="s">
        <v>310</v>
      </c>
      <c r="D485" s="1">
        <v>42115</v>
      </c>
      <c r="E485" t="s">
        <v>145</v>
      </c>
      <c r="F485" t="s">
        <v>42</v>
      </c>
      <c r="G485" t="s">
        <v>42</v>
      </c>
      <c r="H485" t="s">
        <v>21</v>
      </c>
      <c r="I485" t="s">
        <v>104</v>
      </c>
      <c r="J485">
        <v>0</v>
      </c>
      <c r="K485" t="s">
        <v>42</v>
      </c>
      <c r="L485">
        <v>0</v>
      </c>
      <c r="M485">
        <v>0</v>
      </c>
      <c r="N485" t="s">
        <v>188</v>
      </c>
      <c r="O485" t="s">
        <v>312</v>
      </c>
      <c r="P485" t="s">
        <v>87</v>
      </c>
      <c r="Q485" t="s">
        <v>33</v>
      </c>
      <c r="R485" t="s">
        <v>655</v>
      </c>
      <c r="S485" s="37" t="b">
        <f>Table1[[#This Row],[Toss_Winner]]=Table1[[#This Row],[Winner]]</f>
        <v>1</v>
      </c>
      <c r="T485" s="37" t="b">
        <f>IF(Table1[[#This Row],[Team1]]=Table1[[#This Row],[Team2]],)</f>
        <v>0</v>
      </c>
    </row>
    <row r="486" spans="1:20" x14ac:dyDescent="0.25">
      <c r="A486">
        <v>537</v>
      </c>
      <c r="B486" t="s">
        <v>568</v>
      </c>
      <c r="C486" t="s">
        <v>428</v>
      </c>
      <c r="D486" s="1">
        <v>42116</v>
      </c>
      <c r="E486" t="s">
        <v>19</v>
      </c>
      <c r="F486" t="s">
        <v>36</v>
      </c>
      <c r="G486" t="s">
        <v>36</v>
      </c>
      <c r="H486" t="s">
        <v>21</v>
      </c>
      <c r="I486" t="s">
        <v>22</v>
      </c>
      <c r="J486">
        <v>1</v>
      </c>
      <c r="K486" t="s">
        <v>19</v>
      </c>
      <c r="L486">
        <v>16</v>
      </c>
      <c r="M486">
        <v>0</v>
      </c>
      <c r="N486" t="s">
        <v>108</v>
      </c>
      <c r="O486" t="s">
        <v>430</v>
      </c>
      <c r="P486" t="s">
        <v>532</v>
      </c>
      <c r="Q486" t="s">
        <v>431</v>
      </c>
      <c r="R486" t="s">
        <v>689</v>
      </c>
      <c r="S486" s="37" t="b">
        <f>Table1[[#This Row],[Toss_Winner]]=Table1[[#This Row],[Winner]]</f>
        <v>0</v>
      </c>
      <c r="T486" s="37" t="b">
        <f>IF(Table1[[#This Row],[Team1]]=Table1[[#This Row],[Team2]],)</f>
        <v>0</v>
      </c>
    </row>
    <row r="487" spans="1:20" x14ac:dyDescent="0.25">
      <c r="A487">
        <v>538</v>
      </c>
      <c r="B487" t="s">
        <v>568</v>
      </c>
      <c r="C487" t="s">
        <v>47</v>
      </c>
      <c r="D487" s="1">
        <v>42116</v>
      </c>
      <c r="E487" t="s">
        <v>140</v>
      </c>
      <c r="F487" t="s">
        <v>20</v>
      </c>
      <c r="G487" t="s">
        <v>20</v>
      </c>
      <c r="H487" t="s">
        <v>21</v>
      </c>
      <c r="I487" t="s">
        <v>22</v>
      </c>
      <c r="J487">
        <v>0</v>
      </c>
      <c r="K487" t="s">
        <v>140</v>
      </c>
      <c r="L487">
        <v>27</v>
      </c>
      <c r="M487">
        <v>0</v>
      </c>
      <c r="N487" t="s">
        <v>89</v>
      </c>
      <c r="O487" t="s">
        <v>51</v>
      </c>
      <c r="P487" t="s">
        <v>426</v>
      </c>
      <c r="Q487" t="s">
        <v>46</v>
      </c>
      <c r="R487" t="s">
        <v>33</v>
      </c>
      <c r="S487" s="37" t="b">
        <f>Table1[[#This Row],[Toss_Winner]]=Table1[[#This Row],[Winner]]</f>
        <v>0</v>
      </c>
      <c r="T487" s="37" t="b">
        <f>IF(Table1[[#This Row],[Team1]]=Table1[[#This Row],[Team2]],)</f>
        <v>0</v>
      </c>
    </row>
    <row r="488" spans="1:20" x14ac:dyDescent="0.25">
      <c r="A488">
        <v>539</v>
      </c>
      <c r="B488" t="s">
        <v>568</v>
      </c>
      <c r="C488" t="s">
        <v>70</v>
      </c>
      <c r="D488" s="1">
        <v>42117</v>
      </c>
      <c r="E488" t="s">
        <v>48</v>
      </c>
      <c r="F488" t="s">
        <v>28</v>
      </c>
      <c r="G488" t="s">
        <v>28</v>
      </c>
      <c r="H488" t="s">
        <v>21</v>
      </c>
      <c r="I488" t="s">
        <v>22</v>
      </c>
      <c r="J488">
        <v>0</v>
      </c>
      <c r="K488" t="s">
        <v>48</v>
      </c>
      <c r="L488">
        <v>37</v>
      </c>
      <c r="M488">
        <v>0</v>
      </c>
      <c r="N488" t="s">
        <v>119</v>
      </c>
      <c r="O488" t="s">
        <v>72</v>
      </c>
      <c r="P488" t="s">
        <v>569</v>
      </c>
      <c r="Q488" t="s">
        <v>40</v>
      </c>
      <c r="R488" t="s">
        <v>684</v>
      </c>
      <c r="S488" s="37" t="b">
        <f>Table1[[#This Row],[Toss_Winner]]=Table1[[#This Row],[Winner]]</f>
        <v>0</v>
      </c>
      <c r="T488" s="37" t="b">
        <f>IF(Table1[[#This Row],[Team1]]=Table1[[#This Row],[Team2]],)</f>
        <v>0</v>
      </c>
    </row>
    <row r="489" spans="1:20" x14ac:dyDescent="0.25">
      <c r="A489">
        <v>540</v>
      </c>
      <c r="B489" t="s">
        <v>568</v>
      </c>
      <c r="C489" t="s">
        <v>310</v>
      </c>
      <c r="D489" s="1">
        <v>42118</v>
      </c>
      <c r="E489" t="s">
        <v>145</v>
      </c>
      <c r="F489" t="s">
        <v>20</v>
      </c>
      <c r="G489" t="s">
        <v>20</v>
      </c>
      <c r="H489" t="s">
        <v>21</v>
      </c>
      <c r="I489" t="s">
        <v>22</v>
      </c>
      <c r="J489">
        <v>0</v>
      </c>
      <c r="K489" t="s">
        <v>20</v>
      </c>
      <c r="L489">
        <v>0</v>
      </c>
      <c r="M489">
        <v>9</v>
      </c>
      <c r="N489" t="s">
        <v>588</v>
      </c>
      <c r="O489" t="s">
        <v>312</v>
      </c>
      <c r="P489" t="s">
        <v>87</v>
      </c>
      <c r="Q489" t="s">
        <v>33</v>
      </c>
      <c r="R489" t="s">
        <v>664</v>
      </c>
      <c r="S489" s="37" t="b">
        <f>Table1[[#This Row],[Toss_Winner]]=Table1[[#This Row],[Winner]]</f>
        <v>1</v>
      </c>
      <c r="T489" s="37" t="b">
        <f>IF(Table1[[#This Row],[Team1]]=Table1[[#This Row],[Team2]],)</f>
        <v>0</v>
      </c>
    </row>
    <row r="490" spans="1:20" x14ac:dyDescent="0.25">
      <c r="A490">
        <v>541</v>
      </c>
      <c r="B490" t="s">
        <v>568</v>
      </c>
      <c r="C490" t="s">
        <v>54</v>
      </c>
      <c r="D490" s="1">
        <v>42119</v>
      </c>
      <c r="E490" t="s">
        <v>28</v>
      </c>
      <c r="F490" t="s">
        <v>19</v>
      </c>
      <c r="G490" t="s">
        <v>28</v>
      </c>
      <c r="H490" t="s">
        <v>49</v>
      </c>
      <c r="I490" t="s">
        <v>22</v>
      </c>
      <c r="J490">
        <v>0</v>
      </c>
      <c r="K490" t="s">
        <v>28</v>
      </c>
      <c r="L490">
        <v>20</v>
      </c>
      <c r="M490">
        <v>0</v>
      </c>
      <c r="N490" t="s">
        <v>336</v>
      </c>
      <c r="O490" t="s">
        <v>56</v>
      </c>
      <c r="P490" t="s">
        <v>255</v>
      </c>
      <c r="Q490" t="s">
        <v>84</v>
      </c>
      <c r="R490" t="s">
        <v>686</v>
      </c>
      <c r="S490" s="37" t="b">
        <f>Table1[[#This Row],[Toss_Winner]]=Table1[[#This Row],[Winner]]</f>
        <v>1</v>
      </c>
      <c r="T490" s="37" t="b">
        <f>IF(Table1[[#This Row],[Team1]]=Table1[[#This Row],[Team2]],)</f>
        <v>0</v>
      </c>
    </row>
    <row r="491" spans="1:20" x14ac:dyDescent="0.25">
      <c r="A491">
        <v>542</v>
      </c>
      <c r="B491" t="s">
        <v>568</v>
      </c>
      <c r="C491" t="s">
        <v>166</v>
      </c>
      <c r="D491" s="1">
        <v>42119</v>
      </c>
      <c r="E491" t="s">
        <v>140</v>
      </c>
      <c r="F491" t="s">
        <v>42</v>
      </c>
      <c r="G491" t="s">
        <v>140</v>
      </c>
      <c r="H491" t="s">
        <v>49</v>
      </c>
      <c r="I491" t="s">
        <v>22</v>
      </c>
      <c r="J491">
        <v>0</v>
      </c>
      <c r="K491" t="s">
        <v>140</v>
      </c>
      <c r="L491">
        <v>97</v>
      </c>
      <c r="M491">
        <v>0</v>
      </c>
      <c r="N491" t="s">
        <v>136</v>
      </c>
      <c r="O491" t="s">
        <v>169</v>
      </c>
      <c r="P491" t="s">
        <v>426</v>
      </c>
      <c r="Q491" t="s">
        <v>46</v>
      </c>
      <c r="R491" t="s">
        <v>691</v>
      </c>
      <c r="S491" s="37" t="b">
        <f>Table1[[#This Row],[Toss_Winner]]=Table1[[#This Row],[Winner]]</f>
        <v>1</v>
      </c>
      <c r="T491" s="37" t="b">
        <f>IF(Table1[[#This Row],[Team1]]=Table1[[#This Row],[Team2]],)</f>
        <v>0</v>
      </c>
    </row>
    <row r="492" spans="1:20" x14ac:dyDescent="0.25">
      <c r="A492">
        <v>543</v>
      </c>
      <c r="B492" t="s">
        <v>568</v>
      </c>
      <c r="C492" t="s">
        <v>70</v>
      </c>
      <c r="D492" s="1">
        <v>42120</v>
      </c>
      <c r="E492" t="s">
        <v>48</v>
      </c>
      <c r="F492" t="s">
        <v>20</v>
      </c>
      <c r="G492" t="s">
        <v>20</v>
      </c>
      <c r="H492" t="s">
        <v>21</v>
      </c>
      <c r="I492" t="s">
        <v>22</v>
      </c>
      <c r="J492">
        <v>0</v>
      </c>
      <c r="K492" t="s">
        <v>20</v>
      </c>
      <c r="L492">
        <v>0</v>
      </c>
      <c r="M492">
        <v>10</v>
      </c>
      <c r="N492" t="s">
        <v>591</v>
      </c>
      <c r="O492" t="s">
        <v>72</v>
      </c>
      <c r="P492" t="s">
        <v>87</v>
      </c>
      <c r="Q492" t="s">
        <v>33</v>
      </c>
      <c r="R492" t="s">
        <v>656</v>
      </c>
      <c r="S492" s="37" t="b">
        <f>Table1[[#This Row],[Toss_Winner]]=Table1[[#This Row],[Winner]]</f>
        <v>1</v>
      </c>
      <c r="T492" s="37" t="b">
        <f>IF(Table1[[#This Row],[Team1]]=Table1[[#This Row],[Team2]],)</f>
        <v>0</v>
      </c>
    </row>
    <row r="493" spans="1:20" x14ac:dyDescent="0.25">
      <c r="A493">
        <v>544</v>
      </c>
      <c r="B493" t="s">
        <v>568</v>
      </c>
      <c r="C493" t="s">
        <v>100</v>
      </c>
      <c r="D493" s="1">
        <v>42121</v>
      </c>
      <c r="E493" t="s">
        <v>19</v>
      </c>
      <c r="F493" t="s">
        <v>42</v>
      </c>
      <c r="G493" t="s">
        <v>42</v>
      </c>
      <c r="H493" t="s">
        <v>21</v>
      </c>
      <c r="I493" t="s">
        <v>22</v>
      </c>
      <c r="J493">
        <v>0</v>
      </c>
      <c r="K493" t="s">
        <v>19</v>
      </c>
      <c r="L493">
        <v>20</v>
      </c>
      <c r="M493">
        <v>0</v>
      </c>
      <c r="N493" t="s">
        <v>593</v>
      </c>
      <c r="O493" t="s">
        <v>142</v>
      </c>
      <c r="P493" t="s">
        <v>255</v>
      </c>
      <c r="Q493" t="s">
        <v>84</v>
      </c>
      <c r="R493" t="s">
        <v>46</v>
      </c>
      <c r="S493" s="37" t="b">
        <f>Table1[[#This Row],[Toss_Winner]]=Table1[[#This Row],[Winner]]</f>
        <v>0</v>
      </c>
      <c r="T493" s="37" t="b">
        <f>IF(Table1[[#This Row],[Team1]]=Table1[[#This Row],[Team2]],)</f>
        <v>0</v>
      </c>
    </row>
    <row r="494" spans="1:20" x14ac:dyDescent="0.25">
      <c r="A494">
        <v>547</v>
      </c>
      <c r="B494" t="s">
        <v>568</v>
      </c>
      <c r="C494" t="s">
        <v>166</v>
      </c>
      <c r="D494" s="1">
        <v>42122</v>
      </c>
      <c r="E494" t="s">
        <v>140</v>
      </c>
      <c r="F494" t="s">
        <v>36</v>
      </c>
      <c r="G494" t="s">
        <v>36</v>
      </c>
      <c r="H494" t="s">
        <v>21</v>
      </c>
      <c r="I494" t="s">
        <v>22</v>
      </c>
      <c r="J494">
        <v>0</v>
      </c>
      <c r="K494" t="s">
        <v>140</v>
      </c>
      <c r="L494">
        <v>2</v>
      </c>
      <c r="M494">
        <v>0</v>
      </c>
      <c r="N494" t="s">
        <v>212</v>
      </c>
      <c r="O494" t="s">
        <v>169</v>
      </c>
      <c r="P494" t="s">
        <v>552</v>
      </c>
      <c r="Q494" t="s">
        <v>431</v>
      </c>
      <c r="R494" t="s">
        <v>656</v>
      </c>
      <c r="S494" s="37" t="b">
        <f>Table1[[#This Row],[Toss_Winner]]=Table1[[#This Row],[Winner]]</f>
        <v>0</v>
      </c>
      <c r="T494" s="37" t="b">
        <f>IF(Table1[[#This Row],[Team1]]=Table1[[#This Row],[Team2]],)</f>
        <v>0</v>
      </c>
    </row>
    <row r="495" spans="1:20" x14ac:dyDescent="0.25">
      <c r="A495">
        <v>546</v>
      </c>
      <c r="B495" t="s">
        <v>568</v>
      </c>
      <c r="C495" t="s">
        <v>47</v>
      </c>
      <c r="D495" s="1">
        <v>42123</v>
      </c>
      <c r="E495" t="s">
        <v>20</v>
      </c>
      <c r="F495" t="s">
        <v>145</v>
      </c>
      <c r="G495" t="s">
        <v>145</v>
      </c>
      <c r="H495" t="s">
        <v>21</v>
      </c>
      <c r="I495" t="s">
        <v>417</v>
      </c>
      <c r="J495">
        <v>0</v>
      </c>
      <c r="K495" t="s">
        <v>20</v>
      </c>
      <c r="L495">
        <v>0</v>
      </c>
      <c r="M495">
        <v>0</v>
      </c>
      <c r="N495" t="s">
        <v>191</v>
      </c>
      <c r="O495" t="s">
        <v>51</v>
      </c>
      <c r="P495" t="s">
        <v>426</v>
      </c>
      <c r="Q495" t="s">
        <v>553</v>
      </c>
      <c r="R495" t="s">
        <v>684</v>
      </c>
      <c r="S495" s="37" t="b">
        <f>Table1[[#This Row],[Toss_Winner]]=Table1[[#This Row],[Winner]]</f>
        <v>0</v>
      </c>
      <c r="T495" s="37" t="b">
        <f>IF(Table1[[#This Row],[Team1]]=Table1[[#This Row],[Team2]],)</f>
        <v>0</v>
      </c>
    </row>
    <row r="496" spans="1:20" x14ac:dyDescent="0.25">
      <c r="A496">
        <v>527</v>
      </c>
      <c r="B496" t="s">
        <v>568</v>
      </c>
      <c r="C496" t="s">
        <v>60</v>
      </c>
      <c r="D496" s="1">
        <v>42124</v>
      </c>
      <c r="E496" t="s">
        <v>140</v>
      </c>
      <c r="F496" t="s">
        <v>36</v>
      </c>
      <c r="G496" t="s">
        <v>36</v>
      </c>
      <c r="H496" t="s">
        <v>21</v>
      </c>
      <c r="I496" t="s">
        <v>22</v>
      </c>
      <c r="J496">
        <v>0</v>
      </c>
      <c r="K496" t="s">
        <v>36</v>
      </c>
      <c r="L496">
        <v>0</v>
      </c>
      <c r="M496">
        <v>7</v>
      </c>
      <c r="N496" t="s">
        <v>576</v>
      </c>
      <c r="O496" t="s">
        <v>63</v>
      </c>
      <c r="P496" t="s">
        <v>45</v>
      </c>
      <c r="Q496" t="s">
        <v>87</v>
      </c>
      <c r="R496" t="s">
        <v>659</v>
      </c>
      <c r="S496" s="37" t="b">
        <f>Table1[[#This Row],[Toss_Winner]]=Table1[[#This Row],[Winner]]</f>
        <v>1</v>
      </c>
      <c r="T496" s="37" t="b">
        <f>IF(Table1[[#This Row],[Team1]]=Table1[[#This Row],[Team2]],)</f>
        <v>0</v>
      </c>
    </row>
    <row r="497" spans="1:20" x14ac:dyDescent="0.25">
      <c r="A497">
        <v>548</v>
      </c>
      <c r="B497" t="s">
        <v>568</v>
      </c>
      <c r="C497" t="s">
        <v>70</v>
      </c>
      <c r="D497" s="1">
        <v>42125</v>
      </c>
      <c r="E497" t="s">
        <v>42</v>
      </c>
      <c r="F497" t="s">
        <v>48</v>
      </c>
      <c r="G497" t="s">
        <v>48</v>
      </c>
      <c r="H497" t="s">
        <v>21</v>
      </c>
      <c r="I497" t="s">
        <v>22</v>
      </c>
      <c r="J497">
        <v>0</v>
      </c>
      <c r="K497" t="s">
        <v>48</v>
      </c>
      <c r="L497">
        <v>0</v>
      </c>
      <c r="M497">
        <v>9</v>
      </c>
      <c r="N497" t="s">
        <v>77</v>
      </c>
      <c r="O497" t="s">
        <v>72</v>
      </c>
      <c r="P497" t="s">
        <v>532</v>
      </c>
      <c r="Q497" t="s">
        <v>33</v>
      </c>
      <c r="R497" t="s">
        <v>689</v>
      </c>
      <c r="S497" s="37" t="b">
        <f>Table1[[#This Row],[Toss_Winner]]=Table1[[#This Row],[Winner]]</f>
        <v>1</v>
      </c>
      <c r="T497" s="37" t="b">
        <f>IF(Table1[[#This Row],[Team1]]=Table1[[#This Row],[Team2]],)</f>
        <v>0</v>
      </c>
    </row>
    <row r="498" spans="1:20" x14ac:dyDescent="0.25">
      <c r="A498">
        <v>549</v>
      </c>
      <c r="B498" t="s">
        <v>568</v>
      </c>
      <c r="C498" t="s">
        <v>54</v>
      </c>
      <c r="D498" s="1">
        <v>42125</v>
      </c>
      <c r="E498" t="s">
        <v>28</v>
      </c>
      <c r="F498" t="s">
        <v>145</v>
      </c>
      <c r="G498" t="s">
        <v>145</v>
      </c>
      <c r="H498" t="s">
        <v>21</v>
      </c>
      <c r="I498" t="s">
        <v>22</v>
      </c>
      <c r="J498">
        <v>0</v>
      </c>
      <c r="K498" t="s">
        <v>28</v>
      </c>
      <c r="L498">
        <v>8</v>
      </c>
      <c r="M498">
        <v>0</v>
      </c>
      <c r="N498" t="s">
        <v>125</v>
      </c>
      <c r="O498" t="s">
        <v>56</v>
      </c>
      <c r="P498" t="s">
        <v>255</v>
      </c>
      <c r="Q498" t="s">
        <v>40</v>
      </c>
      <c r="R498" t="s">
        <v>664</v>
      </c>
      <c r="S498" s="37" t="b">
        <f>Table1[[#This Row],[Toss_Winner]]=Table1[[#This Row],[Winner]]</f>
        <v>0</v>
      </c>
      <c r="T498" s="37" t="b">
        <f>IF(Table1[[#This Row],[Team1]]=Table1[[#This Row],[Team2]],)</f>
        <v>0</v>
      </c>
    </row>
    <row r="499" spans="1:20" x14ac:dyDescent="0.25">
      <c r="A499">
        <v>550</v>
      </c>
      <c r="B499" t="s">
        <v>568</v>
      </c>
      <c r="C499" t="s">
        <v>47</v>
      </c>
      <c r="D499" s="1">
        <v>42126</v>
      </c>
      <c r="E499" t="s">
        <v>36</v>
      </c>
      <c r="F499" t="s">
        <v>20</v>
      </c>
      <c r="G499" t="s">
        <v>20</v>
      </c>
      <c r="H499" t="s">
        <v>21</v>
      </c>
      <c r="I499" t="s">
        <v>22</v>
      </c>
      <c r="J499">
        <v>0</v>
      </c>
      <c r="K499" t="s">
        <v>20</v>
      </c>
      <c r="L499">
        <v>0</v>
      </c>
      <c r="M499">
        <v>7</v>
      </c>
      <c r="N499" t="s">
        <v>459</v>
      </c>
      <c r="O499" t="s">
        <v>51</v>
      </c>
      <c r="P499" t="s">
        <v>426</v>
      </c>
      <c r="Q499" t="s">
        <v>553</v>
      </c>
      <c r="R499" t="s">
        <v>686</v>
      </c>
      <c r="S499" s="37" t="b">
        <f>Table1[[#This Row],[Toss_Winner]]=Table1[[#This Row],[Winner]]</f>
        <v>1</v>
      </c>
      <c r="T499" s="37" t="b">
        <f>IF(Table1[[#This Row],[Team1]]=Table1[[#This Row],[Team2]],)</f>
        <v>0</v>
      </c>
    </row>
    <row r="500" spans="1:20" x14ac:dyDescent="0.25">
      <c r="A500">
        <v>551</v>
      </c>
      <c r="B500" t="s">
        <v>568</v>
      </c>
      <c r="C500" t="s">
        <v>18</v>
      </c>
      <c r="D500" s="1">
        <v>42126</v>
      </c>
      <c r="E500" t="s">
        <v>19</v>
      </c>
      <c r="F500" t="s">
        <v>140</v>
      </c>
      <c r="G500" t="s">
        <v>140</v>
      </c>
      <c r="H500" t="s">
        <v>21</v>
      </c>
      <c r="I500" t="s">
        <v>22</v>
      </c>
      <c r="J500">
        <v>0</v>
      </c>
      <c r="K500" t="s">
        <v>19</v>
      </c>
      <c r="L500">
        <v>22</v>
      </c>
      <c r="M500">
        <v>0</v>
      </c>
      <c r="N500" t="s">
        <v>108</v>
      </c>
      <c r="O500" t="s">
        <v>24</v>
      </c>
      <c r="P500" t="s">
        <v>45</v>
      </c>
      <c r="Q500" t="s">
        <v>572</v>
      </c>
      <c r="R500" t="s">
        <v>695</v>
      </c>
      <c r="S500" s="37" t="b">
        <f>Table1[[#This Row],[Toss_Winner]]=Table1[[#This Row],[Winner]]</f>
        <v>0</v>
      </c>
      <c r="T500" s="37" t="b">
        <f>IF(Table1[[#This Row],[Team1]]=Table1[[#This Row],[Team2]],)</f>
        <v>0</v>
      </c>
    </row>
    <row r="501" spans="1:20" x14ac:dyDescent="0.25">
      <c r="A501">
        <v>552</v>
      </c>
      <c r="B501" t="s">
        <v>568</v>
      </c>
      <c r="C501" t="s">
        <v>100</v>
      </c>
      <c r="D501" s="1">
        <v>42127</v>
      </c>
      <c r="E501" t="s">
        <v>28</v>
      </c>
      <c r="F501" t="s">
        <v>42</v>
      </c>
      <c r="G501" t="s">
        <v>28</v>
      </c>
      <c r="H501" t="s">
        <v>49</v>
      </c>
      <c r="I501" t="s">
        <v>22</v>
      </c>
      <c r="J501">
        <v>0</v>
      </c>
      <c r="K501" t="s">
        <v>28</v>
      </c>
      <c r="L501">
        <v>23</v>
      </c>
      <c r="M501">
        <v>0</v>
      </c>
      <c r="N501" t="s">
        <v>114</v>
      </c>
      <c r="O501" t="s">
        <v>142</v>
      </c>
      <c r="P501" t="s">
        <v>532</v>
      </c>
      <c r="Q501" t="s">
        <v>431</v>
      </c>
      <c r="R501" t="s">
        <v>33</v>
      </c>
      <c r="S501" s="37" t="b">
        <f>Table1[[#This Row],[Toss_Winner]]=Table1[[#This Row],[Winner]]</f>
        <v>1</v>
      </c>
      <c r="T501" s="37" t="b">
        <f>IF(Table1[[#This Row],[Team1]]=Table1[[#This Row],[Team2]],)</f>
        <v>0</v>
      </c>
    </row>
    <row r="502" spans="1:20" x14ac:dyDescent="0.25">
      <c r="A502">
        <v>553</v>
      </c>
      <c r="B502" t="s">
        <v>568</v>
      </c>
      <c r="C502" t="s">
        <v>54</v>
      </c>
      <c r="D502" s="1">
        <v>42127</v>
      </c>
      <c r="E502" t="s">
        <v>145</v>
      </c>
      <c r="F502" t="s">
        <v>48</v>
      </c>
      <c r="G502" t="s">
        <v>48</v>
      </c>
      <c r="H502" t="s">
        <v>21</v>
      </c>
      <c r="I502" t="s">
        <v>22</v>
      </c>
      <c r="J502">
        <v>0</v>
      </c>
      <c r="K502" t="s">
        <v>145</v>
      </c>
      <c r="L502">
        <v>14</v>
      </c>
      <c r="M502">
        <v>0</v>
      </c>
      <c r="N502" t="s">
        <v>427</v>
      </c>
      <c r="O502" t="s">
        <v>306</v>
      </c>
      <c r="P502" t="s">
        <v>255</v>
      </c>
      <c r="Q502" t="s">
        <v>84</v>
      </c>
      <c r="R502" t="s">
        <v>39</v>
      </c>
      <c r="S502" s="37" t="b">
        <f>Table1[[#This Row],[Toss_Winner]]=Table1[[#This Row],[Winner]]</f>
        <v>0</v>
      </c>
      <c r="T502" s="37" t="b">
        <f>IF(Table1[[#This Row],[Team1]]=Table1[[#This Row],[Team2]],)</f>
        <v>0</v>
      </c>
    </row>
    <row r="503" spans="1:20" x14ac:dyDescent="0.25">
      <c r="A503">
        <v>554</v>
      </c>
      <c r="B503" t="s">
        <v>568</v>
      </c>
      <c r="C503" t="s">
        <v>166</v>
      </c>
      <c r="D503" s="1">
        <v>42128</v>
      </c>
      <c r="E503" t="s">
        <v>140</v>
      </c>
      <c r="F503" t="s">
        <v>20</v>
      </c>
      <c r="G503" t="s">
        <v>140</v>
      </c>
      <c r="H503" t="s">
        <v>49</v>
      </c>
      <c r="I503" t="s">
        <v>22</v>
      </c>
      <c r="J503">
        <v>0</v>
      </c>
      <c r="K503" t="s">
        <v>140</v>
      </c>
      <c r="L503">
        <v>24</v>
      </c>
      <c r="M503">
        <v>0</v>
      </c>
      <c r="N503" t="s">
        <v>89</v>
      </c>
      <c r="O503" t="s">
        <v>169</v>
      </c>
      <c r="P503" t="s">
        <v>46</v>
      </c>
      <c r="Q503" t="s">
        <v>484</v>
      </c>
      <c r="R503" t="s">
        <v>691</v>
      </c>
      <c r="S503" s="37" t="b">
        <f>Table1[[#This Row],[Toss_Winner]]=Table1[[#This Row],[Winner]]</f>
        <v>1</v>
      </c>
      <c r="T503" s="37" t="b">
        <f>IF(Table1[[#This Row],[Team1]]=Table1[[#This Row],[Team2]],)</f>
        <v>0</v>
      </c>
    </row>
    <row r="504" spans="1:20" x14ac:dyDescent="0.25">
      <c r="A504">
        <v>555</v>
      </c>
      <c r="B504" t="s">
        <v>568</v>
      </c>
      <c r="C504" t="s">
        <v>60</v>
      </c>
      <c r="D504" s="1">
        <v>42128</v>
      </c>
      <c r="E504" t="s">
        <v>36</v>
      </c>
      <c r="F504" t="s">
        <v>19</v>
      </c>
      <c r="G504" t="s">
        <v>19</v>
      </c>
      <c r="H504" t="s">
        <v>21</v>
      </c>
      <c r="I504" t="s">
        <v>22</v>
      </c>
      <c r="J504">
        <v>0</v>
      </c>
      <c r="K504" t="s">
        <v>36</v>
      </c>
      <c r="L504">
        <v>35</v>
      </c>
      <c r="M504">
        <v>0</v>
      </c>
      <c r="N504" t="s">
        <v>469</v>
      </c>
      <c r="O504" t="s">
        <v>63</v>
      </c>
      <c r="P504" t="s">
        <v>45</v>
      </c>
      <c r="Q504" t="s">
        <v>87</v>
      </c>
      <c r="R504" t="s">
        <v>660</v>
      </c>
      <c r="S504" s="37" t="b">
        <f>Table1[[#This Row],[Toss_Winner]]=Table1[[#This Row],[Winner]]</f>
        <v>0</v>
      </c>
      <c r="T504" s="37" t="b">
        <f>IF(Table1[[#This Row],[Team1]]=Table1[[#This Row],[Team2]],)</f>
        <v>0</v>
      </c>
    </row>
    <row r="505" spans="1:20" x14ac:dyDescent="0.25">
      <c r="A505">
        <v>556</v>
      </c>
      <c r="B505" t="s">
        <v>568</v>
      </c>
      <c r="C505" t="s">
        <v>54</v>
      </c>
      <c r="D505" s="1">
        <v>42129</v>
      </c>
      <c r="E505" t="s">
        <v>48</v>
      </c>
      <c r="F505" t="s">
        <v>28</v>
      </c>
      <c r="G505" t="s">
        <v>48</v>
      </c>
      <c r="H505" t="s">
        <v>49</v>
      </c>
      <c r="I505" t="s">
        <v>22</v>
      </c>
      <c r="J505">
        <v>0</v>
      </c>
      <c r="K505" t="s">
        <v>28</v>
      </c>
      <c r="L505">
        <v>0</v>
      </c>
      <c r="M505">
        <v>5</v>
      </c>
      <c r="N505" t="s">
        <v>282</v>
      </c>
      <c r="O505" t="s">
        <v>56</v>
      </c>
      <c r="P505" t="s">
        <v>255</v>
      </c>
      <c r="Q505" t="s">
        <v>84</v>
      </c>
      <c r="R505" t="s">
        <v>689</v>
      </c>
      <c r="S505" s="37" t="b">
        <f>Table1[[#This Row],[Toss_Winner]]=Table1[[#This Row],[Winner]]</f>
        <v>0</v>
      </c>
      <c r="T505" s="37" t="b">
        <f>IF(Table1[[#This Row],[Team1]]=Table1[[#This Row],[Team2]],)</f>
        <v>0</v>
      </c>
    </row>
    <row r="506" spans="1:20" x14ac:dyDescent="0.25">
      <c r="A506">
        <v>557</v>
      </c>
      <c r="B506" t="s">
        <v>568</v>
      </c>
      <c r="C506" t="s">
        <v>47</v>
      </c>
      <c r="D506" s="1">
        <v>42130</v>
      </c>
      <c r="E506" t="s">
        <v>20</v>
      </c>
      <c r="F506" t="s">
        <v>42</v>
      </c>
      <c r="G506" t="s">
        <v>42</v>
      </c>
      <c r="H506" t="s">
        <v>21</v>
      </c>
      <c r="I506" t="s">
        <v>22</v>
      </c>
      <c r="J506">
        <v>0</v>
      </c>
      <c r="K506" t="s">
        <v>20</v>
      </c>
      <c r="L506">
        <v>138</v>
      </c>
      <c r="M506">
        <v>0</v>
      </c>
      <c r="N506" t="s">
        <v>80</v>
      </c>
      <c r="O506" t="s">
        <v>51</v>
      </c>
      <c r="P506" t="s">
        <v>532</v>
      </c>
      <c r="Q506" t="s">
        <v>431</v>
      </c>
      <c r="R506" t="s">
        <v>46</v>
      </c>
      <c r="S506" s="37" t="b">
        <f>Table1[[#This Row],[Toss_Winner]]=Table1[[#This Row],[Winner]]</f>
        <v>0</v>
      </c>
      <c r="T506" s="37" t="b">
        <f>IF(Table1[[#This Row],[Team1]]=Table1[[#This Row],[Team2]],)</f>
        <v>0</v>
      </c>
    </row>
    <row r="507" spans="1:20" x14ac:dyDescent="0.25">
      <c r="A507">
        <v>545</v>
      </c>
      <c r="B507" t="s">
        <v>568</v>
      </c>
      <c r="C507" t="s">
        <v>60</v>
      </c>
      <c r="D507" s="1">
        <v>42131</v>
      </c>
      <c r="E507" t="s">
        <v>36</v>
      </c>
      <c r="F507" t="s">
        <v>48</v>
      </c>
      <c r="G507" t="s">
        <v>36</v>
      </c>
      <c r="H507" t="s">
        <v>49</v>
      </c>
      <c r="I507" t="s">
        <v>22</v>
      </c>
      <c r="J507">
        <v>0</v>
      </c>
      <c r="K507" t="s">
        <v>36</v>
      </c>
      <c r="L507">
        <v>13</v>
      </c>
      <c r="M507">
        <v>0</v>
      </c>
      <c r="N507" t="s">
        <v>346</v>
      </c>
      <c r="O507" t="s">
        <v>63</v>
      </c>
      <c r="P507" t="s">
        <v>45</v>
      </c>
      <c r="Q507" t="s">
        <v>87</v>
      </c>
      <c r="R507" t="s">
        <v>694</v>
      </c>
      <c r="S507" s="37" t="b">
        <f>Table1[[#This Row],[Toss_Winner]]=Table1[[#This Row],[Winner]]</f>
        <v>1</v>
      </c>
      <c r="T507" s="37" t="b">
        <f>IF(Table1[[#This Row],[Team1]]=Table1[[#This Row],[Team2]],)</f>
        <v>0</v>
      </c>
    </row>
    <row r="508" spans="1:20" x14ac:dyDescent="0.25">
      <c r="A508">
        <v>558</v>
      </c>
      <c r="B508" t="s">
        <v>568</v>
      </c>
      <c r="C508" t="s">
        <v>54</v>
      </c>
      <c r="D508" s="1">
        <v>42131</v>
      </c>
      <c r="E508" t="s">
        <v>19</v>
      </c>
      <c r="F508" t="s">
        <v>145</v>
      </c>
      <c r="G508" t="s">
        <v>145</v>
      </c>
      <c r="H508" t="s">
        <v>21</v>
      </c>
      <c r="I508" t="s">
        <v>22</v>
      </c>
      <c r="J508">
        <v>0</v>
      </c>
      <c r="K508" t="s">
        <v>19</v>
      </c>
      <c r="L508">
        <v>7</v>
      </c>
      <c r="M508">
        <v>0</v>
      </c>
      <c r="N508" t="s">
        <v>596</v>
      </c>
      <c r="O508" t="s">
        <v>306</v>
      </c>
      <c r="P508" t="s">
        <v>426</v>
      </c>
      <c r="Q508" t="s">
        <v>46</v>
      </c>
      <c r="R508" t="s">
        <v>664</v>
      </c>
      <c r="S508" s="37" t="b">
        <f>Table1[[#This Row],[Toss_Winner]]=Table1[[#This Row],[Winner]]</f>
        <v>0</v>
      </c>
      <c r="T508" s="37" t="b">
        <f>IF(Table1[[#This Row],[Team1]]=Table1[[#This Row],[Team2]],)</f>
        <v>0</v>
      </c>
    </row>
    <row r="509" spans="1:20" x14ac:dyDescent="0.25">
      <c r="A509">
        <v>559</v>
      </c>
      <c r="B509" t="s">
        <v>568</v>
      </c>
      <c r="C509" t="s">
        <v>166</v>
      </c>
      <c r="D509" s="1">
        <v>42132</v>
      </c>
      <c r="E509" t="s">
        <v>140</v>
      </c>
      <c r="F509" t="s">
        <v>28</v>
      </c>
      <c r="G509" t="s">
        <v>140</v>
      </c>
      <c r="H509" t="s">
        <v>49</v>
      </c>
      <c r="I509" t="s">
        <v>22</v>
      </c>
      <c r="J509">
        <v>0</v>
      </c>
      <c r="K509" t="s">
        <v>28</v>
      </c>
      <c r="L509">
        <v>0</v>
      </c>
      <c r="M509">
        <v>6</v>
      </c>
      <c r="N509" t="s">
        <v>597</v>
      </c>
      <c r="O509" t="s">
        <v>169</v>
      </c>
      <c r="P509" t="s">
        <v>84</v>
      </c>
      <c r="Q509" t="s">
        <v>40</v>
      </c>
      <c r="R509" t="s">
        <v>663</v>
      </c>
      <c r="S509" s="37" t="b">
        <f>Table1[[#This Row],[Toss_Winner]]=Table1[[#This Row],[Winner]]</f>
        <v>0</v>
      </c>
      <c r="T509" s="37" t="b">
        <f>IF(Table1[[#This Row],[Team1]]=Table1[[#This Row],[Team2]],)</f>
        <v>0</v>
      </c>
    </row>
    <row r="510" spans="1:20" x14ac:dyDescent="0.25">
      <c r="A510">
        <v>560</v>
      </c>
      <c r="B510" t="s">
        <v>568</v>
      </c>
      <c r="C510" t="s">
        <v>60</v>
      </c>
      <c r="D510" s="1">
        <v>42133</v>
      </c>
      <c r="E510" t="s">
        <v>42</v>
      </c>
      <c r="F510" t="s">
        <v>36</v>
      </c>
      <c r="G510" t="s">
        <v>42</v>
      </c>
      <c r="H510" t="s">
        <v>49</v>
      </c>
      <c r="I510" t="s">
        <v>22</v>
      </c>
      <c r="J510">
        <v>0</v>
      </c>
      <c r="K510" t="s">
        <v>36</v>
      </c>
      <c r="L510">
        <v>0</v>
      </c>
      <c r="M510">
        <v>1</v>
      </c>
      <c r="N510" t="s">
        <v>576</v>
      </c>
      <c r="O510" t="s">
        <v>63</v>
      </c>
      <c r="P510" t="s">
        <v>45</v>
      </c>
      <c r="Q510" t="s">
        <v>255</v>
      </c>
      <c r="R510" t="s">
        <v>686</v>
      </c>
      <c r="S510" s="37" t="b">
        <f>Table1[[#This Row],[Toss_Winner]]=Table1[[#This Row],[Winner]]</f>
        <v>0</v>
      </c>
      <c r="T510" s="37" t="b">
        <f>IF(Table1[[#This Row],[Team1]]=Table1[[#This Row],[Team2]],)</f>
        <v>0</v>
      </c>
    </row>
    <row r="511" spans="1:20" x14ac:dyDescent="0.25">
      <c r="A511">
        <v>561</v>
      </c>
      <c r="B511" t="s">
        <v>568</v>
      </c>
      <c r="C511" t="s">
        <v>506</v>
      </c>
      <c r="D511" s="1">
        <v>42133</v>
      </c>
      <c r="E511" t="s">
        <v>19</v>
      </c>
      <c r="F511" t="s">
        <v>48</v>
      </c>
      <c r="G511" t="s">
        <v>19</v>
      </c>
      <c r="H511" t="s">
        <v>49</v>
      </c>
      <c r="I511" t="s">
        <v>22</v>
      </c>
      <c r="J511">
        <v>0</v>
      </c>
      <c r="K511" t="s">
        <v>19</v>
      </c>
      <c r="L511">
        <v>6</v>
      </c>
      <c r="M511">
        <v>0</v>
      </c>
      <c r="N511" t="s">
        <v>598</v>
      </c>
      <c r="O511" t="s">
        <v>507</v>
      </c>
      <c r="P511" t="s">
        <v>431</v>
      </c>
      <c r="Q511" t="s">
        <v>33</v>
      </c>
      <c r="R511" t="s">
        <v>46</v>
      </c>
      <c r="S511" s="37" t="b">
        <f>Table1[[#This Row],[Toss_Winner]]=Table1[[#This Row],[Winner]]</f>
        <v>1</v>
      </c>
      <c r="T511" s="37" t="b">
        <f>IF(Table1[[#This Row],[Team1]]=Table1[[#This Row],[Team2]],)</f>
        <v>0</v>
      </c>
    </row>
    <row r="512" spans="1:20" x14ac:dyDescent="0.25">
      <c r="A512">
        <v>562</v>
      </c>
      <c r="B512" t="s">
        <v>568</v>
      </c>
      <c r="C512" t="s">
        <v>54</v>
      </c>
      <c r="D512" s="1">
        <v>42134</v>
      </c>
      <c r="E512" t="s">
        <v>20</v>
      </c>
      <c r="F512" t="s">
        <v>28</v>
      </c>
      <c r="G512" t="s">
        <v>20</v>
      </c>
      <c r="H512" t="s">
        <v>49</v>
      </c>
      <c r="I512" t="s">
        <v>22</v>
      </c>
      <c r="J512">
        <v>0</v>
      </c>
      <c r="K512" t="s">
        <v>20</v>
      </c>
      <c r="L512">
        <v>39</v>
      </c>
      <c r="M512">
        <v>0</v>
      </c>
      <c r="N512" t="s">
        <v>249</v>
      </c>
      <c r="O512" t="s">
        <v>56</v>
      </c>
      <c r="P512" t="s">
        <v>426</v>
      </c>
      <c r="Q512" t="s">
        <v>46</v>
      </c>
      <c r="R512" t="s">
        <v>664</v>
      </c>
      <c r="S512" s="37" t="b">
        <f>Table1[[#This Row],[Toss_Winner]]=Table1[[#This Row],[Winner]]</f>
        <v>1</v>
      </c>
      <c r="T512" s="37" t="b">
        <f>IF(Table1[[#This Row],[Team1]]=Table1[[#This Row],[Team2]],)</f>
        <v>0</v>
      </c>
    </row>
    <row r="513" spans="1:20" x14ac:dyDescent="0.25">
      <c r="A513">
        <v>563</v>
      </c>
      <c r="B513" t="s">
        <v>568</v>
      </c>
      <c r="C513" t="s">
        <v>166</v>
      </c>
      <c r="D513" s="1">
        <v>42134</v>
      </c>
      <c r="E513" t="s">
        <v>140</v>
      </c>
      <c r="F513" t="s">
        <v>145</v>
      </c>
      <c r="G513" t="s">
        <v>140</v>
      </c>
      <c r="H513" t="s">
        <v>49</v>
      </c>
      <c r="I513" t="s">
        <v>22</v>
      </c>
      <c r="J513">
        <v>0</v>
      </c>
      <c r="K513" t="s">
        <v>140</v>
      </c>
      <c r="L513">
        <v>12</v>
      </c>
      <c r="M513">
        <v>0</v>
      </c>
      <c r="N513" t="s">
        <v>429</v>
      </c>
      <c r="O513" t="s">
        <v>169</v>
      </c>
      <c r="P513" t="s">
        <v>87</v>
      </c>
      <c r="Q513" t="s">
        <v>40</v>
      </c>
      <c r="R513" t="s">
        <v>46</v>
      </c>
      <c r="S513" s="37" t="b">
        <f>Table1[[#This Row],[Toss_Winner]]=Table1[[#This Row],[Winner]]</f>
        <v>1</v>
      </c>
      <c r="T513" s="37" t="b">
        <f>IF(Table1[[#This Row],[Team1]]=Table1[[#This Row],[Team2]],)</f>
        <v>0</v>
      </c>
    </row>
    <row r="514" spans="1:20" x14ac:dyDescent="0.25">
      <c r="A514">
        <v>564</v>
      </c>
      <c r="B514" t="s">
        <v>568</v>
      </c>
      <c r="C514" t="s">
        <v>18</v>
      </c>
      <c r="D514" s="1">
        <v>42135</v>
      </c>
      <c r="E514" t="s">
        <v>19</v>
      </c>
      <c r="F514" t="s">
        <v>42</v>
      </c>
      <c r="G514" t="s">
        <v>19</v>
      </c>
      <c r="H514" t="s">
        <v>49</v>
      </c>
      <c r="I514" t="s">
        <v>22</v>
      </c>
      <c r="J514">
        <v>0</v>
      </c>
      <c r="K514" t="s">
        <v>19</v>
      </c>
      <c r="L514">
        <v>5</v>
      </c>
      <c r="M514">
        <v>0</v>
      </c>
      <c r="N514" t="s">
        <v>108</v>
      </c>
      <c r="O514" t="s">
        <v>24</v>
      </c>
      <c r="P514" t="s">
        <v>45</v>
      </c>
      <c r="Q514" t="s">
        <v>255</v>
      </c>
      <c r="R514" t="s">
        <v>689</v>
      </c>
      <c r="S514" s="37" t="b">
        <f>Table1[[#This Row],[Toss_Winner]]=Table1[[#This Row],[Winner]]</f>
        <v>1</v>
      </c>
      <c r="T514" s="37" t="b">
        <f>IF(Table1[[#This Row],[Team1]]=Table1[[#This Row],[Team2]],)</f>
        <v>0</v>
      </c>
    </row>
    <row r="515" spans="1:20" x14ac:dyDescent="0.25">
      <c r="A515">
        <v>565</v>
      </c>
      <c r="B515" t="s">
        <v>568</v>
      </c>
      <c r="C515" t="s">
        <v>506</v>
      </c>
      <c r="D515" s="1">
        <v>42136</v>
      </c>
      <c r="E515" t="s">
        <v>140</v>
      </c>
      <c r="F515" t="s">
        <v>48</v>
      </c>
      <c r="G515" t="s">
        <v>140</v>
      </c>
      <c r="H515" t="s">
        <v>49</v>
      </c>
      <c r="I515" t="s">
        <v>22</v>
      </c>
      <c r="J515">
        <v>0</v>
      </c>
      <c r="K515" t="s">
        <v>48</v>
      </c>
      <c r="L515">
        <v>0</v>
      </c>
      <c r="M515">
        <v>6</v>
      </c>
      <c r="N515" t="s">
        <v>599</v>
      </c>
      <c r="O515" t="s">
        <v>507</v>
      </c>
      <c r="P515" t="s">
        <v>532</v>
      </c>
      <c r="Q515" t="s">
        <v>431</v>
      </c>
      <c r="R515" t="s">
        <v>663</v>
      </c>
      <c r="S515" s="37" t="b">
        <f>Table1[[#This Row],[Toss_Winner]]=Table1[[#This Row],[Winner]]</f>
        <v>0</v>
      </c>
      <c r="T515" s="37" t="b">
        <f>IF(Table1[[#This Row],[Team1]]=Table1[[#This Row],[Team2]],)</f>
        <v>0</v>
      </c>
    </row>
    <row r="516" spans="1:20" x14ac:dyDescent="0.25">
      <c r="A516">
        <v>566</v>
      </c>
      <c r="B516" t="s">
        <v>568</v>
      </c>
      <c r="C516" t="s">
        <v>100</v>
      </c>
      <c r="D516" s="1">
        <v>42137</v>
      </c>
      <c r="E516" t="s">
        <v>42</v>
      </c>
      <c r="F516" t="s">
        <v>20</v>
      </c>
      <c r="G516" t="s">
        <v>20</v>
      </c>
      <c r="H516" t="s">
        <v>21</v>
      </c>
      <c r="I516" t="s">
        <v>22</v>
      </c>
      <c r="J516">
        <v>0</v>
      </c>
      <c r="K516" t="s">
        <v>42</v>
      </c>
      <c r="L516">
        <v>22</v>
      </c>
      <c r="M516">
        <v>0</v>
      </c>
      <c r="N516" t="s">
        <v>57</v>
      </c>
      <c r="O516" t="s">
        <v>142</v>
      </c>
      <c r="P516" t="s">
        <v>426</v>
      </c>
      <c r="Q516" t="s">
        <v>46</v>
      </c>
      <c r="R516" t="s">
        <v>694</v>
      </c>
      <c r="S516" s="37" t="b">
        <f>Table1[[#This Row],[Toss_Winner]]=Table1[[#This Row],[Winner]]</f>
        <v>0</v>
      </c>
      <c r="T516" s="37" t="b">
        <f>IF(Table1[[#This Row],[Team1]]=Table1[[#This Row],[Team2]],)</f>
        <v>0</v>
      </c>
    </row>
    <row r="517" spans="1:20" x14ac:dyDescent="0.25">
      <c r="A517">
        <v>567</v>
      </c>
      <c r="B517" t="s">
        <v>568</v>
      </c>
      <c r="C517" t="s">
        <v>54</v>
      </c>
      <c r="D517" s="1">
        <v>42138</v>
      </c>
      <c r="E517" t="s">
        <v>28</v>
      </c>
      <c r="F517" t="s">
        <v>36</v>
      </c>
      <c r="G517" t="s">
        <v>36</v>
      </c>
      <c r="H517" t="s">
        <v>21</v>
      </c>
      <c r="I517" t="s">
        <v>22</v>
      </c>
      <c r="J517">
        <v>0</v>
      </c>
      <c r="K517" t="s">
        <v>28</v>
      </c>
      <c r="L517">
        <v>5</v>
      </c>
      <c r="M517">
        <v>0</v>
      </c>
      <c r="N517" t="s">
        <v>597</v>
      </c>
      <c r="O517" t="s">
        <v>56</v>
      </c>
      <c r="P517" t="s">
        <v>532</v>
      </c>
      <c r="Q517" t="s">
        <v>431</v>
      </c>
      <c r="R517" t="s">
        <v>40</v>
      </c>
      <c r="S517" s="37" t="b">
        <f>Table1[[#This Row],[Toss_Winner]]=Table1[[#This Row],[Winner]]</f>
        <v>0</v>
      </c>
      <c r="T517" s="37" t="b">
        <f>IF(Table1[[#This Row],[Team1]]=Table1[[#This Row],[Team2]],)</f>
        <v>0</v>
      </c>
    </row>
    <row r="518" spans="1:20" x14ac:dyDescent="0.25">
      <c r="A518">
        <v>568</v>
      </c>
      <c r="B518" t="s">
        <v>568</v>
      </c>
      <c r="C518" t="s">
        <v>18</v>
      </c>
      <c r="D518" s="1">
        <v>42139</v>
      </c>
      <c r="E518" t="s">
        <v>19</v>
      </c>
      <c r="F518" t="s">
        <v>20</v>
      </c>
      <c r="G518" t="s">
        <v>19</v>
      </c>
      <c r="H518" t="s">
        <v>49</v>
      </c>
      <c r="I518" t="s">
        <v>22</v>
      </c>
      <c r="J518">
        <v>1</v>
      </c>
      <c r="K518" t="s">
        <v>20</v>
      </c>
      <c r="L518">
        <v>0</v>
      </c>
      <c r="M518">
        <v>6</v>
      </c>
      <c r="N518" t="s">
        <v>395</v>
      </c>
      <c r="O518" t="s">
        <v>24</v>
      </c>
      <c r="P518" t="s">
        <v>45</v>
      </c>
      <c r="Q518" t="s">
        <v>255</v>
      </c>
      <c r="R518" t="s">
        <v>46</v>
      </c>
      <c r="S518" s="37" t="b">
        <f>Table1[[#This Row],[Toss_Winner]]=Table1[[#This Row],[Winner]]</f>
        <v>0</v>
      </c>
      <c r="T518" s="37" t="b">
        <f>IF(Table1[[#This Row],[Team1]]=Table1[[#This Row],[Team2]],)</f>
        <v>0</v>
      </c>
    </row>
    <row r="519" spans="1:20" x14ac:dyDescent="0.25">
      <c r="A519">
        <v>569</v>
      </c>
      <c r="B519" t="s">
        <v>568</v>
      </c>
      <c r="C519" t="s">
        <v>100</v>
      </c>
      <c r="D519" s="1">
        <v>42140</v>
      </c>
      <c r="E519" t="s">
        <v>42</v>
      </c>
      <c r="F519" t="s">
        <v>140</v>
      </c>
      <c r="G519" t="s">
        <v>42</v>
      </c>
      <c r="H519" t="s">
        <v>49</v>
      </c>
      <c r="I519" t="s">
        <v>22</v>
      </c>
      <c r="J519">
        <v>0</v>
      </c>
      <c r="K519" t="s">
        <v>140</v>
      </c>
      <c r="L519">
        <v>0</v>
      </c>
      <c r="M519">
        <v>7</v>
      </c>
      <c r="N519" t="s">
        <v>462</v>
      </c>
      <c r="O519" t="s">
        <v>142</v>
      </c>
      <c r="P519" t="s">
        <v>40</v>
      </c>
      <c r="Q519" t="s">
        <v>46</v>
      </c>
      <c r="R519" t="s">
        <v>431</v>
      </c>
      <c r="S519" s="37" t="b">
        <f>Table1[[#This Row],[Toss_Winner]]=Table1[[#This Row],[Winner]]</f>
        <v>0</v>
      </c>
      <c r="T519" s="37" t="b">
        <f>IF(Table1[[#This Row],[Team1]]=Table1[[#This Row],[Team2]],)</f>
        <v>0</v>
      </c>
    </row>
    <row r="520" spans="1:20" x14ac:dyDescent="0.25">
      <c r="A520">
        <v>570</v>
      </c>
      <c r="B520" t="s">
        <v>568</v>
      </c>
      <c r="C520" t="s">
        <v>54</v>
      </c>
      <c r="D520" s="1">
        <v>42140</v>
      </c>
      <c r="E520" t="s">
        <v>145</v>
      </c>
      <c r="F520" t="s">
        <v>36</v>
      </c>
      <c r="G520" t="s">
        <v>145</v>
      </c>
      <c r="H520" t="s">
        <v>49</v>
      </c>
      <c r="I520" t="s">
        <v>22</v>
      </c>
      <c r="J520">
        <v>0</v>
      </c>
      <c r="K520" t="s">
        <v>145</v>
      </c>
      <c r="L520">
        <v>9</v>
      </c>
      <c r="M520">
        <v>0</v>
      </c>
      <c r="N520" t="s">
        <v>159</v>
      </c>
      <c r="O520" t="s">
        <v>306</v>
      </c>
      <c r="P520" t="s">
        <v>552</v>
      </c>
      <c r="Q520" t="s">
        <v>532</v>
      </c>
      <c r="R520" t="s">
        <v>81</v>
      </c>
      <c r="S520" s="37" t="b">
        <f>Table1[[#This Row],[Toss_Winner]]=Table1[[#This Row],[Winner]]</f>
        <v>1</v>
      </c>
      <c r="T520" s="37" t="b">
        <f>IF(Table1[[#This Row],[Team1]]=Table1[[#This Row],[Team2]],)</f>
        <v>0</v>
      </c>
    </row>
    <row r="521" spans="1:20" x14ac:dyDescent="0.25">
      <c r="A521">
        <v>571</v>
      </c>
      <c r="B521" t="s">
        <v>568</v>
      </c>
      <c r="C521" t="s">
        <v>47</v>
      </c>
      <c r="D521" s="1">
        <v>42141</v>
      </c>
      <c r="E521" t="s">
        <v>48</v>
      </c>
      <c r="F521" t="s">
        <v>20</v>
      </c>
      <c r="G521" t="s">
        <v>20</v>
      </c>
      <c r="H521" t="s">
        <v>21</v>
      </c>
      <c r="I521" t="s">
        <v>417</v>
      </c>
      <c r="J521">
        <v>0</v>
      </c>
      <c r="K521" t="s">
        <v>20</v>
      </c>
      <c r="L521">
        <v>0</v>
      </c>
      <c r="M521">
        <v>0</v>
      </c>
      <c r="N521" t="s">
        <v>150</v>
      </c>
      <c r="O521" t="s">
        <v>51</v>
      </c>
      <c r="P521" t="s">
        <v>255</v>
      </c>
      <c r="Q521" t="s">
        <v>572</v>
      </c>
      <c r="R521" t="s">
        <v>33</v>
      </c>
      <c r="S521" s="37" t="b">
        <f>Table1[[#This Row],[Toss_Winner]]=Table1[[#This Row],[Winner]]</f>
        <v>1</v>
      </c>
      <c r="T521" s="37" t="b">
        <f>IF(Table1[[#This Row],[Team1]]=Table1[[#This Row],[Team2]],)</f>
        <v>0</v>
      </c>
    </row>
    <row r="522" spans="1:20" x14ac:dyDescent="0.25">
      <c r="A522">
        <v>572</v>
      </c>
      <c r="B522" t="s">
        <v>568</v>
      </c>
      <c r="C522" t="s">
        <v>18</v>
      </c>
      <c r="D522" s="1">
        <v>42141</v>
      </c>
      <c r="E522" t="s">
        <v>19</v>
      </c>
      <c r="F522" t="s">
        <v>28</v>
      </c>
      <c r="G522" t="s">
        <v>19</v>
      </c>
      <c r="H522" t="s">
        <v>49</v>
      </c>
      <c r="I522" t="s">
        <v>22</v>
      </c>
      <c r="J522">
        <v>0</v>
      </c>
      <c r="K522" t="s">
        <v>28</v>
      </c>
      <c r="L522">
        <v>0</v>
      </c>
      <c r="M522">
        <v>9</v>
      </c>
      <c r="N522" t="s">
        <v>91</v>
      </c>
      <c r="O522" t="s">
        <v>24</v>
      </c>
      <c r="P522" t="s">
        <v>84</v>
      </c>
      <c r="Q522" t="s">
        <v>484</v>
      </c>
      <c r="R522" t="s">
        <v>40</v>
      </c>
      <c r="S522" s="37" t="b">
        <f>Table1[[#This Row],[Toss_Winner]]=Table1[[#This Row],[Winner]]</f>
        <v>0</v>
      </c>
      <c r="T522" s="37" t="b">
        <f>IF(Table1[[#This Row],[Team1]]=Table1[[#This Row],[Team2]],)</f>
        <v>0</v>
      </c>
    </row>
    <row r="523" spans="1:20" x14ac:dyDescent="0.25">
      <c r="A523">
        <v>573</v>
      </c>
      <c r="B523" t="s">
        <v>568</v>
      </c>
      <c r="C523" t="s">
        <v>54</v>
      </c>
      <c r="D523" s="1">
        <v>42143</v>
      </c>
      <c r="E523" t="s">
        <v>28</v>
      </c>
      <c r="F523" t="s">
        <v>140</v>
      </c>
      <c r="G523" t="s">
        <v>28</v>
      </c>
      <c r="H523" t="s">
        <v>49</v>
      </c>
      <c r="I523" t="s">
        <v>22</v>
      </c>
      <c r="J523">
        <v>0</v>
      </c>
      <c r="K523" t="s">
        <v>28</v>
      </c>
      <c r="L523">
        <v>25</v>
      </c>
      <c r="M523">
        <v>0</v>
      </c>
      <c r="N523" t="s">
        <v>65</v>
      </c>
      <c r="O523" t="s">
        <v>56</v>
      </c>
      <c r="P523" t="s">
        <v>255</v>
      </c>
      <c r="Q523" t="s">
        <v>532</v>
      </c>
      <c r="R523" t="s">
        <v>46</v>
      </c>
      <c r="S523" s="37" t="b">
        <f>Table1[[#This Row],[Toss_Winner]]=Table1[[#This Row],[Winner]]</f>
        <v>1</v>
      </c>
      <c r="T523" s="37" t="b">
        <f>IF(Table1[[#This Row],[Team1]]=Table1[[#This Row],[Team2]],)</f>
        <v>0</v>
      </c>
    </row>
    <row r="524" spans="1:20" x14ac:dyDescent="0.25">
      <c r="A524">
        <v>574</v>
      </c>
      <c r="B524" t="s">
        <v>568</v>
      </c>
      <c r="C524" t="s">
        <v>27</v>
      </c>
      <c r="D524" s="1">
        <v>42144</v>
      </c>
      <c r="E524" t="s">
        <v>20</v>
      </c>
      <c r="F524" t="s">
        <v>145</v>
      </c>
      <c r="G524" t="s">
        <v>20</v>
      </c>
      <c r="H524" t="s">
        <v>49</v>
      </c>
      <c r="I524" t="s">
        <v>22</v>
      </c>
      <c r="J524">
        <v>0</v>
      </c>
      <c r="K524" t="s">
        <v>20</v>
      </c>
      <c r="L524">
        <v>71</v>
      </c>
      <c r="M524">
        <v>0</v>
      </c>
      <c r="N524" t="s">
        <v>249</v>
      </c>
      <c r="O524" t="s">
        <v>31</v>
      </c>
      <c r="P524" t="s">
        <v>45</v>
      </c>
      <c r="Q524" t="s">
        <v>46</v>
      </c>
      <c r="R524" t="s">
        <v>40</v>
      </c>
      <c r="S524" s="37" t="b">
        <f>Table1[[#This Row],[Toss_Winner]]=Table1[[#This Row],[Winner]]</f>
        <v>1</v>
      </c>
      <c r="T524" s="37" t="b">
        <f>IF(Table1[[#This Row],[Team1]]=Table1[[#This Row],[Team2]],)</f>
        <v>0</v>
      </c>
    </row>
    <row r="525" spans="1:20" x14ac:dyDescent="0.25">
      <c r="A525">
        <v>575</v>
      </c>
      <c r="B525" t="s">
        <v>568</v>
      </c>
      <c r="C525" t="s">
        <v>515</v>
      </c>
      <c r="D525" s="1">
        <v>42146</v>
      </c>
      <c r="E525" t="s">
        <v>20</v>
      </c>
      <c r="F525" t="s">
        <v>140</v>
      </c>
      <c r="G525" t="s">
        <v>140</v>
      </c>
      <c r="H525" t="s">
        <v>21</v>
      </c>
      <c r="I525" t="s">
        <v>22</v>
      </c>
      <c r="J525">
        <v>0</v>
      </c>
      <c r="K525" t="s">
        <v>140</v>
      </c>
      <c r="L525">
        <v>0</v>
      </c>
      <c r="M525">
        <v>3</v>
      </c>
      <c r="N525" t="s">
        <v>196</v>
      </c>
      <c r="O525" t="s">
        <v>516</v>
      </c>
      <c r="P525" t="s">
        <v>45</v>
      </c>
      <c r="Q525" t="s">
        <v>84</v>
      </c>
      <c r="R525" t="s">
        <v>81</v>
      </c>
      <c r="S525" s="37" t="b">
        <f>Table1[[#This Row],[Toss_Winner]]=Table1[[#This Row],[Winner]]</f>
        <v>1</v>
      </c>
      <c r="T525" s="37" t="b">
        <f>IF(Table1[[#This Row],[Team1]]=Table1[[#This Row],[Team2]],)</f>
        <v>0</v>
      </c>
    </row>
    <row r="526" spans="1:20" x14ac:dyDescent="0.25">
      <c r="A526">
        <v>576</v>
      </c>
      <c r="B526" t="s">
        <v>568</v>
      </c>
      <c r="C526" t="s">
        <v>60</v>
      </c>
      <c r="D526" s="1">
        <v>42148</v>
      </c>
      <c r="E526" t="s">
        <v>28</v>
      </c>
      <c r="F526" t="s">
        <v>140</v>
      </c>
      <c r="G526" t="s">
        <v>140</v>
      </c>
      <c r="H526" t="s">
        <v>21</v>
      </c>
      <c r="I526" t="s">
        <v>22</v>
      </c>
      <c r="J526">
        <v>0</v>
      </c>
      <c r="K526" t="s">
        <v>28</v>
      </c>
      <c r="L526">
        <v>41</v>
      </c>
      <c r="M526">
        <v>0</v>
      </c>
      <c r="N526" t="s">
        <v>109</v>
      </c>
      <c r="O526" t="s">
        <v>63</v>
      </c>
      <c r="P526" t="s">
        <v>255</v>
      </c>
      <c r="Q526" t="s">
        <v>532</v>
      </c>
      <c r="R526" t="s">
        <v>46</v>
      </c>
      <c r="S526" s="37" t="b">
        <f>Table1[[#This Row],[Toss_Winner]]=Table1[[#This Row],[Winner]]</f>
        <v>0</v>
      </c>
      <c r="T526" s="37" t="b">
        <f>IF(Table1[[#This Row],[Team1]]=Table1[[#This Row],[Team2]],)</f>
        <v>0</v>
      </c>
    </row>
    <row r="527" spans="1:20" x14ac:dyDescent="0.25">
      <c r="A527">
        <v>577</v>
      </c>
      <c r="B527" t="s">
        <v>609</v>
      </c>
      <c r="C527" t="s">
        <v>54</v>
      </c>
      <c r="D527" s="1">
        <v>42469</v>
      </c>
      <c r="E527" t="s">
        <v>28</v>
      </c>
      <c r="F527" t="s">
        <v>610</v>
      </c>
      <c r="G527" t="s">
        <v>28</v>
      </c>
      <c r="H527" t="s">
        <v>49</v>
      </c>
      <c r="I527" t="s">
        <v>22</v>
      </c>
      <c r="J527">
        <v>0</v>
      </c>
      <c r="K527" t="s">
        <v>610</v>
      </c>
      <c r="L527">
        <v>0</v>
      </c>
      <c r="M527">
        <v>9</v>
      </c>
      <c r="N527" t="s">
        <v>427</v>
      </c>
      <c r="O527" t="s">
        <v>56</v>
      </c>
      <c r="P527" t="s">
        <v>255</v>
      </c>
      <c r="Q527" t="s">
        <v>40</v>
      </c>
      <c r="R527" t="s">
        <v>32</v>
      </c>
      <c r="S527" s="37" t="b">
        <f>Table1[[#This Row],[Toss_Winner]]=Table1[[#This Row],[Winner]]</f>
        <v>0</v>
      </c>
      <c r="T527" s="37" t="b">
        <f>IF(Table1[[#This Row],[Team1]]=Table1[[#This Row],[Team2]],)</f>
        <v>0</v>
      </c>
    </row>
    <row r="528" spans="1:20" x14ac:dyDescent="0.25">
      <c r="A528">
        <v>578</v>
      </c>
      <c r="B528" t="s">
        <v>609</v>
      </c>
      <c r="C528" t="s">
        <v>60</v>
      </c>
      <c r="D528" s="1">
        <v>42470</v>
      </c>
      <c r="E528" t="s">
        <v>48</v>
      </c>
      <c r="F528" t="s">
        <v>36</v>
      </c>
      <c r="G528" t="s">
        <v>36</v>
      </c>
      <c r="H528" t="s">
        <v>21</v>
      </c>
      <c r="I528" t="s">
        <v>22</v>
      </c>
      <c r="J528">
        <v>0</v>
      </c>
      <c r="K528" t="s">
        <v>36</v>
      </c>
      <c r="L528">
        <v>0</v>
      </c>
      <c r="M528">
        <v>9</v>
      </c>
      <c r="N528" t="s">
        <v>576</v>
      </c>
      <c r="O528" t="s">
        <v>63</v>
      </c>
      <c r="P528" t="s">
        <v>33</v>
      </c>
      <c r="Q528" t="s">
        <v>46</v>
      </c>
      <c r="R528" t="s">
        <v>81</v>
      </c>
      <c r="S528" s="37" t="b">
        <f>Table1[[#This Row],[Toss_Winner]]=Table1[[#This Row],[Winner]]</f>
        <v>1</v>
      </c>
      <c r="T528" s="37" t="b">
        <f>IF(Table1[[#This Row],[Team1]]=Table1[[#This Row],[Team2]],)</f>
        <v>0</v>
      </c>
    </row>
    <row r="529" spans="1:20" x14ac:dyDescent="0.25">
      <c r="A529">
        <v>579</v>
      </c>
      <c r="B529" t="s">
        <v>609</v>
      </c>
      <c r="C529" t="s">
        <v>100</v>
      </c>
      <c r="D529" s="1">
        <v>42471</v>
      </c>
      <c r="E529" t="s">
        <v>42</v>
      </c>
      <c r="F529" t="s">
        <v>35</v>
      </c>
      <c r="G529" t="s">
        <v>35</v>
      </c>
      <c r="H529" t="s">
        <v>21</v>
      </c>
      <c r="I529" t="s">
        <v>22</v>
      </c>
      <c r="J529">
        <v>0</v>
      </c>
      <c r="K529" t="s">
        <v>35</v>
      </c>
      <c r="L529">
        <v>0</v>
      </c>
      <c r="M529">
        <v>5</v>
      </c>
      <c r="N529" t="s">
        <v>483</v>
      </c>
      <c r="O529" t="s">
        <v>101</v>
      </c>
      <c r="P529" t="s">
        <v>45</v>
      </c>
      <c r="Q529" t="s">
        <v>431</v>
      </c>
      <c r="R529" t="s">
        <v>46</v>
      </c>
      <c r="S529" s="37" t="b">
        <f>Table1[[#This Row],[Toss_Winner]]=Table1[[#This Row],[Winner]]</f>
        <v>1</v>
      </c>
      <c r="T529" s="37" t="b">
        <f>IF(Table1[[#This Row],[Team1]]=Table1[[#This Row],[Team2]],)</f>
        <v>0</v>
      </c>
    </row>
    <row r="530" spans="1:20" x14ac:dyDescent="0.25">
      <c r="A530">
        <v>580</v>
      </c>
      <c r="B530" t="s">
        <v>609</v>
      </c>
      <c r="C530" t="s">
        <v>47</v>
      </c>
      <c r="D530" s="1">
        <v>42472</v>
      </c>
      <c r="E530" t="s">
        <v>20</v>
      </c>
      <c r="F530" t="s">
        <v>19</v>
      </c>
      <c r="G530" t="s">
        <v>19</v>
      </c>
      <c r="H530" t="s">
        <v>21</v>
      </c>
      <c r="I530" t="s">
        <v>22</v>
      </c>
      <c r="J530">
        <v>0</v>
      </c>
      <c r="K530" t="s">
        <v>20</v>
      </c>
      <c r="L530">
        <v>45</v>
      </c>
      <c r="M530">
        <v>0</v>
      </c>
      <c r="N530" t="s">
        <v>249</v>
      </c>
      <c r="O530" t="s">
        <v>51</v>
      </c>
      <c r="P530" t="s">
        <v>255</v>
      </c>
      <c r="Q530" t="s">
        <v>81</v>
      </c>
      <c r="R530" t="s">
        <v>40</v>
      </c>
      <c r="S530" s="37" t="b">
        <f>Table1[[#This Row],[Toss_Winner]]=Table1[[#This Row],[Winner]]</f>
        <v>0</v>
      </c>
      <c r="T530" s="37" t="b">
        <f>IF(Table1[[#This Row],[Team1]]=Table1[[#This Row],[Team2]],)</f>
        <v>0</v>
      </c>
    </row>
    <row r="531" spans="1:20" x14ac:dyDescent="0.25">
      <c r="A531">
        <v>581</v>
      </c>
      <c r="B531" t="s">
        <v>609</v>
      </c>
      <c r="C531" t="s">
        <v>60</v>
      </c>
      <c r="D531" s="1">
        <v>42473</v>
      </c>
      <c r="E531" t="s">
        <v>36</v>
      </c>
      <c r="F531" t="s">
        <v>28</v>
      </c>
      <c r="G531" t="s">
        <v>28</v>
      </c>
      <c r="H531" t="s">
        <v>21</v>
      </c>
      <c r="I531" t="s">
        <v>22</v>
      </c>
      <c r="J531">
        <v>0</v>
      </c>
      <c r="K531" t="s">
        <v>28</v>
      </c>
      <c r="L531">
        <v>0</v>
      </c>
      <c r="M531">
        <v>6</v>
      </c>
      <c r="N531" t="s">
        <v>109</v>
      </c>
      <c r="O531" t="s">
        <v>63</v>
      </c>
      <c r="P531" t="s">
        <v>39</v>
      </c>
      <c r="Q531" t="s">
        <v>33</v>
      </c>
      <c r="R531" t="s">
        <v>255</v>
      </c>
      <c r="S531" s="37" t="b">
        <f>Table1[[#This Row],[Toss_Winner]]=Table1[[#This Row],[Winner]]</f>
        <v>1</v>
      </c>
      <c r="T531" s="37" t="b">
        <f>IF(Table1[[#This Row],[Team1]]=Table1[[#This Row],[Team2]],)</f>
        <v>0</v>
      </c>
    </row>
    <row r="532" spans="1:20" x14ac:dyDescent="0.25">
      <c r="A532">
        <v>582</v>
      </c>
      <c r="B532" t="s">
        <v>609</v>
      </c>
      <c r="C532" t="s">
        <v>34</v>
      </c>
      <c r="D532" s="1">
        <v>42474</v>
      </c>
      <c r="E532" t="s">
        <v>610</v>
      </c>
      <c r="F532" t="s">
        <v>35</v>
      </c>
      <c r="G532" t="s">
        <v>610</v>
      </c>
      <c r="H532" t="s">
        <v>49</v>
      </c>
      <c r="I532" t="s">
        <v>22</v>
      </c>
      <c r="J532">
        <v>0</v>
      </c>
      <c r="K532" t="s">
        <v>35</v>
      </c>
      <c r="L532">
        <v>0</v>
      </c>
      <c r="M532">
        <v>7</v>
      </c>
      <c r="N532" t="s">
        <v>483</v>
      </c>
      <c r="O532" t="s">
        <v>38</v>
      </c>
      <c r="P532" t="s">
        <v>431</v>
      </c>
      <c r="Q532" t="s">
        <v>40</v>
      </c>
      <c r="R532" t="s">
        <v>81</v>
      </c>
      <c r="S532" s="37" t="b">
        <f>Table1[[#This Row],[Toss_Winner]]=Table1[[#This Row],[Winner]]</f>
        <v>0</v>
      </c>
      <c r="T532" s="37" t="b">
        <f>IF(Table1[[#This Row],[Team1]]=Table1[[#This Row],[Team2]],)</f>
        <v>0</v>
      </c>
    </row>
    <row r="533" spans="1:20" x14ac:dyDescent="0.25">
      <c r="A533">
        <v>583</v>
      </c>
      <c r="B533" t="s">
        <v>609</v>
      </c>
      <c r="C533" t="s">
        <v>70</v>
      </c>
      <c r="D533" s="1">
        <v>42475</v>
      </c>
      <c r="E533" t="s">
        <v>42</v>
      </c>
      <c r="F533" t="s">
        <v>48</v>
      </c>
      <c r="G533" t="s">
        <v>48</v>
      </c>
      <c r="H533" t="s">
        <v>21</v>
      </c>
      <c r="I533" t="s">
        <v>22</v>
      </c>
      <c r="J533">
        <v>0</v>
      </c>
      <c r="K533" t="s">
        <v>48</v>
      </c>
      <c r="L533">
        <v>0</v>
      </c>
      <c r="M533">
        <v>8</v>
      </c>
      <c r="N533" t="s">
        <v>206</v>
      </c>
      <c r="O533" t="s">
        <v>72</v>
      </c>
      <c r="P533" t="s">
        <v>33</v>
      </c>
      <c r="Q533" t="s">
        <v>46</v>
      </c>
      <c r="R533" t="s">
        <v>46</v>
      </c>
      <c r="S533" s="37" t="b">
        <f>Table1[[#This Row],[Toss_Winner]]=Table1[[#This Row],[Winner]]</f>
        <v>1</v>
      </c>
      <c r="T533" s="37" t="b">
        <f>IF(Table1[[#This Row],[Team1]]=Table1[[#This Row],[Team2]],)</f>
        <v>0</v>
      </c>
    </row>
    <row r="534" spans="1:20" x14ac:dyDescent="0.25">
      <c r="A534">
        <v>584</v>
      </c>
      <c r="B534" t="s">
        <v>609</v>
      </c>
      <c r="C534" t="s">
        <v>18</v>
      </c>
      <c r="D534" s="1">
        <v>42476</v>
      </c>
      <c r="E534" t="s">
        <v>19</v>
      </c>
      <c r="F534" t="s">
        <v>36</v>
      </c>
      <c r="G534" t="s">
        <v>19</v>
      </c>
      <c r="H534" t="s">
        <v>49</v>
      </c>
      <c r="I534" t="s">
        <v>22</v>
      </c>
      <c r="J534">
        <v>0</v>
      </c>
      <c r="K534" t="s">
        <v>36</v>
      </c>
      <c r="L534">
        <v>0</v>
      </c>
      <c r="M534">
        <v>8</v>
      </c>
      <c r="N534" t="s">
        <v>99</v>
      </c>
      <c r="O534" t="s">
        <v>24</v>
      </c>
      <c r="P534" t="s">
        <v>45</v>
      </c>
      <c r="Q534" t="s">
        <v>40</v>
      </c>
      <c r="R534" t="s">
        <v>40</v>
      </c>
      <c r="S534" s="37" t="b">
        <f>Table1[[#This Row],[Toss_Winner]]=Table1[[#This Row],[Winner]]</f>
        <v>0</v>
      </c>
      <c r="T534" s="37" t="b">
        <f>IF(Table1[[#This Row],[Team1]]=Table1[[#This Row],[Team2]],)</f>
        <v>0</v>
      </c>
    </row>
    <row r="535" spans="1:20" x14ac:dyDescent="0.25">
      <c r="A535">
        <v>585</v>
      </c>
      <c r="B535" t="s">
        <v>609</v>
      </c>
      <c r="C535" t="s">
        <v>54</v>
      </c>
      <c r="D535" s="1">
        <v>42476</v>
      </c>
      <c r="E535" t="s">
        <v>28</v>
      </c>
      <c r="F535" t="s">
        <v>35</v>
      </c>
      <c r="G535" t="s">
        <v>35</v>
      </c>
      <c r="H535" t="s">
        <v>21</v>
      </c>
      <c r="I535" t="s">
        <v>22</v>
      </c>
      <c r="J535">
        <v>0</v>
      </c>
      <c r="K535" t="s">
        <v>35</v>
      </c>
      <c r="L535">
        <v>0</v>
      </c>
      <c r="M535">
        <v>3</v>
      </c>
      <c r="N535" t="s">
        <v>483</v>
      </c>
      <c r="O535" t="s">
        <v>56</v>
      </c>
      <c r="P535" t="s">
        <v>255</v>
      </c>
      <c r="Q535" t="s">
        <v>81</v>
      </c>
      <c r="R535" t="s">
        <v>435</v>
      </c>
      <c r="S535" s="37" t="b">
        <f>Table1[[#This Row],[Toss_Winner]]=Table1[[#This Row],[Winner]]</f>
        <v>1</v>
      </c>
      <c r="T535" s="37" t="b">
        <f>IF(Table1[[#This Row],[Team1]]=Table1[[#This Row],[Team2]],)</f>
        <v>0</v>
      </c>
    </row>
    <row r="536" spans="1:20" x14ac:dyDescent="0.25">
      <c r="A536">
        <v>586</v>
      </c>
      <c r="B536" t="s">
        <v>609</v>
      </c>
      <c r="C536" t="s">
        <v>100</v>
      </c>
      <c r="D536" s="1">
        <v>42477</v>
      </c>
      <c r="E536" t="s">
        <v>610</v>
      </c>
      <c r="F536" t="s">
        <v>42</v>
      </c>
      <c r="G536" t="s">
        <v>610</v>
      </c>
      <c r="H536" t="s">
        <v>49</v>
      </c>
      <c r="I536" t="s">
        <v>22</v>
      </c>
      <c r="J536">
        <v>0</v>
      </c>
      <c r="K536" t="s">
        <v>42</v>
      </c>
      <c r="L536">
        <v>0</v>
      </c>
      <c r="M536">
        <v>6</v>
      </c>
      <c r="N536" t="s">
        <v>481</v>
      </c>
      <c r="O536" t="s">
        <v>101</v>
      </c>
      <c r="P536" t="s">
        <v>33</v>
      </c>
      <c r="Q536" t="s">
        <v>46</v>
      </c>
      <c r="R536" t="s">
        <v>32</v>
      </c>
      <c r="S536" s="37" t="b">
        <f>Table1[[#This Row],[Toss_Winner]]=Table1[[#This Row],[Winner]]</f>
        <v>0</v>
      </c>
      <c r="T536" s="37" t="b">
        <f>IF(Table1[[#This Row],[Team1]]=Table1[[#This Row],[Team2]],)</f>
        <v>0</v>
      </c>
    </row>
    <row r="537" spans="1:20" x14ac:dyDescent="0.25">
      <c r="A537">
        <v>587</v>
      </c>
      <c r="B537" t="s">
        <v>609</v>
      </c>
      <c r="C537" t="s">
        <v>47</v>
      </c>
      <c r="D537" s="1">
        <v>42477</v>
      </c>
      <c r="E537" t="s">
        <v>20</v>
      </c>
      <c r="F537" t="s">
        <v>48</v>
      </c>
      <c r="G537" t="s">
        <v>48</v>
      </c>
      <c r="H537" t="s">
        <v>21</v>
      </c>
      <c r="I537" t="s">
        <v>22</v>
      </c>
      <c r="J537">
        <v>0</v>
      </c>
      <c r="K537" t="s">
        <v>48</v>
      </c>
      <c r="L537">
        <v>0</v>
      </c>
      <c r="M537">
        <v>7</v>
      </c>
      <c r="N537" t="s">
        <v>616</v>
      </c>
      <c r="O537" t="s">
        <v>51</v>
      </c>
      <c r="P537" t="s">
        <v>431</v>
      </c>
      <c r="Q537" t="s">
        <v>32</v>
      </c>
      <c r="R537" t="s">
        <v>386</v>
      </c>
      <c r="S537" s="37" t="b">
        <f>Table1[[#This Row],[Toss_Winner]]=Table1[[#This Row],[Winner]]</f>
        <v>1</v>
      </c>
      <c r="T537" s="37" t="b">
        <f>IF(Table1[[#This Row],[Team1]]=Table1[[#This Row],[Team2]],)</f>
        <v>0</v>
      </c>
    </row>
    <row r="538" spans="1:20" x14ac:dyDescent="0.25">
      <c r="A538">
        <v>588</v>
      </c>
      <c r="B538" t="s">
        <v>609</v>
      </c>
      <c r="C538" t="s">
        <v>18</v>
      </c>
      <c r="D538" s="1">
        <v>42478</v>
      </c>
      <c r="E538" t="s">
        <v>28</v>
      </c>
      <c r="F538" t="s">
        <v>19</v>
      </c>
      <c r="G538" t="s">
        <v>19</v>
      </c>
      <c r="H538" t="s">
        <v>21</v>
      </c>
      <c r="I538" t="s">
        <v>22</v>
      </c>
      <c r="J538">
        <v>0</v>
      </c>
      <c r="K538" t="s">
        <v>19</v>
      </c>
      <c r="L538">
        <v>0</v>
      </c>
      <c r="M538">
        <v>7</v>
      </c>
      <c r="N538" t="s">
        <v>108</v>
      </c>
      <c r="O538" t="s">
        <v>24</v>
      </c>
      <c r="P538" t="s">
        <v>255</v>
      </c>
      <c r="Q538" t="s">
        <v>81</v>
      </c>
      <c r="R538" t="s">
        <v>40</v>
      </c>
      <c r="S538" s="37" t="b">
        <f>Table1[[#This Row],[Toss_Winner]]=Table1[[#This Row],[Winner]]</f>
        <v>1</v>
      </c>
      <c r="T538" s="37" t="b">
        <f>IF(Table1[[#This Row],[Team1]]=Table1[[#This Row],[Team2]],)</f>
        <v>0</v>
      </c>
    </row>
    <row r="539" spans="1:20" x14ac:dyDescent="0.25">
      <c r="A539">
        <v>589</v>
      </c>
      <c r="B539" t="s">
        <v>609</v>
      </c>
      <c r="C539" t="s">
        <v>100</v>
      </c>
      <c r="D539" s="1">
        <v>42479</v>
      </c>
      <c r="E539" t="s">
        <v>42</v>
      </c>
      <c r="F539" t="s">
        <v>36</v>
      </c>
      <c r="G539" t="s">
        <v>36</v>
      </c>
      <c r="H539" t="s">
        <v>21</v>
      </c>
      <c r="I539" t="s">
        <v>22</v>
      </c>
      <c r="J539">
        <v>0</v>
      </c>
      <c r="K539" t="s">
        <v>36</v>
      </c>
      <c r="L539">
        <v>0</v>
      </c>
      <c r="M539">
        <v>6</v>
      </c>
      <c r="N539" t="s">
        <v>69</v>
      </c>
      <c r="O539" t="s">
        <v>101</v>
      </c>
      <c r="P539" t="s">
        <v>33</v>
      </c>
      <c r="Q539" t="s">
        <v>46</v>
      </c>
      <c r="R539" t="s">
        <v>33</v>
      </c>
      <c r="S539" s="37" t="b">
        <f>Table1[[#This Row],[Toss_Winner]]=Table1[[#This Row],[Winner]]</f>
        <v>1</v>
      </c>
      <c r="T539" s="37" t="b">
        <f>IF(Table1[[#This Row],[Team1]]=Table1[[#This Row],[Team2]],)</f>
        <v>0</v>
      </c>
    </row>
    <row r="540" spans="1:20" x14ac:dyDescent="0.25">
      <c r="A540">
        <v>590</v>
      </c>
      <c r="B540" t="s">
        <v>609</v>
      </c>
      <c r="C540" t="s">
        <v>54</v>
      </c>
      <c r="D540" s="1">
        <v>42480</v>
      </c>
      <c r="E540" t="s">
        <v>20</v>
      </c>
      <c r="F540" t="s">
        <v>28</v>
      </c>
      <c r="G540" t="s">
        <v>28</v>
      </c>
      <c r="H540" t="s">
        <v>21</v>
      </c>
      <c r="I540" t="s">
        <v>22</v>
      </c>
      <c r="J540">
        <v>0</v>
      </c>
      <c r="K540" t="s">
        <v>28</v>
      </c>
      <c r="L540">
        <v>0</v>
      </c>
      <c r="M540">
        <v>6</v>
      </c>
      <c r="N540" t="s">
        <v>109</v>
      </c>
      <c r="O540" t="s">
        <v>56</v>
      </c>
      <c r="P540" t="s">
        <v>45</v>
      </c>
      <c r="Q540" t="s">
        <v>40</v>
      </c>
      <c r="R540" t="s">
        <v>386</v>
      </c>
      <c r="S540" s="37" t="b">
        <f>Table1[[#This Row],[Toss_Winner]]=Table1[[#This Row],[Winner]]</f>
        <v>1</v>
      </c>
      <c r="T540" s="37" t="b">
        <f>IF(Table1[[#This Row],[Team1]]=Table1[[#This Row],[Team2]],)</f>
        <v>0</v>
      </c>
    </row>
    <row r="541" spans="1:20" x14ac:dyDescent="0.25">
      <c r="A541">
        <v>591</v>
      </c>
      <c r="B541" t="s">
        <v>609</v>
      </c>
      <c r="C541" t="s">
        <v>34</v>
      </c>
      <c r="D541" s="1">
        <v>42481</v>
      </c>
      <c r="E541" t="s">
        <v>35</v>
      </c>
      <c r="F541" t="s">
        <v>19</v>
      </c>
      <c r="G541" t="s">
        <v>19</v>
      </c>
      <c r="H541" t="s">
        <v>21</v>
      </c>
      <c r="I541" t="s">
        <v>22</v>
      </c>
      <c r="J541">
        <v>0</v>
      </c>
      <c r="K541" t="s">
        <v>19</v>
      </c>
      <c r="L541">
        <v>0</v>
      </c>
      <c r="M541">
        <v>10</v>
      </c>
      <c r="N541" t="s">
        <v>78</v>
      </c>
      <c r="O541" t="s">
        <v>38</v>
      </c>
      <c r="P541" t="s">
        <v>621</v>
      </c>
      <c r="Q541" t="s">
        <v>255</v>
      </c>
      <c r="R541" t="s">
        <v>435</v>
      </c>
      <c r="S541" s="37" t="b">
        <f>Table1[[#This Row],[Toss_Winner]]=Table1[[#This Row],[Winner]]</f>
        <v>1</v>
      </c>
      <c r="T541" s="37" t="b">
        <f>IF(Table1[[#This Row],[Team1]]=Table1[[#This Row],[Team2]],)</f>
        <v>0</v>
      </c>
    </row>
    <row r="542" spans="1:20" x14ac:dyDescent="0.25">
      <c r="A542">
        <v>592</v>
      </c>
      <c r="B542" t="s">
        <v>609</v>
      </c>
      <c r="C542" t="s">
        <v>27</v>
      </c>
      <c r="D542" s="1">
        <v>42482</v>
      </c>
      <c r="E542" t="s">
        <v>20</v>
      </c>
      <c r="F542" t="s">
        <v>610</v>
      </c>
      <c r="G542" t="s">
        <v>610</v>
      </c>
      <c r="H542" t="s">
        <v>21</v>
      </c>
      <c r="I542" t="s">
        <v>22</v>
      </c>
      <c r="J542">
        <v>0</v>
      </c>
      <c r="K542" t="s">
        <v>20</v>
      </c>
      <c r="L542">
        <v>13</v>
      </c>
      <c r="M542">
        <v>0</v>
      </c>
      <c r="N542" t="s">
        <v>249</v>
      </c>
      <c r="O542" t="s">
        <v>31</v>
      </c>
      <c r="P542" t="s">
        <v>84</v>
      </c>
      <c r="Q542" t="s">
        <v>81</v>
      </c>
      <c r="R542" t="s">
        <v>87</v>
      </c>
      <c r="S542" s="37" t="b">
        <f>Table1[[#This Row],[Toss_Winner]]=Table1[[#This Row],[Winner]]</f>
        <v>0</v>
      </c>
      <c r="T542" s="37" t="b">
        <f>IF(Table1[[#This Row],[Team1]]=Table1[[#This Row],[Team2]],)</f>
        <v>0</v>
      </c>
    </row>
    <row r="543" spans="1:20" x14ac:dyDescent="0.25">
      <c r="A543">
        <v>593</v>
      </c>
      <c r="B543" t="s">
        <v>609</v>
      </c>
      <c r="C543" t="s">
        <v>70</v>
      </c>
      <c r="D543" s="1">
        <v>42483</v>
      </c>
      <c r="E543" t="s">
        <v>48</v>
      </c>
      <c r="F543" t="s">
        <v>28</v>
      </c>
      <c r="G543" t="s">
        <v>28</v>
      </c>
      <c r="H543" t="s">
        <v>21</v>
      </c>
      <c r="I543" t="s">
        <v>22</v>
      </c>
      <c r="J543">
        <v>0</v>
      </c>
      <c r="K543" t="s">
        <v>48</v>
      </c>
      <c r="L543">
        <v>10</v>
      </c>
      <c r="M543">
        <v>0</v>
      </c>
      <c r="N543" t="s">
        <v>58</v>
      </c>
      <c r="O543" t="s">
        <v>72</v>
      </c>
      <c r="P543" t="s">
        <v>33</v>
      </c>
      <c r="Q543" t="s">
        <v>46</v>
      </c>
      <c r="R543" t="s">
        <v>255</v>
      </c>
      <c r="S543" s="37" t="b">
        <f>Table1[[#This Row],[Toss_Winner]]=Table1[[#This Row],[Winner]]</f>
        <v>0</v>
      </c>
      <c r="T543" s="37" t="b">
        <f>IF(Table1[[#This Row],[Team1]]=Table1[[#This Row],[Team2]],)</f>
        <v>0</v>
      </c>
    </row>
    <row r="544" spans="1:20" x14ac:dyDescent="0.25">
      <c r="A544">
        <v>594</v>
      </c>
      <c r="B544" t="s">
        <v>609</v>
      </c>
      <c r="C544" t="s">
        <v>18</v>
      </c>
      <c r="D544" s="1">
        <v>42483</v>
      </c>
      <c r="E544" t="s">
        <v>42</v>
      </c>
      <c r="F544" t="s">
        <v>19</v>
      </c>
      <c r="G544" t="s">
        <v>19</v>
      </c>
      <c r="H544" t="s">
        <v>21</v>
      </c>
      <c r="I544" t="s">
        <v>22</v>
      </c>
      <c r="J544">
        <v>0</v>
      </c>
      <c r="K544" t="s">
        <v>19</v>
      </c>
      <c r="L544">
        <v>0</v>
      </c>
      <c r="M544">
        <v>5</v>
      </c>
      <c r="N544" t="s">
        <v>624</v>
      </c>
      <c r="O544" t="s">
        <v>24</v>
      </c>
      <c r="P544" t="s">
        <v>45</v>
      </c>
      <c r="Q544" t="s">
        <v>40</v>
      </c>
      <c r="R544" t="s">
        <v>81</v>
      </c>
      <c r="S544" s="37" t="b">
        <f>Table1[[#This Row],[Toss_Winner]]=Table1[[#This Row],[Winner]]</f>
        <v>1</v>
      </c>
      <c r="T544" s="37" t="b">
        <f>IF(Table1[[#This Row],[Team1]]=Table1[[#This Row],[Team2]],)</f>
        <v>0</v>
      </c>
    </row>
    <row r="545" spans="1:20" x14ac:dyDescent="0.25">
      <c r="A545">
        <v>595</v>
      </c>
      <c r="B545" t="s">
        <v>609</v>
      </c>
      <c r="C545" t="s">
        <v>34</v>
      </c>
      <c r="D545" s="1">
        <v>42484</v>
      </c>
      <c r="E545" t="s">
        <v>20</v>
      </c>
      <c r="F545" t="s">
        <v>35</v>
      </c>
      <c r="G545" t="s">
        <v>20</v>
      </c>
      <c r="H545" t="s">
        <v>49</v>
      </c>
      <c r="I545" t="s">
        <v>22</v>
      </c>
      <c r="J545">
        <v>0</v>
      </c>
      <c r="K545" t="s">
        <v>35</v>
      </c>
      <c r="L545">
        <v>0</v>
      </c>
      <c r="M545">
        <v>6</v>
      </c>
      <c r="N545" t="s">
        <v>395</v>
      </c>
      <c r="O545" t="s">
        <v>38</v>
      </c>
      <c r="P545" t="s">
        <v>621</v>
      </c>
      <c r="Q545" t="s">
        <v>435</v>
      </c>
      <c r="R545" t="s">
        <v>46</v>
      </c>
      <c r="S545" s="37" t="b">
        <f>Table1[[#This Row],[Toss_Winner]]=Table1[[#This Row],[Winner]]</f>
        <v>0</v>
      </c>
      <c r="T545" s="37" t="b">
        <f>IF(Table1[[#This Row],[Team1]]=Table1[[#This Row],[Team2]],)</f>
        <v>0</v>
      </c>
    </row>
    <row r="546" spans="1:20" x14ac:dyDescent="0.25">
      <c r="A546">
        <v>596</v>
      </c>
      <c r="B546" t="s">
        <v>609</v>
      </c>
      <c r="C546" t="s">
        <v>27</v>
      </c>
      <c r="D546" s="1">
        <v>42484</v>
      </c>
      <c r="E546" t="s">
        <v>610</v>
      </c>
      <c r="F546" t="s">
        <v>36</v>
      </c>
      <c r="G546" t="s">
        <v>36</v>
      </c>
      <c r="H546" t="s">
        <v>21</v>
      </c>
      <c r="I546" t="s">
        <v>22</v>
      </c>
      <c r="J546">
        <v>0</v>
      </c>
      <c r="K546" t="s">
        <v>36</v>
      </c>
      <c r="L546">
        <v>0</v>
      </c>
      <c r="M546">
        <v>2</v>
      </c>
      <c r="N546" t="s">
        <v>626</v>
      </c>
      <c r="O546" t="s">
        <v>31</v>
      </c>
      <c r="P546" t="s">
        <v>84</v>
      </c>
      <c r="Q546" t="s">
        <v>32</v>
      </c>
      <c r="R546" t="s">
        <v>40</v>
      </c>
      <c r="S546" s="37" t="b">
        <f>Table1[[#This Row],[Toss_Winner]]=Table1[[#This Row],[Winner]]</f>
        <v>1</v>
      </c>
      <c r="T546" s="37" t="b">
        <f>IF(Table1[[#This Row],[Team1]]=Table1[[#This Row],[Team2]],)</f>
        <v>0</v>
      </c>
    </row>
    <row r="547" spans="1:20" x14ac:dyDescent="0.25">
      <c r="A547">
        <v>597</v>
      </c>
      <c r="B547" t="s">
        <v>609</v>
      </c>
      <c r="C547" t="s">
        <v>100</v>
      </c>
      <c r="D547" s="1">
        <v>42485</v>
      </c>
      <c r="E547" t="s">
        <v>28</v>
      </c>
      <c r="F547" t="s">
        <v>42</v>
      </c>
      <c r="G547" t="s">
        <v>42</v>
      </c>
      <c r="H547" t="s">
        <v>21</v>
      </c>
      <c r="I547" t="s">
        <v>22</v>
      </c>
      <c r="J547">
        <v>0</v>
      </c>
      <c r="K547" t="s">
        <v>28</v>
      </c>
      <c r="L547">
        <v>25</v>
      </c>
      <c r="M547">
        <v>0</v>
      </c>
      <c r="N547" t="s">
        <v>514</v>
      </c>
      <c r="O547" t="s">
        <v>101</v>
      </c>
      <c r="P547" t="s">
        <v>39</v>
      </c>
      <c r="Q547" t="s">
        <v>386</v>
      </c>
      <c r="R547" t="s">
        <v>435</v>
      </c>
      <c r="S547" s="37" t="b">
        <f>Table1[[#This Row],[Toss_Winner]]=Table1[[#This Row],[Winner]]</f>
        <v>0</v>
      </c>
      <c r="T547" s="37" t="b">
        <f>IF(Table1[[#This Row],[Team1]]=Table1[[#This Row],[Team2]],)</f>
        <v>0</v>
      </c>
    </row>
    <row r="548" spans="1:20" x14ac:dyDescent="0.25">
      <c r="A548">
        <v>598</v>
      </c>
      <c r="B548" t="s">
        <v>609</v>
      </c>
      <c r="C548" t="s">
        <v>18</v>
      </c>
      <c r="D548" s="1">
        <v>42486</v>
      </c>
      <c r="E548" t="s">
        <v>19</v>
      </c>
      <c r="F548" t="s">
        <v>610</v>
      </c>
      <c r="G548" t="s">
        <v>610</v>
      </c>
      <c r="H548" t="s">
        <v>21</v>
      </c>
      <c r="I548" t="s">
        <v>22</v>
      </c>
      <c r="J548">
        <v>1</v>
      </c>
      <c r="K548" t="s">
        <v>610</v>
      </c>
      <c r="L548">
        <v>34</v>
      </c>
      <c r="M548">
        <v>0</v>
      </c>
      <c r="N548" t="s">
        <v>629</v>
      </c>
      <c r="O548" t="s">
        <v>24</v>
      </c>
      <c r="P548" t="s">
        <v>25</v>
      </c>
      <c r="Q548" t="s">
        <v>40</v>
      </c>
      <c r="R548" t="s">
        <v>32</v>
      </c>
      <c r="S548" s="37" t="b">
        <f>Table1[[#This Row],[Toss_Winner]]=Table1[[#This Row],[Winner]]</f>
        <v>1</v>
      </c>
      <c r="T548" s="37" t="b">
        <f>IF(Table1[[#This Row],[Team1]]=Table1[[#This Row],[Team2]],)</f>
        <v>0</v>
      </c>
    </row>
    <row r="549" spans="1:20" x14ac:dyDescent="0.25">
      <c r="A549">
        <v>599</v>
      </c>
      <c r="B549" t="s">
        <v>609</v>
      </c>
      <c r="C549" t="s">
        <v>70</v>
      </c>
      <c r="D549" s="1">
        <v>42487</v>
      </c>
      <c r="E549" t="s">
        <v>35</v>
      </c>
      <c r="F549" t="s">
        <v>48</v>
      </c>
      <c r="G549" t="s">
        <v>48</v>
      </c>
      <c r="H549" t="s">
        <v>21</v>
      </c>
      <c r="I549" t="s">
        <v>22</v>
      </c>
      <c r="J549">
        <v>0</v>
      </c>
      <c r="K549" t="s">
        <v>35</v>
      </c>
      <c r="L549">
        <v>1</v>
      </c>
      <c r="M549">
        <v>0</v>
      </c>
      <c r="N549" t="s">
        <v>631</v>
      </c>
      <c r="O549" t="s">
        <v>72</v>
      </c>
      <c r="P549" t="s">
        <v>87</v>
      </c>
      <c r="Q549" t="s">
        <v>33</v>
      </c>
      <c r="R549" t="s">
        <v>386</v>
      </c>
      <c r="S549" s="37" t="b">
        <f>Table1[[#This Row],[Toss_Winner]]=Table1[[#This Row],[Winner]]</f>
        <v>0</v>
      </c>
      <c r="T549" s="37" t="b">
        <f>IF(Table1[[#This Row],[Team1]]=Table1[[#This Row],[Team2]],)</f>
        <v>0</v>
      </c>
    </row>
    <row r="550" spans="1:20" x14ac:dyDescent="0.25">
      <c r="A550">
        <v>600</v>
      </c>
      <c r="B550" t="s">
        <v>609</v>
      </c>
      <c r="C550" t="s">
        <v>54</v>
      </c>
      <c r="D550" s="1">
        <v>42488</v>
      </c>
      <c r="E550" t="s">
        <v>36</v>
      </c>
      <c r="F550" t="s">
        <v>28</v>
      </c>
      <c r="G550" t="s">
        <v>28</v>
      </c>
      <c r="H550" t="s">
        <v>21</v>
      </c>
      <c r="I550" t="s">
        <v>22</v>
      </c>
      <c r="J550">
        <v>0</v>
      </c>
      <c r="K550" t="s">
        <v>28</v>
      </c>
      <c r="L550">
        <v>0</v>
      </c>
      <c r="M550">
        <v>6</v>
      </c>
      <c r="N550" t="s">
        <v>109</v>
      </c>
      <c r="O550" t="s">
        <v>56</v>
      </c>
      <c r="P550" t="s">
        <v>39</v>
      </c>
      <c r="Q550" t="s">
        <v>386</v>
      </c>
      <c r="R550" t="s">
        <v>40</v>
      </c>
      <c r="S550" s="37" t="b">
        <f>Table1[[#This Row],[Toss_Winner]]=Table1[[#This Row],[Winner]]</f>
        <v>1</v>
      </c>
      <c r="T550" s="37" t="b">
        <f>IF(Table1[[#This Row],[Team1]]=Table1[[#This Row],[Team2]],)</f>
        <v>0</v>
      </c>
    </row>
    <row r="551" spans="1:20" x14ac:dyDescent="0.25">
      <c r="A551">
        <v>601</v>
      </c>
      <c r="B551" t="s">
        <v>609</v>
      </c>
      <c r="C551" t="s">
        <v>27</v>
      </c>
      <c r="D551" s="1">
        <v>42489</v>
      </c>
      <c r="E551" t="s">
        <v>610</v>
      </c>
      <c r="F551" t="s">
        <v>35</v>
      </c>
      <c r="G551" t="s">
        <v>35</v>
      </c>
      <c r="H551" t="s">
        <v>21</v>
      </c>
      <c r="I551" t="s">
        <v>22</v>
      </c>
      <c r="J551">
        <v>0</v>
      </c>
      <c r="K551" t="s">
        <v>35</v>
      </c>
      <c r="L551">
        <v>0</v>
      </c>
      <c r="M551">
        <v>3</v>
      </c>
      <c r="N551" t="s">
        <v>115</v>
      </c>
      <c r="O551" t="s">
        <v>31</v>
      </c>
      <c r="P551" t="s">
        <v>84</v>
      </c>
      <c r="Q551" t="s">
        <v>435</v>
      </c>
      <c r="R551" t="s">
        <v>33</v>
      </c>
      <c r="S551" s="37" t="b">
        <f>Table1[[#This Row],[Toss_Winner]]=Table1[[#This Row],[Winner]]</f>
        <v>1</v>
      </c>
      <c r="T551" s="37" t="b">
        <f>IF(Table1[[#This Row],[Team1]]=Table1[[#This Row],[Team2]],)</f>
        <v>0</v>
      </c>
    </row>
    <row r="552" spans="1:20" x14ac:dyDescent="0.25">
      <c r="A552">
        <v>602</v>
      </c>
      <c r="B552" t="s">
        <v>609</v>
      </c>
      <c r="C552" t="s">
        <v>70</v>
      </c>
      <c r="D552" s="1">
        <v>42490</v>
      </c>
      <c r="E552" t="s">
        <v>48</v>
      </c>
      <c r="F552" t="s">
        <v>36</v>
      </c>
      <c r="G552" t="s">
        <v>36</v>
      </c>
      <c r="H552" t="s">
        <v>21</v>
      </c>
      <c r="I552" t="s">
        <v>22</v>
      </c>
      <c r="J552">
        <v>0</v>
      </c>
      <c r="K552" t="s">
        <v>48</v>
      </c>
      <c r="L552">
        <v>27</v>
      </c>
      <c r="M552">
        <v>0</v>
      </c>
      <c r="N552" t="s">
        <v>635</v>
      </c>
      <c r="O552" t="s">
        <v>72</v>
      </c>
      <c r="P552" t="s">
        <v>66</v>
      </c>
      <c r="Q552" t="s">
        <v>87</v>
      </c>
      <c r="R552" t="s">
        <v>386</v>
      </c>
      <c r="S552" s="37" t="b">
        <f>Table1[[#This Row],[Toss_Winner]]=Table1[[#This Row],[Winner]]</f>
        <v>0</v>
      </c>
      <c r="T552" s="37" t="b">
        <f>IF(Table1[[#This Row],[Team1]]=Table1[[#This Row],[Team2]],)</f>
        <v>0</v>
      </c>
    </row>
    <row r="553" spans="1:20" x14ac:dyDescent="0.25">
      <c r="A553">
        <v>603</v>
      </c>
      <c r="B553" t="s">
        <v>609</v>
      </c>
      <c r="C553" t="s">
        <v>18</v>
      </c>
      <c r="D553" s="1">
        <v>42490</v>
      </c>
      <c r="E553" t="s">
        <v>19</v>
      </c>
      <c r="F553" t="s">
        <v>20</v>
      </c>
      <c r="G553" t="s">
        <v>20</v>
      </c>
      <c r="H553" t="s">
        <v>21</v>
      </c>
      <c r="I553" t="s">
        <v>22</v>
      </c>
      <c r="J553">
        <v>0</v>
      </c>
      <c r="K553" t="s">
        <v>19</v>
      </c>
      <c r="L553">
        <v>15</v>
      </c>
      <c r="M553">
        <v>0</v>
      </c>
      <c r="N553" t="s">
        <v>108</v>
      </c>
      <c r="O553" t="s">
        <v>24</v>
      </c>
      <c r="P553" t="s">
        <v>45</v>
      </c>
      <c r="Q553" t="s">
        <v>255</v>
      </c>
      <c r="R553" t="s">
        <v>435</v>
      </c>
      <c r="S553" s="37" t="b">
        <f>Table1[[#This Row],[Toss_Winner]]=Table1[[#This Row],[Winner]]</f>
        <v>0</v>
      </c>
      <c r="T553" s="37" t="b">
        <f>IF(Table1[[#This Row],[Team1]]=Table1[[#This Row],[Team2]],)</f>
        <v>0</v>
      </c>
    </row>
    <row r="554" spans="1:20" x14ac:dyDescent="0.25">
      <c r="A554">
        <v>604</v>
      </c>
      <c r="B554" t="s">
        <v>609</v>
      </c>
      <c r="C554" t="s">
        <v>34</v>
      </c>
      <c r="D554" s="1">
        <v>42491</v>
      </c>
      <c r="E554" t="s">
        <v>42</v>
      </c>
      <c r="F554" t="s">
        <v>35</v>
      </c>
      <c r="G554" t="s">
        <v>35</v>
      </c>
      <c r="H554" t="s">
        <v>21</v>
      </c>
      <c r="I554" t="s">
        <v>22</v>
      </c>
      <c r="J554">
        <v>0</v>
      </c>
      <c r="K554" t="s">
        <v>42</v>
      </c>
      <c r="L554">
        <v>23</v>
      </c>
      <c r="M554">
        <v>0</v>
      </c>
      <c r="N554" t="s">
        <v>57</v>
      </c>
      <c r="O554" t="s">
        <v>38</v>
      </c>
      <c r="P554" t="s">
        <v>435</v>
      </c>
      <c r="Q554" t="s">
        <v>81</v>
      </c>
      <c r="R554" t="s">
        <v>87</v>
      </c>
      <c r="S554" s="37" t="b">
        <f>Table1[[#This Row],[Toss_Winner]]=Table1[[#This Row],[Winner]]</f>
        <v>0</v>
      </c>
      <c r="T554" s="37" t="b">
        <f>IF(Table1[[#This Row],[Team1]]=Table1[[#This Row],[Team2]],)</f>
        <v>0</v>
      </c>
    </row>
    <row r="555" spans="1:20" x14ac:dyDescent="0.25">
      <c r="A555">
        <v>605</v>
      </c>
      <c r="B555" t="s">
        <v>609</v>
      </c>
      <c r="C555" t="s">
        <v>27</v>
      </c>
      <c r="D555" s="1">
        <v>42491</v>
      </c>
      <c r="E555" t="s">
        <v>610</v>
      </c>
      <c r="F555" t="s">
        <v>28</v>
      </c>
      <c r="G555" t="s">
        <v>28</v>
      </c>
      <c r="H555" t="s">
        <v>21</v>
      </c>
      <c r="I555" t="s">
        <v>22</v>
      </c>
      <c r="J555">
        <v>0</v>
      </c>
      <c r="K555" t="s">
        <v>28</v>
      </c>
      <c r="L555">
        <v>0</v>
      </c>
      <c r="M555">
        <v>8</v>
      </c>
      <c r="N555" t="s">
        <v>109</v>
      </c>
      <c r="O555" t="s">
        <v>31</v>
      </c>
      <c r="P555" t="s">
        <v>25</v>
      </c>
      <c r="Q555" t="s">
        <v>386</v>
      </c>
      <c r="R555" t="s">
        <v>255</v>
      </c>
      <c r="S555" s="37" t="b">
        <f>Table1[[#This Row],[Toss_Winner]]=Table1[[#This Row],[Winner]]</f>
        <v>1</v>
      </c>
      <c r="T555" s="37" t="b">
        <f>IF(Table1[[#This Row],[Team1]]=Table1[[#This Row],[Team2]],)</f>
        <v>0</v>
      </c>
    </row>
    <row r="556" spans="1:20" x14ac:dyDescent="0.25">
      <c r="A556">
        <v>606</v>
      </c>
      <c r="B556" t="s">
        <v>609</v>
      </c>
      <c r="C556" t="s">
        <v>47</v>
      </c>
      <c r="D556" s="1">
        <v>42492</v>
      </c>
      <c r="E556" t="s">
        <v>20</v>
      </c>
      <c r="F556" t="s">
        <v>36</v>
      </c>
      <c r="G556" t="s">
        <v>36</v>
      </c>
      <c r="H556" t="s">
        <v>21</v>
      </c>
      <c r="I556" t="s">
        <v>22</v>
      </c>
      <c r="J556">
        <v>0</v>
      </c>
      <c r="K556" t="s">
        <v>36</v>
      </c>
      <c r="L556">
        <v>0</v>
      </c>
      <c r="M556">
        <v>5</v>
      </c>
      <c r="N556" t="s">
        <v>576</v>
      </c>
      <c r="O556" t="s">
        <v>51</v>
      </c>
      <c r="P556" t="s">
        <v>87</v>
      </c>
      <c r="Q556" t="s">
        <v>33</v>
      </c>
      <c r="R556" t="s">
        <v>81</v>
      </c>
      <c r="S556" s="37" t="b">
        <f>Table1[[#This Row],[Toss_Winner]]=Table1[[#This Row],[Winner]]</f>
        <v>1</v>
      </c>
      <c r="T556" s="37" t="b">
        <f>IF(Table1[[#This Row],[Team1]]=Table1[[#This Row],[Team2]],)</f>
        <v>0</v>
      </c>
    </row>
    <row r="557" spans="1:20" x14ac:dyDescent="0.25">
      <c r="A557">
        <v>607</v>
      </c>
      <c r="B557" t="s">
        <v>609</v>
      </c>
      <c r="C557" t="s">
        <v>34</v>
      </c>
      <c r="D557" s="1">
        <v>42493</v>
      </c>
      <c r="E557" t="s">
        <v>35</v>
      </c>
      <c r="F557" t="s">
        <v>48</v>
      </c>
      <c r="G557" t="s">
        <v>48</v>
      </c>
      <c r="H557" t="s">
        <v>21</v>
      </c>
      <c r="I557" t="s">
        <v>22</v>
      </c>
      <c r="J557">
        <v>0</v>
      </c>
      <c r="K557" t="s">
        <v>48</v>
      </c>
      <c r="L557">
        <v>0</v>
      </c>
      <c r="M557">
        <v>8</v>
      </c>
      <c r="N557" t="s">
        <v>112</v>
      </c>
      <c r="O557" t="s">
        <v>38</v>
      </c>
      <c r="P557" t="s">
        <v>84</v>
      </c>
      <c r="Q557" t="s">
        <v>435</v>
      </c>
      <c r="R557" t="s">
        <v>386</v>
      </c>
      <c r="S557" s="37" t="b">
        <f>Table1[[#This Row],[Toss_Winner]]=Table1[[#This Row],[Winner]]</f>
        <v>1</v>
      </c>
      <c r="T557" s="37" t="b">
        <f>IF(Table1[[#This Row],[Team1]]=Table1[[#This Row],[Team2]],)</f>
        <v>0</v>
      </c>
    </row>
    <row r="558" spans="1:20" x14ac:dyDescent="0.25">
      <c r="A558">
        <v>608</v>
      </c>
      <c r="B558" t="s">
        <v>609</v>
      </c>
      <c r="C558" t="s">
        <v>60</v>
      </c>
      <c r="D558" s="1">
        <v>42494</v>
      </c>
      <c r="E558" t="s">
        <v>36</v>
      </c>
      <c r="F558" t="s">
        <v>42</v>
      </c>
      <c r="G558" t="s">
        <v>42</v>
      </c>
      <c r="H558" t="s">
        <v>21</v>
      </c>
      <c r="I558" t="s">
        <v>22</v>
      </c>
      <c r="J558">
        <v>0</v>
      </c>
      <c r="K558" t="s">
        <v>36</v>
      </c>
      <c r="L558">
        <v>7</v>
      </c>
      <c r="M558">
        <v>0</v>
      </c>
      <c r="N558" t="s">
        <v>576</v>
      </c>
      <c r="O558" t="s">
        <v>63</v>
      </c>
      <c r="P558" t="s">
        <v>45</v>
      </c>
      <c r="Q558" t="s">
        <v>255</v>
      </c>
      <c r="R558" t="s">
        <v>33</v>
      </c>
      <c r="S558" s="37" t="b">
        <f>Table1[[#This Row],[Toss_Winner]]=Table1[[#This Row],[Winner]]</f>
        <v>0</v>
      </c>
      <c r="T558" s="37" t="b">
        <f>IF(Table1[[#This Row],[Team1]]=Table1[[#This Row],[Team2]],)</f>
        <v>0</v>
      </c>
    </row>
    <row r="559" spans="1:20" x14ac:dyDescent="0.25">
      <c r="A559">
        <v>609</v>
      </c>
      <c r="B559" t="s">
        <v>609</v>
      </c>
      <c r="C559" t="s">
        <v>70</v>
      </c>
      <c r="D559" s="1">
        <v>42495</v>
      </c>
      <c r="E559" t="s">
        <v>48</v>
      </c>
      <c r="F559" t="s">
        <v>610</v>
      </c>
      <c r="G559" t="s">
        <v>610</v>
      </c>
      <c r="H559" t="s">
        <v>21</v>
      </c>
      <c r="I559" t="s">
        <v>22</v>
      </c>
      <c r="J559">
        <v>0</v>
      </c>
      <c r="K559" t="s">
        <v>610</v>
      </c>
      <c r="L559">
        <v>0</v>
      </c>
      <c r="M559">
        <v>7</v>
      </c>
      <c r="N559" t="s">
        <v>427</v>
      </c>
      <c r="O559" t="s">
        <v>72</v>
      </c>
      <c r="P559" t="s">
        <v>46</v>
      </c>
      <c r="Q559" t="s">
        <v>386</v>
      </c>
      <c r="R559" t="s">
        <v>435</v>
      </c>
      <c r="S559" s="37" t="b">
        <f>Table1[[#This Row],[Toss_Winner]]=Table1[[#This Row],[Winner]]</f>
        <v>1</v>
      </c>
      <c r="T559" s="37" t="b">
        <f>IF(Table1[[#This Row],[Team1]]=Table1[[#This Row],[Team2]],)</f>
        <v>0</v>
      </c>
    </row>
    <row r="560" spans="1:20" x14ac:dyDescent="0.25">
      <c r="A560">
        <v>610</v>
      </c>
      <c r="B560" t="s">
        <v>609</v>
      </c>
      <c r="C560" t="s">
        <v>18</v>
      </c>
      <c r="D560" s="1">
        <v>42496</v>
      </c>
      <c r="E560" t="s">
        <v>35</v>
      </c>
      <c r="F560" t="s">
        <v>19</v>
      </c>
      <c r="G560" t="s">
        <v>19</v>
      </c>
      <c r="H560" t="s">
        <v>21</v>
      </c>
      <c r="I560" t="s">
        <v>22</v>
      </c>
      <c r="J560">
        <v>0</v>
      </c>
      <c r="K560" t="s">
        <v>19</v>
      </c>
      <c r="L560">
        <v>0</v>
      </c>
      <c r="M560">
        <v>5</v>
      </c>
      <c r="N560" t="s">
        <v>78</v>
      </c>
      <c r="O560" t="s">
        <v>24</v>
      </c>
      <c r="P560" t="s">
        <v>87</v>
      </c>
      <c r="Q560" t="s">
        <v>33</v>
      </c>
      <c r="R560" t="s">
        <v>255</v>
      </c>
      <c r="S560" s="37" t="b">
        <f>Table1[[#This Row],[Toss_Winner]]=Table1[[#This Row],[Winner]]</f>
        <v>1</v>
      </c>
      <c r="T560" s="37" t="b">
        <f>IF(Table1[[#This Row],[Team1]]=Table1[[#This Row],[Team2]],)</f>
        <v>0</v>
      </c>
    </row>
    <row r="561" spans="1:20" x14ac:dyDescent="0.25">
      <c r="A561">
        <v>611</v>
      </c>
      <c r="B561" t="s">
        <v>609</v>
      </c>
      <c r="C561" t="s">
        <v>47</v>
      </c>
      <c r="D561" s="1">
        <v>42497</v>
      </c>
      <c r="E561" t="s">
        <v>610</v>
      </c>
      <c r="F561" t="s">
        <v>20</v>
      </c>
      <c r="G561" t="s">
        <v>20</v>
      </c>
      <c r="H561" t="s">
        <v>21</v>
      </c>
      <c r="I561" t="s">
        <v>22</v>
      </c>
      <c r="J561">
        <v>0</v>
      </c>
      <c r="K561" t="s">
        <v>20</v>
      </c>
      <c r="L561">
        <v>0</v>
      </c>
      <c r="M561">
        <v>7</v>
      </c>
      <c r="N561" t="s">
        <v>395</v>
      </c>
      <c r="O561" t="s">
        <v>51</v>
      </c>
      <c r="P561" t="s">
        <v>84</v>
      </c>
      <c r="Q561" t="s">
        <v>435</v>
      </c>
      <c r="R561" t="s">
        <v>386</v>
      </c>
      <c r="S561" s="37" t="b">
        <f>Table1[[#This Row],[Toss_Winner]]=Table1[[#This Row],[Winner]]</f>
        <v>1</v>
      </c>
      <c r="T561" s="37" t="b">
        <f>IF(Table1[[#This Row],[Team1]]=Table1[[#This Row],[Team2]],)</f>
        <v>0</v>
      </c>
    </row>
    <row r="562" spans="1:20" x14ac:dyDescent="0.25">
      <c r="A562">
        <v>612</v>
      </c>
      <c r="B562" t="s">
        <v>609</v>
      </c>
      <c r="C562" t="s">
        <v>100</v>
      </c>
      <c r="D562" s="1">
        <v>42497</v>
      </c>
      <c r="E562" t="s">
        <v>42</v>
      </c>
      <c r="F562" t="s">
        <v>48</v>
      </c>
      <c r="G562" t="s">
        <v>48</v>
      </c>
      <c r="H562" t="s">
        <v>21</v>
      </c>
      <c r="I562" t="s">
        <v>22</v>
      </c>
      <c r="J562">
        <v>0</v>
      </c>
      <c r="K562" t="s">
        <v>42</v>
      </c>
      <c r="L562">
        <v>9</v>
      </c>
      <c r="M562">
        <v>0</v>
      </c>
      <c r="N562" t="s">
        <v>636</v>
      </c>
      <c r="O562" t="s">
        <v>101</v>
      </c>
      <c r="P562" t="s">
        <v>255</v>
      </c>
      <c r="Q562" t="s">
        <v>40</v>
      </c>
      <c r="R562" t="s">
        <v>33</v>
      </c>
      <c r="S562" s="37" t="b">
        <f>Table1[[#This Row],[Toss_Winner]]=Table1[[#This Row],[Winner]]</f>
        <v>0</v>
      </c>
      <c r="T562" s="37" t="b">
        <f>IF(Table1[[#This Row],[Team1]]=Table1[[#This Row],[Team2]],)</f>
        <v>0</v>
      </c>
    </row>
    <row r="563" spans="1:20" x14ac:dyDescent="0.25">
      <c r="A563">
        <v>613</v>
      </c>
      <c r="B563" t="s">
        <v>609</v>
      </c>
      <c r="C563" t="s">
        <v>428</v>
      </c>
      <c r="D563" s="1">
        <v>42498</v>
      </c>
      <c r="E563" t="s">
        <v>19</v>
      </c>
      <c r="F563" t="s">
        <v>28</v>
      </c>
      <c r="G563" t="s">
        <v>28</v>
      </c>
      <c r="H563" t="s">
        <v>21</v>
      </c>
      <c r="I563" t="s">
        <v>22</v>
      </c>
      <c r="J563">
        <v>0</v>
      </c>
      <c r="K563" t="s">
        <v>19</v>
      </c>
      <c r="L563">
        <v>85</v>
      </c>
      <c r="M563">
        <v>0</v>
      </c>
      <c r="N563" t="s">
        <v>196</v>
      </c>
      <c r="O563" t="s">
        <v>430</v>
      </c>
      <c r="P563" t="s">
        <v>33</v>
      </c>
      <c r="Q563" t="s">
        <v>46</v>
      </c>
      <c r="R563" t="s">
        <v>435</v>
      </c>
      <c r="S563" s="37" t="b">
        <f>Table1[[#This Row],[Toss_Winner]]=Table1[[#This Row],[Winner]]</f>
        <v>0</v>
      </c>
      <c r="T563" s="37" t="b">
        <f>IF(Table1[[#This Row],[Team1]]=Table1[[#This Row],[Team2]],)</f>
        <v>0</v>
      </c>
    </row>
    <row r="564" spans="1:20" x14ac:dyDescent="0.25">
      <c r="A564">
        <v>614</v>
      </c>
      <c r="B564" t="s">
        <v>609</v>
      </c>
      <c r="C564" t="s">
        <v>60</v>
      </c>
      <c r="D564" s="1">
        <v>42498</v>
      </c>
      <c r="E564" t="s">
        <v>36</v>
      </c>
      <c r="F564" t="s">
        <v>35</v>
      </c>
      <c r="G564" t="s">
        <v>35</v>
      </c>
      <c r="H564" t="s">
        <v>21</v>
      </c>
      <c r="I564" t="s">
        <v>22</v>
      </c>
      <c r="J564">
        <v>0</v>
      </c>
      <c r="K564" t="s">
        <v>35</v>
      </c>
      <c r="L564">
        <v>0</v>
      </c>
      <c r="M564">
        <v>5</v>
      </c>
      <c r="N564" t="s">
        <v>223</v>
      </c>
      <c r="O564" t="s">
        <v>63</v>
      </c>
      <c r="P564" t="s">
        <v>87</v>
      </c>
      <c r="Q564" t="s">
        <v>386</v>
      </c>
      <c r="R564" t="s">
        <v>40</v>
      </c>
      <c r="S564" s="37" t="b">
        <f>Table1[[#This Row],[Toss_Winner]]=Table1[[#This Row],[Winner]]</f>
        <v>1</v>
      </c>
      <c r="T564" s="37" t="b">
        <f>IF(Table1[[#This Row],[Team1]]=Table1[[#This Row],[Team2]],)</f>
        <v>0</v>
      </c>
    </row>
    <row r="565" spans="1:20" x14ac:dyDescent="0.25">
      <c r="A565">
        <v>615</v>
      </c>
      <c r="B565" t="s">
        <v>609</v>
      </c>
      <c r="C565" t="s">
        <v>100</v>
      </c>
      <c r="D565" s="1">
        <v>42499</v>
      </c>
      <c r="E565" t="s">
        <v>20</v>
      </c>
      <c r="F565" t="s">
        <v>42</v>
      </c>
      <c r="G565" t="s">
        <v>42</v>
      </c>
      <c r="H565" t="s">
        <v>21</v>
      </c>
      <c r="I565" t="s">
        <v>22</v>
      </c>
      <c r="J565">
        <v>0</v>
      </c>
      <c r="K565" t="s">
        <v>20</v>
      </c>
      <c r="L565">
        <v>1</v>
      </c>
      <c r="M565">
        <v>0</v>
      </c>
      <c r="N565" t="s">
        <v>159</v>
      </c>
      <c r="O565" t="s">
        <v>101</v>
      </c>
      <c r="P565" t="s">
        <v>45</v>
      </c>
      <c r="Q565" t="s">
        <v>255</v>
      </c>
      <c r="R565" t="s">
        <v>46</v>
      </c>
      <c r="S565" s="37" t="b">
        <f>Table1[[#This Row],[Toss_Winner]]=Table1[[#This Row],[Winner]]</f>
        <v>0</v>
      </c>
      <c r="T565" s="37" t="b">
        <f>IF(Table1[[#This Row],[Team1]]=Table1[[#This Row],[Team2]],)</f>
        <v>0</v>
      </c>
    </row>
    <row r="566" spans="1:20" x14ac:dyDescent="0.25">
      <c r="A566">
        <v>616</v>
      </c>
      <c r="B566" t="s">
        <v>609</v>
      </c>
      <c r="C566" t="s">
        <v>428</v>
      </c>
      <c r="D566" s="1">
        <v>42500</v>
      </c>
      <c r="E566" t="s">
        <v>19</v>
      </c>
      <c r="F566" t="s">
        <v>610</v>
      </c>
      <c r="G566" t="s">
        <v>19</v>
      </c>
      <c r="H566" t="s">
        <v>49</v>
      </c>
      <c r="I566" t="s">
        <v>22</v>
      </c>
      <c r="J566">
        <v>0</v>
      </c>
      <c r="K566" t="s">
        <v>19</v>
      </c>
      <c r="L566">
        <v>4</v>
      </c>
      <c r="M566">
        <v>0</v>
      </c>
      <c r="N566" t="s">
        <v>637</v>
      </c>
      <c r="O566" t="s">
        <v>430</v>
      </c>
      <c r="P566" t="s">
        <v>84</v>
      </c>
      <c r="Q566" t="s">
        <v>81</v>
      </c>
      <c r="R566" t="s">
        <v>386</v>
      </c>
      <c r="S566" s="37" t="b">
        <f>Table1[[#This Row],[Toss_Winner]]=Table1[[#This Row],[Winner]]</f>
        <v>1</v>
      </c>
      <c r="T566" s="37" t="b">
        <f>IF(Table1[[#This Row],[Team1]]=Table1[[#This Row],[Team2]],)</f>
        <v>0</v>
      </c>
    </row>
    <row r="567" spans="1:20" x14ac:dyDescent="0.25">
      <c r="A567">
        <v>617</v>
      </c>
      <c r="B567" t="s">
        <v>609</v>
      </c>
      <c r="C567" t="s">
        <v>47</v>
      </c>
      <c r="D567" s="1">
        <v>42501</v>
      </c>
      <c r="E567" t="s">
        <v>20</v>
      </c>
      <c r="F567" t="s">
        <v>28</v>
      </c>
      <c r="G567" t="s">
        <v>28</v>
      </c>
      <c r="H567" t="s">
        <v>21</v>
      </c>
      <c r="I567" t="s">
        <v>22</v>
      </c>
      <c r="J567">
        <v>0</v>
      </c>
      <c r="K567" t="s">
        <v>28</v>
      </c>
      <c r="L567">
        <v>0</v>
      </c>
      <c r="M567">
        <v>6</v>
      </c>
      <c r="N567" t="s">
        <v>105</v>
      </c>
      <c r="O567" t="s">
        <v>51</v>
      </c>
      <c r="P567" t="s">
        <v>25</v>
      </c>
      <c r="Q567" t="s">
        <v>46</v>
      </c>
      <c r="R567" t="s">
        <v>255</v>
      </c>
      <c r="S567" s="37" t="b">
        <f>Table1[[#This Row],[Toss_Winner]]=Table1[[#This Row],[Winner]]</f>
        <v>1</v>
      </c>
      <c r="T567" s="37" t="b">
        <f>IF(Table1[[#This Row],[Team1]]=Table1[[#This Row],[Team2]],)</f>
        <v>0</v>
      </c>
    </row>
    <row r="568" spans="1:20" x14ac:dyDescent="0.25">
      <c r="A568">
        <v>618</v>
      </c>
      <c r="B568" t="s">
        <v>609</v>
      </c>
      <c r="C568" t="s">
        <v>18</v>
      </c>
      <c r="D568" s="1">
        <v>42502</v>
      </c>
      <c r="E568" t="s">
        <v>19</v>
      </c>
      <c r="F568" t="s">
        <v>48</v>
      </c>
      <c r="G568" t="s">
        <v>48</v>
      </c>
      <c r="H568" t="s">
        <v>21</v>
      </c>
      <c r="I568" t="s">
        <v>22</v>
      </c>
      <c r="J568">
        <v>0</v>
      </c>
      <c r="K568" t="s">
        <v>48</v>
      </c>
      <c r="L568">
        <v>0</v>
      </c>
      <c r="M568">
        <v>7</v>
      </c>
      <c r="N568" t="s">
        <v>631</v>
      </c>
      <c r="O568" t="s">
        <v>24</v>
      </c>
      <c r="P568" t="s">
        <v>621</v>
      </c>
      <c r="Q568" t="s">
        <v>87</v>
      </c>
      <c r="R568" t="s">
        <v>81</v>
      </c>
      <c r="S568" s="37" t="b">
        <f>Table1[[#This Row],[Toss_Winner]]=Table1[[#This Row],[Winner]]</f>
        <v>1</v>
      </c>
      <c r="T568" s="37" t="b">
        <f>IF(Table1[[#This Row],[Team1]]=Table1[[#This Row],[Team2]],)</f>
        <v>0</v>
      </c>
    </row>
    <row r="569" spans="1:20" x14ac:dyDescent="0.25">
      <c r="A569">
        <v>619</v>
      </c>
      <c r="B569" t="s">
        <v>609</v>
      </c>
      <c r="C569" t="s">
        <v>428</v>
      </c>
      <c r="D569" s="1">
        <v>42503</v>
      </c>
      <c r="E569" t="s">
        <v>28</v>
      </c>
      <c r="F569" t="s">
        <v>42</v>
      </c>
      <c r="G569" t="s">
        <v>28</v>
      </c>
      <c r="H569" t="s">
        <v>49</v>
      </c>
      <c r="I569" t="s">
        <v>22</v>
      </c>
      <c r="J569">
        <v>0</v>
      </c>
      <c r="K569" t="s">
        <v>42</v>
      </c>
      <c r="L569">
        <v>0</v>
      </c>
      <c r="M569">
        <v>7</v>
      </c>
      <c r="N569" t="s">
        <v>636</v>
      </c>
      <c r="O569" t="s">
        <v>430</v>
      </c>
      <c r="P569" t="s">
        <v>255</v>
      </c>
      <c r="Q569" t="s">
        <v>40</v>
      </c>
      <c r="R569" t="s">
        <v>46</v>
      </c>
      <c r="S569" s="37" t="b">
        <f>Table1[[#This Row],[Toss_Winner]]=Table1[[#This Row],[Winner]]</f>
        <v>0</v>
      </c>
      <c r="T569" s="37" t="b">
        <f>IF(Table1[[#This Row],[Team1]]=Table1[[#This Row],[Team2]],)</f>
        <v>0</v>
      </c>
    </row>
    <row r="570" spans="1:20" x14ac:dyDescent="0.25">
      <c r="A570">
        <v>620</v>
      </c>
      <c r="B570" t="s">
        <v>609</v>
      </c>
      <c r="C570" t="s">
        <v>47</v>
      </c>
      <c r="D570" s="1">
        <v>42504</v>
      </c>
      <c r="E570" t="s">
        <v>20</v>
      </c>
      <c r="F570" t="s">
        <v>35</v>
      </c>
      <c r="G570" t="s">
        <v>35</v>
      </c>
      <c r="H570" t="s">
        <v>21</v>
      </c>
      <c r="I570" t="s">
        <v>22</v>
      </c>
      <c r="J570">
        <v>0</v>
      </c>
      <c r="K570" t="s">
        <v>20</v>
      </c>
      <c r="L570">
        <v>144</v>
      </c>
      <c r="M570">
        <v>0</v>
      </c>
      <c r="N570" t="s">
        <v>249</v>
      </c>
      <c r="O570" t="s">
        <v>51</v>
      </c>
      <c r="P570" t="s">
        <v>25</v>
      </c>
      <c r="Q570" t="s">
        <v>81</v>
      </c>
      <c r="R570" t="s">
        <v>87</v>
      </c>
      <c r="S570" s="37" t="b">
        <f>Table1[[#This Row],[Toss_Winner]]=Table1[[#This Row],[Winner]]</f>
        <v>0</v>
      </c>
      <c r="T570" s="37" t="b">
        <f>IF(Table1[[#This Row],[Team1]]=Table1[[#This Row],[Team2]],)</f>
        <v>0</v>
      </c>
    </row>
    <row r="571" spans="1:20" x14ac:dyDescent="0.25">
      <c r="A571">
        <v>621</v>
      </c>
      <c r="B571" t="s">
        <v>609</v>
      </c>
      <c r="C571" t="s">
        <v>60</v>
      </c>
      <c r="D571" s="1">
        <v>42504</v>
      </c>
      <c r="E571" t="s">
        <v>610</v>
      </c>
      <c r="F571" t="s">
        <v>36</v>
      </c>
      <c r="G571" t="s">
        <v>610</v>
      </c>
      <c r="H571" t="s">
        <v>49</v>
      </c>
      <c r="I571" t="s">
        <v>22</v>
      </c>
      <c r="J571">
        <v>1</v>
      </c>
      <c r="K571" t="s">
        <v>36</v>
      </c>
      <c r="L571">
        <v>0</v>
      </c>
      <c r="M571">
        <v>8</v>
      </c>
      <c r="N571" t="s">
        <v>171</v>
      </c>
      <c r="O571" t="s">
        <v>63</v>
      </c>
      <c r="P571" t="s">
        <v>32</v>
      </c>
      <c r="Q571" t="s">
        <v>435</v>
      </c>
      <c r="R571" t="s">
        <v>40</v>
      </c>
      <c r="S571" s="37" t="b">
        <f>Table1[[#This Row],[Toss_Winner]]=Table1[[#This Row],[Winner]]</f>
        <v>0</v>
      </c>
      <c r="T571" s="37" t="b">
        <f>IF(Table1[[#This Row],[Team1]]=Table1[[#This Row],[Team2]],)</f>
        <v>0</v>
      </c>
    </row>
    <row r="572" spans="1:20" x14ac:dyDescent="0.25">
      <c r="A572">
        <v>622</v>
      </c>
      <c r="B572" t="s">
        <v>609</v>
      </c>
      <c r="C572" t="s">
        <v>100</v>
      </c>
      <c r="D572" s="1">
        <v>42505</v>
      </c>
      <c r="E572" t="s">
        <v>42</v>
      </c>
      <c r="F572" t="s">
        <v>19</v>
      </c>
      <c r="G572" t="s">
        <v>42</v>
      </c>
      <c r="H572" t="s">
        <v>49</v>
      </c>
      <c r="I572" t="s">
        <v>22</v>
      </c>
      <c r="J572">
        <v>0</v>
      </c>
      <c r="K572" t="s">
        <v>19</v>
      </c>
      <c r="L572">
        <v>0</v>
      </c>
      <c r="M572">
        <v>7</v>
      </c>
      <c r="N572" t="s">
        <v>94</v>
      </c>
      <c r="O572" t="s">
        <v>101</v>
      </c>
      <c r="P572" t="s">
        <v>66</v>
      </c>
      <c r="Q572" t="s">
        <v>87</v>
      </c>
      <c r="R572" t="s">
        <v>81</v>
      </c>
      <c r="S572" s="37" t="b">
        <f>Table1[[#This Row],[Toss_Winner]]=Table1[[#This Row],[Winner]]</f>
        <v>0</v>
      </c>
      <c r="T572" s="37" t="b">
        <f>IF(Table1[[#This Row],[Team1]]=Table1[[#This Row],[Team2]],)</f>
        <v>0</v>
      </c>
    </row>
    <row r="573" spans="1:20" x14ac:dyDescent="0.25">
      <c r="A573">
        <v>623</v>
      </c>
      <c r="B573" t="s">
        <v>609</v>
      </c>
      <c r="C573" t="s">
        <v>428</v>
      </c>
      <c r="D573" s="1">
        <v>42505</v>
      </c>
      <c r="E573" t="s">
        <v>28</v>
      </c>
      <c r="F573" t="s">
        <v>48</v>
      </c>
      <c r="G573" t="s">
        <v>48</v>
      </c>
      <c r="H573" t="s">
        <v>21</v>
      </c>
      <c r="I573" t="s">
        <v>22</v>
      </c>
      <c r="J573">
        <v>0</v>
      </c>
      <c r="K573" t="s">
        <v>28</v>
      </c>
      <c r="L573">
        <v>80</v>
      </c>
      <c r="M573">
        <v>0</v>
      </c>
      <c r="N573" t="s">
        <v>105</v>
      </c>
      <c r="O573" t="s">
        <v>430</v>
      </c>
      <c r="P573" t="s">
        <v>39</v>
      </c>
      <c r="Q573" t="s">
        <v>40</v>
      </c>
      <c r="R573" t="s">
        <v>435</v>
      </c>
      <c r="S573" s="37" t="b">
        <f>Table1[[#This Row],[Toss_Winner]]=Table1[[#This Row],[Winner]]</f>
        <v>0</v>
      </c>
      <c r="T573" s="37" t="b">
        <f>IF(Table1[[#This Row],[Team1]]=Table1[[#This Row],[Team2]],)</f>
        <v>0</v>
      </c>
    </row>
    <row r="574" spans="1:20" x14ac:dyDescent="0.25">
      <c r="A574">
        <v>624</v>
      </c>
      <c r="B574" t="s">
        <v>609</v>
      </c>
      <c r="C574" t="s">
        <v>60</v>
      </c>
      <c r="D574" s="1">
        <v>42506</v>
      </c>
      <c r="E574" t="s">
        <v>36</v>
      </c>
      <c r="F574" t="s">
        <v>20</v>
      </c>
      <c r="G574" t="s">
        <v>20</v>
      </c>
      <c r="H574" t="s">
        <v>21</v>
      </c>
      <c r="I574" t="s">
        <v>22</v>
      </c>
      <c r="J574">
        <v>0</v>
      </c>
      <c r="K574" t="s">
        <v>20</v>
      </c>
      <c r="L574">
        <v>0</v>
      </c>
      <c r="M574">
        <v>9</v>
      </c>
      <c r="N574" t="s">
        <v>395</v>
      </c>
      <c r="O574" t="s">
        <v>63</v>
      </c>
      <c r="P574" t="s">
        <v>84</v>
      </c>
      <c r="Q574" t="s">
        <v>32</v>
      </c>
      <c r="R574" t="s">
        <v>87</v>
      </c>
      <c r="S574" s="37" t="b">
        <f>Table1[[#This Row],[Toss_Winner]]=Table1[[#This Row],[Winner]]</f>
        <v>1</v>
      </c>
      <c r="T574" s="37" t="b">
        <f>IF(Table1[[#This Row],[Team1]]=Table1[[#This Row],[Team2]],)</f>
        <v>0</v>
      </c>
    </row>
    <row r="575" spans="1:20" x14ac:dyDescent="0.25">
      <c r="A575">
        <v>625</v>
      </c>
      <c r="B575" t="s">
        <v>609</v>
      </c>
      <c r="C575" t="s">
        <v>428</v>
      </c>
      <c r="D575" s="1">
        <v>42507</v>
      </c>
      <c r="E575" t="s">
        <v>48</v>
      </c>
      <c r="F575" t="s">
        <v>610</v>
      </c>
      <c r="G575" t="s">
        <v>610</v>
      </c>
      <c r="H575" t="s">
        <v>21</v>
      </c>
      <c r="I575" t="s">
        <v>22</v>
      </c>
      <c r="J575">
        <v>1</v>
      </c>
      <c r="K575" t="s">
        <v>610</v>
      </c>
      <c r="L575">
        <v>19</v>
      </c>
      <c r="M575">
        <v>0</v>
      </c>
      <c r="N575" t="s">
        <v>629</v>
      </c>
      <c r="O575" t="s">
        <v>430</v>
      </c>
      <c r="P575" t="s">
        <v>39</v>
      </c>
      <c r="Q575" t="s">
        <v>46</v>
      </c>
      <c r="R575" t="s">
        <v>40</v>
      </c>
      <c r="S575" s="37" t="b">
        <f>Table1[[#This Row],[Toss_Winner]]=Table1[[#This Row],[Winner]]</f>
        <v>1</v>
      </c>
      <c r="T575" s="37" t="b">
        <f>IF(Table1[[#This Row],[Team1]]=Table1[[#This Row],[Team2]],)</f>
        <v>0</v>
      </c>
    </row>
    <row r="576" spans="1:20" x14ac:dyDescent="0.25">
      <c r="A576">
        <v>626</v>
      </c>
      <c r="B576" t="s">
        <v>609</v>
      </c>
      <c r="C576" t="s">
        <v>47</v>
      </c>
      <c r="D576" s="1">
        <v>42508</v>
      </c>
      <c r="E576" t="s">
        <v>20</v>
      </c>
      <c r="F576" t="s">
        <v>42</v>
      </c>
      <c r="G576" t="s">
        <v>42</v>
      </c>
      <c r="H576" t="s">
        <v>21</v>
      </c>
      <c r="I576" t="s">
        <v>22</v>
      </c>
      <c r="J576">
        <v>1</v>
      </c>
      <c r="K576" t="s">
        <v>20</v>
      </c>
      <c r="L576">
        <v>82</v>
      </c>
      <c r="M576">
        <v>0</v>
      </c>
      <c r="N576" t="s">
        <v>395</v>
      </c>
      <c r="O576" t="s">
        <v>51</v>
      </c>
      <c r="P576" t="s">
        <v>66</v>
      </c>
      <c r="Q576" t="s">
        <v>87</v>
      </c>
      <c r="R576" t="s">
        <v>32</v>
      </c>
      <c r="S576" s="37" t="b">
        <f>Table1[[#This Row],[Toss_Winner]]=Table1[[#This Row],[Winner]]</f>
        <v>0</v>
      </c>
      <c r="T576" s="37" t="b">
        <f>IF(Table1[[#This Row],[Team1]]=Table1[[#This Row],[Team2]],)</f>
        <v>0</v>
      </c>
    </row>
    <row r="577" spans="1:20" x14ac:dyDescent="0.25">
      <c r="A577">
        <v>627</v>
      </c>
      <c r="B577" t="s">
        <v>609</v>
      </c>
      <c r="C577" t="s">
        <v>118</v>
      </c>
      <c r="D577" s="1">
        <v>42509</v>
      </c>
      <c r="E577" t="s">
        <v>36</v>
      </c>
      <c r="F577" t="s">
        <v>35</v>
      </c>
      <c r="G577" t="s">
        <v>35</v>
      </c>
      <c r="H577" t="s">
        <v>21</v>
      </c>
      <c r="I577" t="s">
        <v>22</v>
      </c>
      <c r="J577">
        <v>0</v>
      </c>
      <c r="K577" t="s">
        <v>35</v>
      </c>
      <c r="L577">
        <v>0</v>
      </c>
      <c r="M577">
        <v>6</v>
      </c>
      <c r="N577" t="s">
        <v>115</v>
      </c>
      <c r="O577" t="s">
        <v>120</v>
      </c>
      <c r="P577" t="s">
        <v>45</v>
      </c>
      <c r="Q577" t="s">
        <v>40</v>
      </c>
      <c r="R577" t="s">
        <v>46</v>
      </c>
      <c r="S577" s="37" t="b">
        <f>Table1[[#This Row],[Toss_Winner]]=Table1[[#This Row],[Winner]]</f>
        <v>1</v>
      </c>
      <c r="T577" s="37" t="b">
        <f>IF(Table1[[#This Row],[Team1]]=Table1[[#This Row],[Team2]],)</f>
        <v>0</v>
      </c>
    </row>
    <row r="578" spans="1:20" x14ac:dyDescent="0.25">
      <c r="A578">
        <v>628</v>
      </c>
      <c r="B578" t="s">
        <v>609</v>
      </c>
      <c r="C578" t="s">
        <v>506</v>
      </c>
      <c r="D578" s="1">
        <v>42510</v>
      </c>
      <c r="E578" t="s">
        <v>19</v>
      </c>
      <c r="F578" t="s">
        <v>48</v>
      </c>
      <c r="G578" t="s">
        <v>48</v>
      </c>
      <c r="H578" t="s">
        <v>21</v>
      </c>
      <c r="I578" t="s">
        <v>22</v>
      </c>
      <c r="J578">
        <v>0</v>
      </c>
      <c r="K578" t="s">
        <v>48</v>
      </c>
      <c r="L578">
        <v>0</v>
      </c>
      <c r="M578">
        <v>6</v>
      </c>
      <c r="N578" t="s">
        <v>122</v>
      </c>
      <c r="O578" t="s">
        <v>507</v>
      </c>
      <c r="P578" t="s">
        <v>32</v>
      </c>
      <c r="Q578" t="s">
        <v>435</v>
      </c>
      <c r="R578" t="s">
        <v>87</v>
      </c>
      <c r="S578" s="37" t="b">
        <f>Table1[[#This Row],[Toss_Winner]]=Table1[[#This Row],[Winner]]</f>
        <v>1</v>
      </c>
      <c r="T578" s="37" t="b">
        <f>IF(Table1[[#This Row],[Team1]]=Table1[[#This Row],[Team2]],)</f>
        <v>0</v>
      </c>
    </row>
    <row r="579" spans="1:20" x14ac:dyDescent="0.25">
      <c r="A579">
        <v>629</v>
      </c>
      <c r="B579" t="s">
        <v>609</v>
      </c>
      <c r="C579" t="s">
        <v>428</v>
      </c>
      <c r="D579" s="1">
        <v>42511</v>
      </c>
      <c r="E579" t="s">
        <v>42</v>
      </c>
      <c r="F579" t="s">
        <v>610</v>
      </c>
      <c r="G579" t="s">
        <v>42</v>
      </c>
      <c r="H579" t="s">
        <v>49</v>
      </c>
      <c r="I579" t="s">
        <v>22</v>
      </c>
      <c r="J579">
        <v>0</v>
      </c>
      <c r="K579" t="s">
        <v>610</v>
      </c>
      <c r="L579">
        <v>0</v>
      </c>
      <c r="M579">
        <v>4</v>
      </c>
      <c r="N579" t="s">
        <v>92</v>
      </c>
      <c r="O579" t="s">
        <v>430</v>
      </c>
      <c r="P579" t="s">
        <v>255</v>
      </c>
      <c r="Q579" t="s">
        <v>39</v>
      </c>
      <c r="R579" t="s">
        <v>40</v>
      </c>
      <c r="S579" s="37" t="b">
        <f>Table1[[#This Row],[Toss_Winner]]=Table1[[#This Row],[Winner]]</f>
        <v>0</v>
      </c>
      <c r="T579" s="37" t="b">
        <f>IF(Table1[[#This Row],[Team1]]=Table1[[#This Row],[Team2]],)</f>
        <v>0</v>
      </c>
    </row>
    <row r="580" spans="1:20" x14ac:dyDescent="0.25">
      <c r="A580">
        <v>630</v>
      </c>
      <c r="B580" t="s">
        <v>609</v>
      </c>
      <c r="C580" t="s">
        <v>118</v>
      </c>
      <c r="D580" s="1">
        <v>42511</v>
      </c>
      <c r="E580" t="s">
        <v>28</v>
      </c>
      <c r="F580" t="s">
        <v>35</v>
      </c>
      <c r="G580" t="s">
        <v>35</v>
      </c>
      <c r="H580" t="s">
        <v>21</v>
      </c>
      <c r="I580" t="s">
        <v>22</v>
      </c>
      <c r="J580">
        <v>0</v>
      </c>
      <c r="K580" t="s">
        <v>35</v>
      </c>
      <c r="L580">
        <v>0</v>
      </c>
      <c r="M580">
        <v>6</v>
      </c>
      <c r="N580" t="s">
        <v>89</v>
      </c>
      <c r="O580" t="s">
        <v>120</v>
      </c>
      <c r="P580" t="s">
        <v>45</v>
      </c>
      <c r="Q580" t="s">
        <v>40</v>
      </c>
      <c r="R580" t="s">
        <v>435</v>
      </c>
      <c r="S580" s="37" t="b">
        <f>Table1[[#This Row],[Toss_Winner]]=Table1[[#This Row],[Winner]]</f>
        <v>1</v>
      </c>
      <c r="T580" s="37" t="b">
        <f>IF(Table1[[#This Row],[Team1]]=Table1[[#This Row],[Team2]],)</f>
        <v>0</v>
      </c>
    </row>
    <row r="581" spans="1:20" x14ac:dyDescent="0.25">
      <c r="A581">
        <v>631</v>
      </c>
      <c r="B581" t="s">
        <v>609</v>
      </c>
      <c r="C581" t="s">
        <v>60</v>
      </c>
      <c r="D581" s="1">
        <v>42512</v>
      </c>
      <c r="E581" t="s">
        <v>36</v>
      </c>
      <c r="F581" t="s">
        <v>19</v>
      </c>
      <c r="G581" t="s">
        <v>19</v>
      </c>
      <c r="H581" t="s">
        <v>21</v>
      </c>
      <c r="I581" t="s">
        <v>22</v>
      </c>
      <c r="J581">
        <v>0</v>
      </c>
      <c r="K581" t="s">
        <v>36</v>
      </c>
      <c r="L581">
        <v>22</v>
      </c>
      <c r="M581">
        <v>0</v>
      </c>
      <c r="N581" t="s">
        <v>171</v>
      </c>
      <c r="O581" t="s">
        <v>63</v>
      </c>
      <c r="P581" t="s">
        <v>66</v>
      </c>
      <c r="Q581" t="s">
        <v>87</v>
      </c>
      <c r="R581" t="s">
        <v>39</v>
      </c>
      <c r="S581" s="37" t="b">
        <f>Table1[[#This Row],[Toss_Winner]]=Table1[[#This Row],[Winner]]</f>
        <v>0</v>
      </c>
      <c r="T581" s="37" t="b">
        <f>IF(Table1[[#This Row],[Team1]]=Table1[[#This Row],[Team2]],)</f>
        <v>0</v>
      </c>
    </row>
    <row r="582" spans="1:20" x14ac:dyDescent="0.25">
      <c r="A582">
        <v>632</v>
      </c>
      <c r="B582" t="s">
        <v>609</v>
      </c>
      <c r="C582" t="s">
        <v>506</v>
      </c>
      <c r="D582" s="1">
        <v>42512</v>
      </c>
      <c r="E582" t="s">
        <v>48</v>
      </c>
      <c r="F582" t="s">
        <v>20</v>
      </c>
      <c r="G582" t="s">
        <v>20</v>
      </c>
      <c r="H582" t="s">
        <v>21</v>
      </c>
      <c r="I582" t="s">
        <v>22</v>
      </c>
      <c r="J582">
        <v>0</v>
      </c>
      <c r="K582" t="s">
        <v>20</v>
      </c>
      <c r="L582">
        <v>0</v>
      </c>
      <c r="M582">
        <v>6</v>
      </c>
      <c r="N582" t="s">
        <v>395</v>
      </c>
      <c r="O582" t="s">
        <v>507</v>
      </c>
      <c r="P582" t="s">
        <v>32</v>
      </c>
      <c r="Q582" t="s">
        <v>435</v>
      </c>
      <c r="R582" t="s">
        <v>40</v>
      </c>
      <c r="S582" s="37" t="b">
        <f>Table1[[#This Row],[Toss_Winner]]=Table1[[#This Row],[Winner]]</f>
        <v>1</v>
      </c>
      <c r="T582" s="37" t="b">
        <f>IF(Table1[[#This Row],[Team1]]=Table1[[#This Row],[Team2]],)</f>
        <v>0</v>
      </c>
    </row>
    <row r="583" spans="1:20" x14ac:dyDescent="0.25">
      <c r="A583">
        <v>633</v>
      </c>
      <c r="B583" t="s">
        <v>609</v>
      </c>
      <c r="C583" t="s">
        <v>47</v>
      </c>
      <c r="D583" s="1">
        <v>42514</v>
      </c>
      <c r="E583" t="s">
        <v>35</v>
      </c>
      <c r="F583" t="s">
        <v>20</v>
      </c>
      <c r="G583" t="s">
        <v>20</v>
      </c>
      <c r="H583" t="s">
        <v>21</v>
      </c>
      <c r="I583" t="s">
        <v>22</v>
      </c>
      <c r="J583">
        <v>0</v>
      </c>
      <c r="K583" t="s">
        <v>20</v>
      </c>
      <c r="L583">
        <v>0</v>
      </c>
      <c r="M583">
        <v>4</v>
      </c>
      <c r="N583" t="s">
        <v>249</v>
      </c>
      <c r="O583" t="s">
        <v>51</v>
      </c>
      <c r="P583" t="s">
        <v>45</v>
      </c>
      <c r="Q583" t="s">
        <v>255</v>
      </c>
      <c r="R583" t="s">
        <v>87</v>
      </c>
      <c r="S583" s="37" t="b">
        <f>Table1[[#This Row],[Toss_Winner]]=Table1[[#This Row],[Winner]]</f>
        <v>1</v>
      </c>
      <c r="T583" s="37" t="b">
        <f>IF(Table1[[#This Row],[Team1]]=Table1[[#This Row],[Team2]],)</f>
        <v>0</v>
      </c>
    </row>
    <row r="584" spans="1:20" x14ac:dyDescent="0.25">
      <c r="A584">
        <v>634</v>
      </c>
      <c r="B584" t="s">
        <v>609</v>
      </c>
      <c r="C584" t="s">
        <v>70</v>
      </c>
      <c r="D584" s="1">
        <v>42515</v>
      </c>
      <c r="E584" t="s">
        <v>19</v>
      </c>
      <c r="F584" t="s">
        <v>36</v>
      </c>
      <c r="G584" t="s">
        <v>36</v>
      </c>
      <c r="H584" t="s">
        <v>21</v>
      </c>
      <c r="I584" t="s">
        <v>22</v>
      </c>
      <c r="J584">
        <v>0</v>
      </c>
      <c r="K584" t="s">
        <v>19</v>
      </c>
      <c r="L584">
        <v>22</v>
      </c>
      <c r="M584">
        <v>0</v>
      </c>
      <c r="N584" t="s">
        <v>598</v>
      </c>
      <c r="O584" t="s">
        <v>72</v>
      </c>
      <c r="P584" t="s">
        <v>87</v>
      </c>
      <c r="Q584" t="s">
        <v>46</v>
      </c>
      <c r="R584" t="s">
        <v>435</v>
      </c>
      <c r="S584" s="37" t="b">
        <f>Table1[[#This Row],[Toss_Winner]]=Table1[[#This Row],[Winner]]</f>
        <v>0</v>
      </c>
      <c r="T584" s="37" t="b">
        <f>IF(Table1[[#This Row],[Team1]]=Table1[[#This Row],[Team2]],)</f>
        <v>0</v>
      </c>
    </row>
    <row r="585" spans="1:20" x14ac:dyDescent="0.25">
      <c r="A585">
        <v>635</v>
      </c>
      <c r="B585" t="s">
        <v>609</v>
      </c>
      <c r="C585" t="s">
        <v>70</v>
      </c>
      <c r="D585" s="1">
        <v>42517</v>
      </c>
      <c r="E585" t="s">
        <v>35</v>
      </c>
      <c r="F585" t="s">
        <v>19</v>
      </c>
      <c r="G585" t="s">
        <v>19</v>
      </c>
      <c r="H585" t="s">
        <v>21</v>
      </c>
      <c r="I585" t="s">
        <v>22</v>
      </c>
      <c r="J585">
        <v>0</v>
      </c>
      <c r="K585" t="s">
        <v>19</v>
      </c>
      <c r="L585">
        <v>0</v>
      </c>
      <c r="M585">
        <v>4</v>
      </c>
      <c r="N585" t="s">
        <v>108</v>
      </c>
      <c r="O585" t="s">
        <v>72</v>
      </c>
      <c r="P585" t="s">
        <v>87</v>
      </c>
      <c r="Q585" t="s">
        <v>40</v>
      </c>
      <c r="R585" t="s">
        <v>255</v>
      </c>
      <c r="S585" s="37" t="b">
        <f>Table1[[#This Row],[Toss_Winner]]=Table1[[#This Row],[Winner]]</f>
        <v>1</v>
      </c>
      <c r="T585" s="37" t="b">
        <f>IF(Table1[[#This Row],[Team1]]=Table1[[#This Row],[Team2]],)</f>
        <v>0</v>
      </c>
    </row>
    <row r="586" spans="1:20" x14ac:dyDescent="0.25">
      <c r="A586">
        <v>636</v>
      </c>
      <c r="B586" t="s">
        <v>609</v>
      </c>
      <c r="C586" t="s">
        <v>47</v>
      </c>
      <c r="D586" s="1">
        <v>42519</v>
      </c>
      <c r="E586" t="s">
        <v>19</v>
      </c>
      <c r="F586" t="s">
        <v>20</v>
      </c>
      <c r="G586" t="s">
        <v>19</v>
      </c>
      <c r="H586" t="s">
        <v>49</v>
      </c>
      <c r="I586" t="s">
        <v>22</v>
      </c>
      <c r="J586">
        <v>0</v>
      </c>
      <c r="K586" t="s">
        <v>19</v>
      </c>
      <c r="L586">
        <v>8</v>
      </c>
      <c r="M586">
        <v>0</v>
      </c>
      <c r="N586" t="s">
        <v>652</v>
      </c>
      <c r="O586" t="s">
        <v>51</v>
      </c>
      <c r="P586" t="s">
        <v>255</v>
      </c>
      <c r="Q586" t="s">
        <v>435</v>
      </c>
      <c r="R586" t="s">
        <v>46</v>
      </c>
      <c r="S586" s="37" t="b">
        <f>Table1[[#This Row],[Toss_Winner]]=Table1[[#This Row],[Winner]]</f>
        <v>1</v>
      </c>
      <c r="T586" s="37" t="b">
        <f>IF(Table1[[#This Row],[Team1]]=Table1[[#This Row],[Team2]],)</f>
        <v>0</v>
      </c>
    </row>
    <row r="587" spans="1:20" x14ac:dyDescent="0.25">
      <c r="A587">
        <v>1</v>
      </c>
      <c r="B587" t="s">
        <v>17</v>
      </c>
      <c r="C587" t="s">
        <v>18</v>
      </c>
      <c r="D587" s="1">
        <v>42830</v>
      </c>
      <c r="E587" t="s">
        <v>19</v>
      </c>
      <c r="F587" t="s">
        <v>20</v>
      </c>
      <c r="G587" t="s">
        <v>20</v>
      </c>
      <c r="H587" t="s">
        <v>21</v>
      </c>
      <c r="I587" t="s">
        <v>22</v>
      </c>
      <c r="J587">
        <v>0</v>
      </c>
      <c r="K587" t="s">
        <v>19</v>
      </c>
      <c r="L587">
        <v>35</v>
      </c>
      <c r="M587">
        <v>0</v>
      </c>
      <c r="N587" t="s">
        <v>23</v>
      </c>
      <c r="O587" t="s">
        <v>24</v>
      </c>
      <c r="P587" t="s">
        <v>25</v>
      </c>
      <c r="Q587" t="s">
        <v>26</v>
      </c>
      <c r="R587" t="s">
        <v>656</v>
      </c>
      <c r="S587" s="37" t="b">
        <f>Table1[[#This Row],[Toss_Winner]]=Table1[[#This Row],[Winner]]</f>
        <v>0</v>
      </c>
      <c r="T587" s="37" t="b">
        <f>IF(Table1[[#This Row],[Team1]]=Table1[[#This Row],[Team2]],)</f>
        <v>0</v>
      </c>
    </row>
    <row r="588" spans="1:20" x14ac:dyDescent="0.25">
      <c r="A588">
        <v>2</v>
      </c>
      <c r="B588" t="s">
        <v>17</v>
      </c>
      <c r="C588" t="s">
        <v>27</v>
      </c>
      <c r="D588" s="1">
        <v>42831</v>
      </c>
      <c r="E588" t="s">
        <v>28</v>
      </c>
      <c r="F588" t="s">
        <v>29</v>
      </c>
      <c r="G588" t="s">
        <v>29</v>
      </c>
      <c r="H588" t="s">
        <v>21</v>
      </c>
      <c r="I588" t="s">
        <v>22</v>
      </c>
      <c r="J588">
        <v>0</v>
      </c>
      <c r="K588" t="s">
        <v>29</v>
      </c>
      <c r="L588">
        <v>0</v>
      </c>
      <c r="M588">
        <v>7</v>
      </c>
      <c r="N588" t="s">
        <v>30</v>
      </c>
      <c r="O588" t="s">
        <v>31</v>
      </c>
      <c r="P588" t="s">
        <v>32</v>
      </c>
      <c r="Q588" t="s">
        <v>33</v>
      </c>
      <c r="R588" t="s">
        <v>39</v>
      </c>
      <c r="S588" s="37" t="b">
        <f>Table1[[#This Row],[Toss_Winner]]=Table1[[#This Row],[Winner]]</f>
        <v>1</v>
      </c>
      <c r="T588" s="37" t="b">
        <f>IF(Table1[[#This Row],[Team1]]=Table1[[#This Row],[Team2]],)</f>
        <v>0</v>
      </c>
    </row>
    <row r="589" spans="1:20" x14ac:dyDescent="0.25">
      <c r="A589">
        <v>3</v>
      </c>
      <c r="B589" t="s">
        <v>17</v>
      </c>
      <c r="C589" t="s">
        <v>34</v>
      </c>
      <c r="D589" s="1">
        <v>42832</v>
      </c>
      <c r="E589" t="s">
        <v>35</v>
      </c>
      <c r="F589" t="s">
        <v>36</v>
      </c>
      <c r="G589" t="s">
        <v>36</v>
      </c>
      <c r="H589" t="s">
        <v>21</v>
      </c>
      <c r="I589" t="s">
        <v>22</v>
      </c>
      <c r="J589">
        <v>0</v>
      </c>
      <c r="K589" t="s">
        <v>36</v>
      </c>
      <c r="L589">
        <v>0</v>
      </c>
      <c r="M589">
        <v>10</v>
      </c>
      <c r="N589" t="s">
        <v>37</v>
      </c>
      <c r="O589" t="s">
        <v>38</v>
      </c>
      <c r="P589" t="s">
        <v>39</v>
      </c>
      <c r="Q589" t="s">
        <v>40</v>
      </c>
      <c r="R589" t="s">
        <v>33</v>
      </c>
      <c r="S589" s="37" t="b">
        <f>Table1[[#This Row],[Toss_Winner]]=Table1[[#This Row],[Winner]]</f>
        <v>1</v>
      </c>
      <c r="T589" s="37" t="b">
        <f>IF(Table1[[#This Row],[Team1]]=Table1[[#This Row],[Team2]],)</f>
        <v>0</v>
      </c>
    </row>
    <row r="590" spans="1:20" x14ac:dyDescent="0.25">
      <c r="A590">
        <v>4</v>
      </c>
      <c r="B590" t="s">
        <v>17</v>
      </c>
      <c r="C590" t="s">
        <v>41</v>
      </c>
      <c r="D590" s="1">
        <v>42833</v>
      </c>
      <c r="E590" t="s">
        <v>29</v>
      </c>
      <c r="F590" t="s">
        <v>42</v>
      </c>
      <c r="G590" t="s">
        <v>42</v>
      </c>
      <c r="H590" t="s">
        <v>21</v>
      </c>
      <c r="I590" t="s">
        <v>22</v>
      </c>
      <c r="J590">
        <v>0</v>
      </c>
      <c r="K590" t="s">
        <v>42</v>
      </c>
      <c r="L590">
        <v>0</v>
      </c>
      <c r="M590">
        <v>6</v>
      </c>
      <c r="N590" t="s">
        <v>43</v>
      </c>
      <c r="O590" t="s">
        <v>44</v>
      </c>
      <c r="P590" t="s">
        <v>45</v>
      </c>
      <c r="Q590" t="s">
        <v>46</v>
      </c>
      <c r="R590" t="s">
        <v>664</v>
      </c>
      <c r="S590" s="37" t="b">
        <f>Table1[[#This Row],[Toss_Winner]]=Table1[[#This Row],[Winner]]</f>
        <v>1</v>
      </c>
      <c r="T590" s="37" t="b">
        <f>IF(Table1[[#This Row],[Team1]]=Table1[[#This Row],[Team2]],)</f>
        <v>0</v>
      </c>
    </row>
    <row r="591" spans="1:20" x14ac:dyDescent="0.25">
      <c r="A591">
        <v>5</v>
      </c>
      <c r="B591" t="s">
        <v>17</v>
      </c>
      <c r="C591" t="s">
        <v>47</v>
      </c>
      <c r="D591" s="1">
        <v>42833</v>
      </c>
      <c r="E591" t="s">
        <v>20</v>
      </c>
      <c r="F591" t="s">
        <v>48</v>
      </c>
      <c r="G591" t="s">
        <v>20</v>
      </c>
      <c r="H591" t="s">
        <v>49</v>
      </c>
      <c r="I591" t="s">
        <v>22</v>
      </c>
      <c r="J591">
        <v>0</v>
      </c>
      <c r="K591" t="s">
        <v>20</v>
      </c>
      <c r="L591">
        <v>15</v>
      </c>
      <c r="M591">
        <v>0</v>
      </c>
      <c r="N591" t="s">
        <v>50</v>
      </c>
      <c r="O591" t="s">
        <v>51</v>
      </c>
      <c r="P591" t="s">
        <v>39</v>
      </c>
      <c r="Q591" t="s">
        <v>40</v>
      </c>
      <c r="R591" t="s">
        <v>655</v>
      </c>
      <c r="S591" s="37" t="b">
        <f>Table1[[#This Row],[Toss_Winner]]=Table1[[#This Row],[Winner]]</f>
        <v>1</v>
      </c>
      <c r="T591" s="37" t="b">
        <f>IF(Table1[[#This Row],[Team1]]=Table1[[#This Row],[Team2]],)</f>
        <v>0</v>
      </c>
    </row>
    <row r="592" spans="1:20" x14ac:dyDescent="0.25">
      <c r="A592">
        <v>6</v>
      </c>
      <c r="B592" t="s">
        <v>17</v>
      </c>
      <c r="C592" t="s">
        <v>18</v>
      </c>
      <c r="D592" s="1">
        <v>42834</v>
      </c>
      <c r="E592" t="s">
        <v>35</v>
      </c>
      <c r="F592" t="s">
        <v>19</v>
      </c>
      <c r="G592" t="s">
        <v>19</v>
      </c>
      <c r="H592" t="s">
        <v>21</v>
      </c>
      <c r="I592" t="s">
        <v>22</v>
      </c>
      <c r="J592">
        <v>0</v>
      </c>
      <c r="K592" t="s">
        <v>19</v>
      </c>
      <c r="L592">
        <v>0</v>
      </c>
      <c r="M592">
        <v>9</v>
      </c>
      <c r="N592" t="s">
        <v>52</v>
      </c>
      <c r="O592" t="s">
        <v>24</v>
      </c>
      <c r="P592" t="s">
        <v>53</v>
      </c>
      <c r="Q592" t="s">
        <v>26</v>
      </c>
      <c r="R592" t="s">
        <v>39</v>
      </c>
      <c r="S592" s="37" t="b">
        <f>Table1[[#This Row],[Toss_Winner]]=Table1[[#This Row],[Winner]]</f>
        <v>1</v>
      </c>
      <c r="T592" s="37" t="b">
        <f>IF(Table1[[#This Row],[Team1]]=Table1[[#This Row],[Team2]],)</f>
        <v>0</v>
      </c>
    </row>
    <row r="593" spans="1:20" x14ac:dyDescent="0.25">
      <c r="A593">
        <v>7</v>
      </c>
      <c r="B593" t="s">
        <v>17</v>
      </c>
      <c r="C593" t="s">
        <v>54</v>
      </c>
      <c r="D593" s="1">
        <v>42834</v>
      </c>
      <c r="E593" t="s">
        <v>36</v>
      </c>
      <c r="F593" t="s">
        <v>28</v>
      </c>
      <c r="G593" t="s">
        <v>28</v>
      </c>
      <c r="H593" t="s">
        <v>21</v>
      </c>
      <c r="I593" t="s">
        <v>22</v>
      </c>
      <c r="J593">
        <v>0</v>
      </c>
      <c r="K593" t="s">
        <v>28</v>
      </c>
      <c r="L593">
        <v>0</v>
      </c>
      <c r="M593">
        <v>4</v>
      </c>
      <c r="N593" t="s">
        <v>55</v>
      </c>
      <c r="O593" t="s">
        <v>56</v>
      </c>
      <c r="P593" t="s">
        <v>39</v>
      </c>
      <c r="Q593" t="s">
        <v>40</v>
      </c>
      <c r="R593" t="s">
        <v>663</v>
      </c>
      <c r="S593" s="37" t="b">
        <f>Table1[[#This Row],[Toss_Winner]]=Table1[[#This Row],[Winner]]</f>
        <v>1</v>
      </c>
      <c r="T593" s="37" t="b">
        <f>IF(Table1[[#This Row],[Team1]]=Table1[[#This Row],[Team2]],)</f>
        <v>0</v>
      </c>
    </row>
    <row r="594" spans="1:20" x14ac:dyDescent="0.25">
      <c r="A594">
        <v>8</v>
      </c>
      <c r="B594" t="s">
        <v>17</v>
      </c>
      <c r="C594" t="s">
        <v>41</v>
      </c>
      <c r="D594" s="1">
        <v>42835</v>
      </c>
      <c r="E594" t="s">
        <v>20</v>
      </c>
      <c r="F594" t="s">
        <v>42</v>
      </c>
      <c r="G594" t="s">
        <v>20</v>
      </c>
      <c r="H594" t="s">
        <v>49</v>
      </c>
      <c r="I594" t="s">
        <v>22</v>
      </c>
      <c r="J594">
        <v>0</v>
      </c>
      <c r="K594" t="s">
        <v>42</v>
      </c>
      <c r="L594">
        <v>0</v>
      </c>
      <c r="M594">
        <v>8</v>
      </c>
      <c r="N594" t="s">
        <v>57</v>
      </c>
      <c r="O594" t="s">
        <v>44</v>
      </c>
      <c r="P594" t="s">
        <v>45</v>
      </c>
      <c r="Q594" t="s">
        <v>46</v>
      </c>
      <c r="R594" t="s">
        <v>46</v>
      </c>
      <c r="S594" s="37" t="b">
        <f>Table1[[#This Row],[Toss_Winner]]=Table1[[#This Row],[Winner]]</f>
        <v>0</v>
      </c>
      <c r="T594" s="37" t="b">
        <f>IF(Table1[[#This Row],[Team1]]=Table1[[#This Row],[Team2]],)</f>
        <v>0</v>
      </c>
    </row>
    <row r="595" spans="1:20" x14ac:dyDescent="0.25">
      <c r="A595">
        <v>9</v>
      </c>
      <c r="B595" t="s">
        <v>17</v>
      </c>
      <c r="C595" t="s">
        <v>27</v>
      </c>
      <c r="D595" s="1">
        <v>42836</v>
      </c>
      <c r="E595" t="s">
        <v>48</v>
      </c>
      <c r="F595" t="s">
        <v>29</v>
      </c>
      <c r="G595" t="s">
        <v>29</v>
      </c>
      <c r="H595" t="s">
        <v>21</v>
      </c>
      <c r="I595" t="s">
        <v>22</v>
      </c>
      <c r="J595">
        <v>0</v>
      </c>
      <c r="K595" t="s">
        <v>48</v>
      </c>
      <c r="L595">
        <v>97</v>
      </c>
      <c r="M595">
        <v>0</v>
      </c>
      <c r="N595" t="s">
        <v>58</v>
      </c>
      <c r="O595" t="s">
        <v>31</v>
      </c>
      <c r="P595" t="s">
        <v>25</v>
      </c>
      <c r="Q595" t="s">
        <v>33</v>
      </c>
      <c r="R595" t="s">
        <v>659</v>
      </c>
      <c r="S595" s="37" t="b">
        <f>Table1[[#This Row],[Toss_Winner]]=Table1[[#This Row],[Winner]]</f>
        <v>0</v>
      </c>
      <c r="T595" s="37" t="b">
        <f>IF(Table1[[#This Row],[Team1]]=Table1[[#This Row],[Team2]],)</f>
        <v>0</v>
      </c>
    </row>
    <row r="596" spans="1:20" x14ac:dyDescent="0.25">
      <c r="A596">
        <v>10</v>
      </c>
      <c r="B596" t="s">
        <v>17</v>
      </c>
      <c r="C596" t="s">
        <v>54</v>
      </c>
      <c r="D596" s="1">
        <v>42837</v>
      </c>
      <c r="E596" t="s">
        <v>19</v>
      </c>
      <c r="F596" t="s">
        <v>28</v>
      </c>
      <c r="G596" t="s">
        <v>28</v>
      </c>
      <c r="H596" t="s">
        <v>21</v>
      </c>
      <c r="I596" t="s">
        <v>22</v>
      </c>
      <c r="J596">
        <v>0</v>
      </c>
      <c r="K596" t="s">
        <v>28</v>
      </c>
      <c r="L596">
        <v>0</v>
      </c>
      <c r="M596">
        <v>4</v>
      </c>
      <c r="N596" t="s">
        <v>59</v>
      </c>
      <c r="O596" t="s">
        <v>56</v>
      </c>
      <c r="P596" t="s">
        <v>39</v>
      </c>
      <c r="Q596" t="s">
        <v>40</v>
      </c>
      <c r="R596" t="s">
        <v>654</v>
      </c>
      <c r="S596" s="37" t="b">
        <f>Table1[[#This Row],[Toss_Winner]]=Table1[[#This Row],[Winner]]</f>
        <v>1</v>
      </c>
      <c r="T596" s="37" t="b">
        <f>IF(Table1[[#This Row],[Team1]]=Table1[[#This Row],[Team2]],)</f>
        <v>0</v>
      </c>
    </row>
    <row r="597" spans="1:20" x14ac:dyDescent="0.25">
      <c r="A597">
        <v>11</v>
      </c>
      <c r="B597" t="s">
        <v>17</v>
      </c>
      <c r="C597" t="s">
        <v>60</v>
      </c>
      <c r="D597" s="1">
        <v>42838</v>
      </c>
      <c r="E597" t="s">
        <v>42</v>
      </c>
      <c r="F597" t="s">
        <v>36</v>
      </c>
      <c r="G597" t="s">
        <v>36</v>
      </c>
      <c r="H597" t="s">
        <v>21</v>
      </c>
      <c r="I597" t="s">
        <v>22</v>
      </c>
      <c r="J597">
        <v>0</v>
      </c>
      <c r="K597" t="s">
        <v>36</v>
      </c>
      <c r="L597">
        <v>0</v>
      </c>
      <c r="M597">
        <v>8</v>
      </c>
      <c r="N597" t="s">
        <v>62</v>
      </c>
      <c r="O597" t="s">
        <v>63</v>
      </c>
      <c r="P597" t="s">
        <v>53</v>
      </c>
      <c r="Q597" t="s">
        <v>26</v>
      </c>
      <c r="R597" t="s">
        <v>661</v>
      </c>
      <c r="S597" s="37" t="b">
        <f>Table1[[#This Row],[Toss_Winner]]=Table1[[#This Row],[Winner]]</f>
        <v>1</v>
      </c>
      <c r="T597" s="37" t="b">
        <f>IF(Table1[[#This Row],[Team1]]=Table1[[#This Row],[Team2]],)</f>
        <v>0</v>
      </c>
    </row>
    <row r="598" spans="1:20" x14ac:dyDescent="0.25">
      <c r="A598">
        <v>12</v>
      </c>
      <c r="B598" t="s">
        <v>17</v>
      </c>
      <c r="C598" t="s">
        <v>47</v>
      </c>
      <c r="D598" s="1">
        <v>42839</v>
      </c>
      <c r="E598" t="s">
        <v>20</v>
      </c>
      <c r="F598" t="s">
        <v>28</v>
      </c>
      <c r="G598" t="s">
        <v>28</v>
      </c>
      <c r="H598" t="s">
        <v>21</v>
      </c>
      <c r="I598" t="s">
        <v>22</v>
      </c>
      <c r="J598">
        <v>0</v>
      </c>
      <c r="K598" t="s">
        <v>28</v>
      </c>
      <c r="L598">
        <v>0</v>
      </c>
      <c r="M598">
        <v>4</v>
      </c>
      <c r="N598" t="s">
        <v>65</v>
      </c>
      <c r="O598" t="s">
        <v>51</v>
      </c>
      <c r="P598" t="s">
        <v>66</v>
      </c>
      <c r="Q598" t="s">
        <v>45</v>
      </c>
      <c r="R598" t="s">
        <v>662</v>
      </c>
      <c r="S598" s="37" t="b">
        <f>Table1[[#This Row],[Toss_Winner]]=Table1[[#This Row],[Winner]]</f>
        <v>1</v>
      </c>
      <c r="T598" s="37" t="b">
        <f>IF(Table1[[#This Row],[Team1]]=Table1[[#This Row],[Team2]],)</f>
        <v>0</v>
      </c>
    </row>
    <row r="599" spans="1:20" x14ac:dyDescent="0.25">
      <c r="A599">
        <v>13</v>
      </c>
      <c r="B599" t="s">
        <v>17</v>
      </c>
      <c r="C599" t="s">
        <v>34</v>
      </c>
      <c r="D599" s="1">
        <v>42839</v>
      </c>
      <c r="E599" t="s">
        <v>29</v>
      </c>
      <c r="F599" t="s">
        <v>35</v>
      </c>
      <c r="G599" t="s">
        <v>35</v>
      </c>
      <c r="H599" t="s">
        <v>21</v>
      </c>
      <c r="I599" t="s">
        <v>22</v>
      </c>
      <c r="J599">
        <v>0</v>
      </c>
      <c r="K599" t="s">
        <v>35</v>
      </c>
      <c r="L599">
        <v>0</v>
      </c>
      <c r="M599">
        <v>7</v>
      </c>
      <c r="N599" t="s">
        <v>67</v>
      </c>
      <c r="O599" t="s">
        <v>38</v>
      </c>
      <c r="P599" t="s">
        <v>32</v>
      </c>
      <c r="Q599" t="s">
        <v>33</v>
      </c>
      <c r="R599" t="s">
        <v>654</v>
      </c>
      <c r="S599" s="37" t="b">
        <f>Table1[[#This Row],[Toss_Winner]]=Table1[[#This Row],[Winner]]</f>
        <v>1</v>
      </c>
      <c r="T599" s="37" t="b">
        <f>IF(Table1[[#This Row],[Team1]]=Table1[[#This Row],[Team2]],)</f>
        <v>0</v>
      </c>
    </row>
    <row r="600" spans="1:20" x14ac:dyDescent="0.25">
      <c r="A600">
        <v>14</v>
      </c>
      <c r="B600" t="s">
        <v>17</v>
      </c>
      <c r="C600" t="s">
        <v>60</v>
      </c>
      <c r="D600" s="1">
        <v>42840</v>
      </c>
      <c r="E600" t="s">
        <v>36</v>
      </c>
      <c r="F600" t="s">
        <v>19</v>
      </c>
      <c r="G600" t="s">
        <v>19</v>
      </c>
      <c r="H600" t="s">
        <v>21</v>
      </c>
      <c r="I600" t="s">
        <v>22</v>
      </c>
      <c r="J600">
        <v>0</v>
      </c>
      <c r="K600" t="s">
        <v>36</v>
      </c>
      <c r="L600">
        <v>17</v>
      </c>
      <c r="M600">
        <v>0</v>
      </c>
      <c r="N600" t="s">
        <v>69</v>
      </c>
      <c r="O600" t="s">
        <v>63</v>
      </c>
      <c r="P600" t="s">
        <v>25</v>
      </c>
      <c r="Q600" t="s">
        <v>26</v>
      </c>
      <c r="R600" t="s">
        <v>660</v>
      </c>
      <c r="S600" s="37" t="b">
        <f>Table1[[#This Row],[Toss_Winner]]=Table1[[#This Row],[Winner]]</f>
        <v>0</v>
      </c>
      <c r="T600" s="37" t="b">
        <f>IF(Table1[[#This Row],[Team1]]=Table1[[#This Row],[Team2]],)</f>
        <v>0</v>
      </c>
    </row>
    <row r="601" spans="1:20" x14ac:dyDescent="0.25">
      <c r="A601">
        <v>15</v>
      </c>
      <c r="B601" t="s">
        <v>17</v>
      </c>
      <c r="C601" t="s">
        <v>70</v>
      </c>
      <c r="D601" s="1">
        <v>42840</v>
      </c>
      <c r="E601" t="s">
        <v>48</v>
      </c>
      <c r="F601" t="s">
        <v>42</v>
      </c>
      <c r="G601" t="s">
        <v>48</v>
      </c>
      <c r="H601" t="s">
        <v>49</v>
      </c>
      <c r="I601" t="s">
        <v>22</v>
      </c>
      <c r="J601">
        <v>0</v>
      </c>
      <c r="K601" t="s">
        <v>48</v>
      </c>
      <c r="L601">
        <v>51</v>
      </c>
      <c r="M601">
        <v>0</v>
      </c>
      <c r="N601" t="s">
        <v>71</v>
      </c>
      <c r="O601" t="s">
        <v>72</v>
      </c>
      <c r="P601" t="s">
        <v>73</v>
      </c>
      <c r="Q601" t="s">
        <v>39</v>
      </c>
      <c r="R601" t="s">
        <v>46</v>
      </c>
      <c r="S601" s="37" t="b">
        <f>Table1[[#This Row],[Toss_Winner]]=Table1[[#This Row],[Winner]]</f>
        <v>1</v>
      </c>
      <c r="T601" s="37" t="b">
        <f>IF(Table1[[#This Row],[Team1]]=Table1[[#This Row],[Team2]],)</f>
        <v>0</v>
      </c>
    </row>
    <row r="602" spans="1:20" x14ac:dyDescent="0.25">
      <c r="A602">
        <v>16</v>
      </c>
      <c r="B602" t="s">
        <v>17</v>
      </c>
      <c r="C602" t="s">
        <v>54</v>
      </c>
      <c r="D602" s="1">
        <v>42841</v>
      </c>
      <c r="E602" t="s">
        <v>35</v>
      </c>
      <c r="F602" t="s">
        <v>28</v>
      </c>
      <c r="G602" t="s">
        <v>28</v>
      </c>
      <c r="H602" t="s">
        <v>21</v>
      </c>
      <c r="I602" t="s">
        <v>22</v>
      </c>
      <c r="J602">
        <v>0</v>
      </c>
      <c r="K602" t="s">
        <v>28</v>
      </c>
      <c r="L602">
        <v>0</v>
      </c>
      <c r="M602">
        <v>6</v>
      </c>
      <c r="N602" t="s">
        <v>55</v>
      </c>
      <c r="O602" t="s">
        <v>56</v>
      </c>
      <c r="P602" t="s">
        <v>32</v>
      </c>
      <c r="Q602" t="s">
        <v>33</v>
      </c>
      <c r="R602" t="s">
        <v>663</v>
      </c>
      <c r="S602" s="37" t="b">
        <f>Table1[[#This Row],[Toss_Winner]]=Table1[[#This Row],[Winner]]</f>
        <v>1</v>
      </c>
      <c r="T602" s="37" t="b">
        <f>IF(Table1[[#This Row],[Team1]]=Table1[[#This Row],[Team2]],)</f>
        <v>0</v>
      </c>
    </row>
    <row r="603" spans="1:20" x14ac:dyDescent="0.25">
      <c r="A603">
        <v>17</v>
      </c>
      <c r="B603" t="s">
        <v>17</v>
      </c>
      <c r="C603" t="s">
        <v>47</v>
      </c>
      <c r="D603" s="1">
        <v>42841</v>
      </c>
      <c r="E603" t="s">
        <v>29</v>
      </c>
      <c r="F603" t="s">
        <v>20</v>
      </c>
      <c r="G603" t="s">
        <v>20</v>
      </c>
      <c r="H603" t="s">
        <v>21</v>
      </c>
      <c r="I603" t="s">
        <v>22</v>
      </c>
      <c r="J603">
        <v>0</v>
      </c>
      <c r="K603" t="s">
        <v>29</v>
      </c>
      <c r="L603">
        <v>27</v>
      </c>
      <c r="M603">
        <v>0</v>
      </c>
      <c r="N603" t="s">
        <v>75</v>
      </c>
      <c r="O603" t="s">
        <v>51</v>
      </c>
      <c r="P603" t="s">
        <v>66</v>
      </c>
      <c r="Q603" t="s">
        <v>46</v>
      </c>
      <c r="R603" t="s">
        <v>659</v>
      </c>
      <c r="S603" s="37" t="b">
        <f>Table1[[#This Row],[Toss_Winner]]=Table1[[#This Row],[Winner]]</f>
        <v>0</v>
      </c>
      <c r="T603" s="37" t="b">
        <f>IF(Table1[[#This Row],[Team1]]=Table1[[#This Row],[Team2]],)</f>
        <v>0</v>
      </c>
    </row>
    <row r="604" spans="1:20" x14ac:dyDescent="0.25">
      <c r="A604">
        <v>18</v>
      </c>
      <c r="B604" t="s">
        <v>17</v>
      </c>
      <c r="C604" t="s">
        <v>70</v>
      </c>
      <c r="D604" s="1">
        <v>42842</v>
      </c>
      <c r="E604" t="s">
        <v>48</v>
      </c>
      <c r="F604" t="s">
        <v>36</v>
      </c>
      <c r="G604" t="s">
        <v>48</v>
      </c>
      <c r="H604" t="s">
        <v>49</v>
      </c>
      <c r="I604" t="s">
        <v>22</v>
      </c>
      <c r="J604">
        <v>0</v>
      </c>
      <c r="K604" t="s">
        <v>36</v>
      </c>
      <c r="L604">
        <v>0</v>
      </c>
      <c r="M604">
        <v>4</v>
      </c>
      <c r="N604" t="s">
        <v>77</v>
      </c>
      <c r="O604" t="s">
        <v>72</v>
      </c>
      <c r="P604" t="s">
        <v>39</v>
      </c>
      <c r="Q604" t="s">
        <v>40</v>
      </c>
      <c r="R604" t="s">
        <v>33</v>
      </c>
      <c r="S604" s="37" t="b">
        <f>Table1[[#This Row],[Toss_Winner]]=Table1[[#This Row],[Winner]]</f>
        <v>0</v>
      </c>
      <c r="T604" s="37" t="b">
        <f>IF(Table1[[#This Row],[Team1]]=Table1[[#This Row],[Team2]],)</f>
        <v>0</v>
      </c>
    </row>
    <row r="605" spans="1:20" x14ac:dyDescent="0.25">
      <c r="A605">
        <v>19</v>
      </c>
      <c r="B605" t="s">
        <v>17</v>
      </c>
      <c r="C605" t="s">
        <v>18</v>
      </c>
      <c r="D605" s="1">
        <v>42842</v>
      </c>
      <c r="E605" t="s">
        <v>19</v>
      </c>
      <c r="F605" t="s">
        <v>42</v>
      </c>
      <c r="G605" t="s">
        <v>42</v>
      </c>
      <c r="H605" t="s">
        <v>21</v>
      </c>
      <c r="I605" t="s">
        <v>22</v>
      </c>
      <c r="J605">
        <v>0</v>
      </c>
      <c r="K605" t="s">
        <v>19</v>
      </c>
      <c r="L605">
        <v>5</v>
      </c>
      <c r="M605">
        <v>0</v>
      </c>
      <c r="N605" t="s">
        <v>78</v>
      </c>
      <c r="O605" t="s">
        <v>24</v>
      </c>
      <c r="P605" t="s">
        <v>25</v>
      </c>
      <c r="Q605" t="s">
        <v>53</v>
      </c>
      <c r="R605" t="s">
        <v>655</v>
      </c>
      <c r="S605" s="37" t="b">
        <f>Table1[[#This Row],[Toss_Winner]]=Table1[[#This Row],[Winner]]</f>
        <v>0</v>
      </c>
      <c r="T605" s="37" t="b">
        <f>IF(Table1[[#This Row],[Team1]]=Table1[[#This Row],[Team2]],)</f>
        <v>0</v>
      </c>
    </row>
    <row r="606" spans="1:20" x14ac:dyDescent="0.25">
      <c r="A606">
        <v>20</v>
      </c>
      <c r="B606" t="s">
        <v>17</v>
      </c>
      <c r="C606" t="s">
        <v>34</v>
      </c>
      <c r="D606" s="1">
        <v>42843</v>
      </c>
      <c r="E606" t="s">
        <v>20</v>
      </c>
      <c r="F606" t="s">
        <v>35</v>
      </c>
      <c r="G606" t="s">
        <v>35</v>
      </c>
      <c r="H606" t="s">
        <v>21</v>
      </c>
      <c r="I606" t="s">
        <v>22</v>
      </c>
      <c r="J606">
        <v>0</v>
      </c>
      <c r="K606" t="s">
        <v>20</v>
      </c>
      <c r="L606">
        <v>21</v>
      </c>
      <c r="M606">
        <v>0</v>
      </c>
      <c r="N606" t="s">
        <v>80</v>
      </c>
      <c r="O606" t="s">
        <v>38</v>
      </c>
      <c r="P606" t="s">
        <v>33</v>
      </c>
      <c r="Q606" t="s">
        <v>81</v>
      </c>
      <c r="R606" t="s">
        <v>662</v>
      </c>
      <c r="S606" s="37" t="b">
        <f>Table1[[#This Row],[Toss_Winner]]=Table1[[#This Row],[Winner]]</f>
        <v>0</v>
      </c>
      <c r="T606" s="37" t="b">
        <f>IF(Table1[[#This Row],[Team1]]=Table1[[#This Row],[Team2]],)</f>
        <v>0</v>
      </c>
    </row>
    <row r="607" spans="1:20" x14ac:dyDescent="0.25">
      <c r="A607">
        <v>21</v>
      </c>
      <c r="B607" t="s">
        <v>17</v>
      </c>
      <c r="C607" t="s">
        <v>18</v>
      </c>
      <c r="D607" s="1">
        <v>42844</v>
      </c>
      <c r="E607" t="s">
        <v>19</v>
      </c>
      <c r="F607" t="s">
        <v>48</v>
      </c>
      <c r="G607" t="s">
        <v>19</v>
      </c>
      <c r="H607" t="s">
        <v>49</v>
      </c>
      <c r="I607" t="s">
        <v>22</v>
      </c>
      <c r="J607">
        <v>0</v>
      </c>
      <c r="K607" t="s">
        <v>19</v>
      </c>
      <c r="L607">
        <v>15</v>
      </c>
      <c r="M607">
        <v>0</v>
      </c>
      <c r="N607" t="s">
        <v>83</v>
      </c>
      <c r="O607" t="s">
        <v>24</v>
      </c>
      <c r="P607" t="s">
        <v>84</v>
      </c>
      <c r="Q607" t="s">
        <v>26</v>
      </c>
      <c r="R607" t="s">
        <v>39</v>
      </c>
      <c r="S607" s="37" t="b">
        <f>Table1[[#This Row],[Toss_Winner]]=Table1[[#This Row],[Winner]]</f>
        <v>1</v>
      </c>
      <c r="T607" s="37" t="b">
        <f>IF(Table1[[#This Row],[Team1]]=Table1[[#This Row],[Team2]],)</f>
        <v>0</v>
      </c>
    </row>
    <row r="608" spans="1:20" x14ac:dyDescent="0.25">
      <c r="A608">
        <v>22</v>
      </c>
      <c r="B608" t="s">
        <v>17</v>
      </c>
      <c r="C608" t="s">
        <v>41</v>
      </c>
      <c r="D608" s="1">
        <v>42845</v>
      </c>
      <c r="E608" t="s">
        <v>42</v>
      </c>
      <c r="F608" t="s">
        <v>28</v>
      </c>
      <c r="G608" t="s">
        <v>28</v>
      </c>
      <c r="H608" t="s">
        <v>21</v>
      </c>
      <c r="I608" t="s">
        <v>22</v>
      </c>
      <c r="J608">
        <v>0</v>
      </c>
      <c r="K608" t="s">
        <v>28</v>
      </c>
      <c r="L608">
        <v>0</v>
      </c>
      <c r="M608">
        <v>8</v>
      </c>
      <c r="N608" t="s">
        <v>86</v>
      </c>
      <c r="O608" t="s">
        <v>44</v>
      </c>
      <c r="P608" t="s">
        <v>87</v>
      </c>
      <c r="Q608" t="s">
        <v>46</v>
      </c>
      <c r="R608" t="s">
        <v>26</v>
      </c>
      <c r="S608" s="37" t="b">
        <f>Table1[[#This Row],[Toss_Winner]]=Table1[[#This Row],[Winner]]</f>
        <v>1</v>
      </c>
      <c r="T608" s="37" t="b">
        <f>IF(Table1[[#This Row],[Team1]]=Table1[[#This Row],[Team2]],)</f>
        <v>0</v>
      </c>
    </row>
    <row r="609" spans="1:20" x14ac:dyDescent="0.25">
      <c r="A609">
        <v>23</v>
      </c>
      <c r="B609" t="s">
        <v>17</v>
      </c>
      <c r="C609" t="s">
        <v>60</v>
      </c>
      <c r="D609" s="1">
        <v>42846</v>
      </c>
      <c r="E609" t="s">
        <v>36</v>
      </c>
      <c r="F609" t="s">
        <v>35</v>
      </c>
      <c r="G609" t="s">
        <v>35</v>
      </c>
      <c r="H609" t="s">
        <v>21</v>
      </c>
      <c r="I609" t="s">
        <v>22</v>
      </c>
      <c r="J609">
        <v>0</v>
      </c>
      <c r="K609" t="s">
        <v>35</v>
      </c>
      <c r="L609">
        <v>0</v>
      </c>
      <c r="M609">
        <v>4</v>
      </c>
      <c r="N609" t="s">
        <v>89</v>
      </c>
      <c r="O609" t="s">
        <v>63</v>
      </c>
      <c r="P609" t="s">
        <v>84</v>
      </c>
      <c r="Q609" t="s">
        <v>39</v>
      </c>
      <c r="R609" t="s">
        <v>39</v>
      </c>
      <c r="S609" s="37" t="b">
        <f>Table1[[#This Row],[Toss_Winner]]=Table1[[#This Row],[Winner]]</f>
        <v>1</v>
      </c>
      <c r="T609" s="37" t="b">
        <f>IF(Table1[[#This Row],[Team1]]=Table1[[#This Row],[Team2]],)</f>
        <v>0</v>
      </c>
    </row>
    <row r="610" spans="1:20" x14ac:dyDescent="0.25">
      <c r="A610">
        <v>24</v>
      </c>
      <c r="B610" t="s">
        <v>17</v>
      </c>
      <c r="C610" t="s">
        <v>54</v>
      </c>
      <c r="D610" s="1">
        <v>42847</v>
      </c>
      <c r="E610" t="s">
        <v>28</v>
      </c>
      <c r="F610" t="s">
        <v>48</v>
      </c>
      <c r="G610" t="s">
        <v>48</v>
      </c>
      <c r="H610" t="s">
        <v>21</v>
      </c>
      <c r="I610" t="s">
        <v>22</v>
      </c>
      <c r="J610">
        <v>0</v>
      </c>
      <c r="K610" t="s">
        <v>28</v>
      </c>
      <c r="L610">
        <v>14</v>
      </c>
      <c r="M610">
        <v>0</v>
      </c>
      <c r="N610" t="s">
        <v>91</v>
      </c>
      <c r="O610" t="s">
        <v>56</v>
      </c>
      <c r="P610" t="s">
        <v>32</v>
      </c>
      <c r="Q610" t="s">
        <v>33</v>
      </c>
      <c r="R610" t="s">
        <v>33</v>
      </c>
      <c r="S610" s="37" t="b">
        <f>Table1[[#This Row],[Toss_Winner]]=Table1[[#This Row],[Winner]]</f>
        <v>0</v>
      </c>
      <c r="T610" s="37" t="b">
        <f>IF(Table1[[#This Row],[Team1]]=Table1[[#This Row],[Team2]],)</f>
        <v>0</v>
      </c>
    </row>
    <row r="611" spans="1:20" x14ac:dyDescent="0.25">
      <c r="A611">
        <v>25</v>
      </c>
      <c r="B611" t="s">
        <v>17</v>
      </c>
      <c r="C611" t="s">
        <v>27</v>
      </c>
      <c r="D611" s="1">
        <v>42847</v>
      </c>
      <c r="E611" t="s">
        <v>19</v>
      </c>
      <c r="F611" t="s">
        <v>29</v>
      </c>
      <c r="G611" t="s">
        <v>29</v>
      </c>
      <c r="H611" t="s">
        <v>21</v>
      </c>
      <c r="I611" t="s">
        <v>22</v>
      </c>
      <c r="J611">
        <v>0</v>
      </c>
      <c r="K611" t="s">
        <v>29</v>
      </c>
      <c r="L611">
        <v>0</v>
      </c>
      <c r="M611">
        <v>6</v>
      </c>
      <c r="N611" t="s">
        <v>92</v>
      </c>
      <c r="O611" t="s">
        <v>31</v>
      </c>
      <c r="P611" t="s">
        <v>25</v>
      </c>
      <c r="Q611" t="s">
        <v>53</v>
      </c>
      <c r="R611" t="s">
        <v>46</v>
      </c>
      <c r="S611" s="37" t="b">
        <f>Table1[[#This Row],[Toss_Winner]]=Table1[[#This Row],[Winner]]</f>
        <v>1</v>
      </c>
      <c r="T611" s="37" t="b">
        <f>IF(Table1[[#This Row],[Team1]]=Table1[[#This Row],[Team2]],)</f>
        <v>0</v>
      </c>
    </row>
    <row r="612" spans="1:20" x14ac:dyDescent="0.25">
      <c r="A612">
        <v>26</v>
      </c>
      <c r="B612" t="s">
        <v>17</v>
      </c>
      <c r="C612" t="s">
        <v>34</v>
      </c>
      <c r="D612" s="1">
        <v>42848</v>
      </c>
      <c r="E612" t="s">
        <v>42</v>
      </c>
      <c r="F612" t="s">
        <v>35</v>
      </c>
      <c r="G612" t="s">
        <v>35</v>
      </c>
      <c r="H612" t="s">
        <v>21</v>
      </c>
      <c r="I612" t="s">
        <v>22</v>
      </c>
      <c r="J612">
        <v>0</v>
      </c>
      <c r="K612" t="s">
        <v>42</v>
      </c>
      <c r="L612">
        <v>26</v>
      </c>
      <c r="M612">
        <v>0</v>
      </c>
      <c r="N612" t="s">
        <v>94</v>
      </c>
      <c r="O612" t="s">
        <v>38</v>
      </c>
      <c r="P612" t="s">
        <v>45</v>
      </c>
      <c r="Q612" t="s">
        <v>87</v>
      </c>
      <c r="R612" t="s">
        <v>40</v>
      </c>
      <c r="S612" s="37" t="b">
        <f>Table1[[#This Row],[Toss_Winner]]=Table1[[#This Row],[Winner]]</f>
        <v>0</v>
      </c>
      <c r="T612" s="37" t="b">
        <f>IF(Table1[[#This Row],[Team1]]=Table1[[#This Row],[Team2]],)</f>
        <v>0</v>
      </c>
    </row>
    <row r="613" spans="1:20" x14ac:dyDescent="0.25">
      <c r="A613">
        <v>27</v>
      </c>
      <c r="B613" t="s">
        <v>17</v>
      </c>
      <c r="C613" t="s">
        <v>60</v>
      </c>
      <c r="D613" s="1">
        <v>42848</v>
      </c>
      <c r="E613" t="s">
        <v>36</v>
      </c>
      <c r="F613" t="s">
        <v>20</v>
      </c>
      <c r="G613" t="s">
        <v>20</v>
      </c>
      <c r="H613" t="s">
        <v>21</v>
      </c>
      <c r="I613" t="s">
        <v>22</v>
      </c>
      <c r="J613">
        <v>0</v>
      </c>
      <c r="K613" t="s">
        <v>36</v>
      </c>
      <c r="L613">
        <v>82</v>
      </c>
      <c r="M613">
        <v>0</v>
      </c>
      <c r="N613" t="s">
        <v>77</v>
      </c>
      <c r="O613" t="s">
        <v>63</v>
      </c>
      <c r="P613" t="s">
        <v>84</v>
      </c>
      <c r="Q613" t="s">
        <v>40</v>
      </c>
      <c r="R613" t="s">
        <v>53</v>
      </c>
      <c r="S613" s="37" t="b">
        <f>Table1[[#This Row],[Toss_Winner]]=Table1[[#This Row],[Winner]]</f>
        <v>0</v>
      </c>
      <c r="T613" s="37" t="b">
        <f>IF(Table1[[#This Row],[Team1]]=Table1[[#This Row],[Team2]],)</f>
        <v>0</v>
      </c>
    </row>
    <row r="614" spans="1:20" x14ac:dyDescent="0.25">
      <c r="A614">
        <v>28</v>
      </c>
      <c r="B614" t="s">
        <v>17</v>
      </c>
      <c r="C614" t="s">
        <v>54</v>
      </c>
      <c r="D614" s="1">
        <v>42849</v>
      </c>
      <c r="E614" t="s">
        <v>29</v>
      </c>
      <c r="F614" t="s">
        <v>28</v>
      </c>
      <c r="G614" t="s">
        <v>28</v>
      </c>
      <c r="H614" t="s">
        <v>21</v>
      </c>
      <c r="I614" t="s">
        <v>22</v>
      </c>
      <c r="J614">
        <v>0</v>
      </c>
      <c r="K614" t="s">
        <v>29</v>
      </c>
      <c r="L614">
        <v>3</v>
      </c>
      <c r="M614">
        <v>0</v>
      </c>
      <c r="N614" t="s">
        <v>75</v>
      </c>
      <c r="O614" t="s">
        <v>56</v>
      </c>
      <c r="P614" t="s">
        <v>32</v>
      </c>
      <c r="Q614" t="s">
        <v>33</v>
      </c>
      <c r="R614" t="s">
        <v>81</v>
      </c>
      <c r="S614" s="37" t="b">
        <f>Table1[[#This Row],[Toss_Winner]]=Table1[[#This Row],[Winner]]</f>
        <v>0</v>
      </c>
      <c r="T614" s="37" t="b">
        <f>IF(Table1[[#This Row],[Team1]]=Table1[[#This Row],[Team2]],)</f>
        <v>0</v>
      </c>
    </row>
    <row r="615" spans="1:20" x14ac:dyDescent="0.25">
      <c r="A615">
        <v>29</v>
      </c>
      <c r="B615" t="s">
        <v>17</v>
      </c>
      <c r="C615" t="s">
        <v>27</v>
      </c>
      <c r="D615" s="1">
        <v>42851</v>
      </c>
      <c r="E615" t="s">
        <v>29</v>
      </c>
      <c r="F615" t="s">
        <v>36</v>
      </c>
      <c r="G615" t="s">
        <v>36</v>
      </c>
      <c r="H615" t="s">
        <v>21</v>
      </c>
      <c r="I615" t="s">
        <v>22</v>
      </c>
      <c r="J615">
        <v>0</v>
      </c>
      <c r="K615" t="s">
        <v>36</v>
      </c>
      <c r="L615">
        <v>0</v>
      </c>
      <c r="M615">
        <v>7</v>
      </c>
      <c r="N615" t="s">
        <v>69</v>
      </c>
      <c r="O615" t="s">
        <v>31</v>
      </c>
      <c r="P615" t="s">
        <v>25</v>
      </c>
      <c r="Q615" t="s">
        <v>26</v>
      </c>
      <c r="R615" t="s">
        <v>26</v>
      </c>
      <c r="S615" s="37" t="b">
        <f>Table1[[#This Row],[Toss_Winner]]=Table1[[#This Row],[Winner]]</f>
        <v>1</v>
      </c>
      <c r="T615" s="37" t="b">
        <f>IF(Table1[[#This Row],[Team1]]=Table1[[#This Row],[Team2]],)</f>
        <v>0</v>
      </c>
    </row>
    <row r="616" spans="1:20" x14ac:dyDescent="0.25">
      <c r="A616">
        <v>30</v>
      </c>
      <c r="B616" t="s">
        <v>17</v>
      </c>
      <c r="C616" t="s">
        <v>47</v>
      </c>
      <c r="D616" s="1">
        <v>42852</v>
      </c>
      <c r="E616" t="s">
        <v>20</v>
      </c>
      <c r="F616" t="s">
        <v>35</v>
      </c>
      <c r="G616" t="s">
        <v>35</v>
      </c>
      <c r="H616" t="s">
        <v>21</v>
      </c>
      <c r="I616" t="s">
        <v>22</v>
      </c>
      <c r="J616">
        <v>0</v>
      </c>
      <c r="K616" t="s">
        <v>35</v>
      </c>
      <c r="L616">
        <v>0</v>
      </c>
      <c r="M616">
        <v>7</v>
      </c>
      <c r="N616" t="s">
        <v>67</v>
      </c>
      <c r="O616" t="s">
        <v>51</v>
      </c>
      <c r="P616" t="s">
        <v>45</v>
      </c>
      <c r="Q616" t="s">
        <v>46</v>
      </c>
      <c r="R616" t="s">
        <v>46</v>
      </c>
      <c r="S616" s="37" t="b">
        <f>Table1[[#This Row],[Toss_Winner]]=Table1[[#This Row],[Winner]]</f>
        <v>1</v>
      </c>
      <c r="T616" s="37" t="b">
        <f>IF(Table1[[#This Row],[Team1]]=Table1[[#This Row],[Team2]],)</f>
        <v>0</v>
      </c>
    </row>
    <row r="617" spans="1:20" x14ac:dyDescent="0.25">
      <c r="A617">
        <v>31</v>
      </c>
      <c r="B617" t="s">
        <v>17</v>
      </c>
      <c r="C617" t="s">
        <v>60</v>
      </c>
      <c r="D617" s="1">
        <v>42853</v>
      </c>
      <c r="E617" t="s">
        <v>48</v>
      </c>
      <c r="F617" t="s">
        <v>36</v>
      </c>
      <c r="G617" t="s">
        <v>36</v>
      </c>
      <c r="H617" t="s">
        <v>21</v>
      </c>
      <c r="I617" t="s">
        <v>22</v>
      </c>
      <c r="J617">
        <v>0</v>
      </c>
      <c r="K617" t="s">
        <v>36</v>
      </c>
      <c r="L617">
        <v>0</v>
      </c>
      <c r="M617">
        <v>7</v>
      </c>
      <c r="N617" t="s">
        <v>99</v>
      </c>
      <c r="O617" t="s">
        <v>63</v>
      </c>
      <c r="P617" t="s">
        <v>26</v>
      </c>
      <c r="Q617" t="s">
        <v>33</v>
      </c>
      <c r="R617" t="s">
        <v>39</v>
      </c>
      <c r="S617" s="37" t="b">
        <f>Table1[[#This Row],[Toss_Winner]]=Table1[[#This Row],[Winner]]</f>
        <v>1</v>
      </c>
      <c r="T617" s="37" t="b">
        <f>IF(Table1[[#This Row],[Team1]]=Table1[[#This Row],[Team2]],)</f>
        <v>0</v>
      </c>
    </row>
    <row r="618" spans="1:20" x14ac:dyDescent="0.25">
      <c r="A618">
        <v>32</v>
      </c>
      <c r="B618" t="s">
        <v>17</v>
      </c>
      <c r="C618" t="s">
        <v>100</v>
      </c>
      <c r="D618" s="1">
        <v>42853</v>
      </c>
      <c r="E618" t="s">
        <v>19</v>
      </c>
      <c r="F618" t="s">
        <v>42</v>
      </c>
      <c r="G618" t="s">
        <v>42</v>
      </c>
      <c r="H618" t="s">
        <v>21</v>
      </c>
      <c r="I618" t="s">
        <v>22</v>
      </c>
      <c r="J618">
        <v>0</v>
      </c>
      <c r="K618" t="s">
        <v>19</v>
      </c>
      <c r="L618">
        <v>26</v>
      </c>
      <c r="M618">
        <v>0</v>
      </c>
      <c r="N618" t="s">
        <v>52</v>
      </c>
      <c r="O618" t="s">
        <v>101</v>
      </c>
      <c r="P618" t="s">
        <v>39</v>
      </c>
      <c r="Q618" t="s">
        <v>40</v>
      </c>
      <c r="R618" t="s">
        <v>33</v>
      </c>
      <c r="S618" s="37" t="b">
        <f>Table1[[#This Row],[Toss_Winner]]=Table1[[#This Row],[Winner]]</f>
        <v>0</v>
      </c>
      <c r="T618" s="37" t="b">
        <f>IF(Table1[[#This Row],[Team1]]=Table1[[#This Row],[Team2]],)</f>
        <v>0</v>
      </c>
    </row>
    <row r="619" spans="1:20" x14ac:dyDescent="0.25">
      <c r="A619">
        <v>33</v>
      </c>
      <c r="B619" t="s">
        <v>17</v>
      </c>
      <c r="C619" t="s">
        <v>27</v>
      </c>
      <c r="D619" s="1">
        <v>42854</v>
      </c>
      <c r="E619" t="s">
        <v>29</v>
      </c>
      <c r="F619" t="s">
        <v>20</v>
      </c>
      <c r="G619" t="s">
        <v>20</v>
      </c>
      <c r="H619" t="s">
        <v>21</v>
      </c>
      <c r="I619" t="s">
        <v>22</v>
      </c>
      <c r="J619">
        <v>0</v>
      </c>
      <c r="K619" t="s">
        <v>29</v>
      </c>
      <c r="L619">
        <v>61</v>
      </c>
      <c r="M619">
        <v>0</v>
      </c>
      <c r="N619" t="s">
        <v>103</v>
      </c>
      <c r="O619" t="s">
        <v>31</v>
      </c>
      <c r="P619" t="s">
        <v>66</v>
      </c>
      <c r="Q619" t="s">
        <v>87</v>
      </c>
      <c r="R619" t="s">
        <v>53</v>
      </c>
      <c r="S619" s="37" t="b">
        <f>Table1[[#This Row],[Toss_Winner]]=Table1[[#This Row],[Winner]]</f>
        <v>0</v>
      </c>
      <c r="T619" s="37" t="b">
        <f>IF(Table1[[#This Row],[Team1]]=Table1[[#This Row],[Team2]],)</f>
        <v>0</v>
      </c>
    </row>
    <row r="620" spans="1:20" x14ac:dyDescent="0.25">
      <c r="A620">
        <v>34</v>
      </c>
      <c r="B620" t="s">
        <v>17</v>
      </c>
      <c r="C620" t="s">
        <v>34</v>
      </c>
      <c r="D620" s="1">
        <v>42854</v>
      </c>
      <c r="E620" t="s">
        <v>35</v>
      </c>
      <c r="F620" t="s">
        <v>28</v>
      </c>
      <c r="G620" t="s">
        <v>35</v>
      </c>
      <c r="H620" t="s">
        <v>49</v>
      </c>
      <c r="I620" t="s">
        <v>104</v>
      </c>
      <c r="J620">
        <v>0</v>
      </c>
      <c r="K620" t="s">
        <v>28</v>
      </c>
      <c r="L620">
        <v>0</v>
      </c>
      <c r="M620">
        <v>0</v>
      </c>
      <c r="N620" t="s">
        <v>105</v>
      </c>
      <c r="O620" t="s">
        <v>38</v>
      </c>
      <c r="P620" t="s">
        <v>45</v>
      </c>
      <c r="Q620" t="s">
        <v>84</v>
      </c>
      <c r="R620" t="s">
        <v>87</v>
      </c>
      <c r="S620" s="37" t="b">
        <f>Table1[[#This Row],[Toss_Winner]]=Table1[[#This Row],[Winner]]</f>
        <v>0</v>
      </c>
      <c r="T620" s="37" t="b">
        <f>IF(Table1[[#This Row],[Team1]]=Table1[[#This Row],[Team2]],)</f>
        <v>0</v>
      </c>
    </row>
    <row r="621" spans="1:20" x14ac:dyDescent="0.25">
      <c r="A621">
        <v>35</v>
      </c>
      <c r="B621" t="s">
        <v>17</v>
      </c>
      <c r="C621" t="s">
        <v>100</v>
      </c>
      <c r="D621" s="1">
        <v>42855</v>
      </c>
      <c r="E621" t="s">
        <v>48</v>
      </c>
      <c r="F621" t="s">
        <v>42</v>
      </c>
      <c r="G621" t="s">
        <v>42</v>
      </c>
      <c r="H621" t="s">
        <v>21</v>
      </c>
      <c r="I621" t="s">
        <v>22</v>
      </c>
      <c r="J621">
        <v>0</v>
      </c>
      <c r="K621" t="s">
        <v>42</v>
      </c>
      <c r="L621">
        <v>0</v>
      </c>
      <c r="M621">
        <v>10</v>
      </c>
      <c r="N621" t="s">
        <v>107</v>
      </c>
      <c r="O621" t="s">
        <v>101</v>
      </c>
      <c r="P621" t="s">
        <v>73</v>
      </c>
      <c r="Q621" t="s">
        <v>40</v>
      </c>
      <c r="R621" t="s">
        <v>40</v>
      </c>
      <c r="S621" s="37" t="b">
        <f>Table1[[#This Row],[Toss_Winner]]=Table1[[#This Row],[Winner]]</f>
        <v>1</v>
      </c>
      <c r="T621" s="37" t="b">
        <f>IF(Table1[[#This Row],[Team1]]=Table1[[#This Row],[Team2]],)</f>
        <v>0</v>
      </c>
    </row>
    <row r="622" spans="1:20" x14ac:dyDescent="0.25">
      <c r="A622">
        <v>36</v>
      </c>
      <c r="B622" t="s">
        <v>17</v>
      </c>
      <c r="C622" t="s">
        <v>18</v>
      </c>
      <c r="D622" s="1">
        <v>42855</v>
      </c>
      <c r="E622" t="s">
        <v>19</v>
      </c>
      <c r="F622" t="s">
        <v>36</v>
      </c>
      <c r="G622" t="s">
        <v>36</v>
      </c>
      <c r="H622" t="s">
        <v>21</v>
      </c>
      <c r="I622" t="s">
        <v>22</v>
      </c>
      <c r="J622">
        <v>0</v>
      </c>
      <c r="K622" t="s">
        <v>19</v>
      </c>
      <c r="L622">
        <v>48</v>
      </c>
      <c r="M622">
        <v>0</v>
      </c>
      <c r="N622" t="s">
        <v>108</v>
      </c>
      <c r="O622" t="s">
        <v>24</v>
      </c>
      <c r="P622" t="s">
        <v>25</v>
      </c>
      <c r="Q622" t="s">
        <v>33</v>
      </c>
      <c r="R622" t="s">
        <v>33</v>
      </c>
      <c r="S622" s="37" t="b">
        <f>Table1[[#This Row],[Toss_Winner]]=Table1[[#This Row],[Winner]]</f>
        <v>0</v>
      </c>
      <c r="T622" s="37" t="b">
        <f>IF(Table1[[#This Row],[Team1]]=Table1[[#This Row],[Team2]],)</f>
        <v>0</v>
      </c>
    </row>
    <row r="623" spans="1:20" x14ac:dyDescent="0.25">
      <c r="A623">
        <v>37</v>
      </c>
      <c r="B623" t="s">
        <v>17</v>
      </c>
      <c r="C623" t="s">
        <v>54</v>
      </c>
      <c r="D623" s="1">
        <v>42856</v>
      </c>
      <c r="E623" t="s">
        <v>20</v>
      </c>
      <c r="F623" t="s">
        <v>28</v>
      </c>
      <c r="G623" t="s">
        <v>20</v>
      </c>
      <c r="H623" t="s">
        <v>49</v>
      </c>
      <c r="I623" t="s">
        <v>22</v>
      </c>
      <c r="J623">
        <v>0</v>
      </c>
      <c r="K623" t="s">
        <v>28</v>
      </c>
      <c r="L623">
        <v>0</v>
      </c>
      <c r="M623">
        <v>5</v>
      </c>
      <c r="N623" t="s">
        <v>109</v>
      </c>
      <c r="O623" t="s">
        <v>56</v>
      </c>
      <c r="P623" t="s">
        <v>45</v>
      </c>
      <c r="Q623" t="s">
        <v>84</v>
      </c>
      <c r="R623" t="s">
        <v>26</v>
      </c>
      <c r="S623" s="37" t="b">
        <f>Table1[[#This Row],[Toss_Winner]]=Table1[[#This Row],[Winner]]</f>
        <v>0</v>
      </c>
      <c r="T623" s="37" t="b">
        <f>IF(Table1[[#This Row],[Team1]]=Table1[[#This Row],[Team2]],)</f>
        <v>0</v>
      </c>
    </row>
    <row r="624" spans="1:20" x14ac:dyDescent="0.25">
      <c r="A624">
        <v>38</v>
      </c>
      <c r="B624" t="s">
        <v>17</v>
      </c>
      <c r="C624" t="s">
        <v>27</v>
      </c>
      <c r="D624" s="1">
        <v>42856</v>
      </c>
      <c r="E624" t="s">
        <v>35</v>
      </c>
      <c r="F624" t="s">
        <v>29</v>
      </c>
      <c r="G624" t="s">
        <v>29</v>
      </c>
      <c r="H624" t="s">
        <v>21</v>
      </c>
      <c r="I624" t="s">
        <v>22</v>
      </c>
      <c r="J624">
        <v>0</v>
      </c>
      <c r="K624" t="s">
        <v>29</v>
      </c>
      <c r="L624">
        <v>0</v>
      </c>
      <c r="M624">
        <v>5</v>
      </c>
      <c r="N624" t="s">
        <v>75</v>
      </c>
      <c r="O624" t="s">
        <v>31</v>
      </c>
      <c r="P624" t="s">
        <v>87</v>
      </c>
      <c r="Q624" t="s">
        <v>46</v>
      </c>
      <c r="R624" t="s">
        <v>46</v>
      </c>
      <c r="S624" s="37" t="b">
        <f>Table1[[#This Row],[Toss_Winner]]=Table1[[#This Row],[Winner]]</f>
        <v>1</v>
      </c>
      <c r="T624" s="37" t="b">
        <f>IF(Table1[[#This Row],[Team1]]=Table1[[#This Row],[Team2]],)</f>
        <v>0</v>
      </c>
    </row>
    <row r="625" spans="1:20" x14ac:dyDescent="0.25">
      <c r="A625">
        <v>39</v>
      </c>
      <c r="B625" t="s">
        <v>17</v>
      </c>
      <c r="C625" t="s">
        <v>70</v>
      </c>
      <c r="D625" s="1">
        <v>42857</v>
      </c>
      <c r="E625" t="s">
        <v>19</v>
      </c>
      <c r="F625" t="s">
        <v>48</v>
      </c>
      <c r="G625" t="s">
        <v>48</v>
      </c>
      <c r="H625" t="s">
        <v>21</v>
      </c>
      <c r="I625" t="s">
        <v>22</v>
      </c>
      <c r="J625">
        <v>0</v>
      </c>
      <c r="K625" t="s">
        <v>48</v>
      </c>
      <c r="L625">
        <v>0</v>
      </c>
      <c r="M625">
        <v>6</v>
      </c>
      <c r="N625" t="s">
        <v>110</v>
      </c>
      <c r="O625" t="s">
        <v>72</v>
      </c>
      <c r="P625" t="s">
        <v>73</v>
      </c>
      <c r="Q625" t="s">
        <v>39</v>
      </c>
      <c r="R625" t="s">
        <v>33</v>
      </c>
      <c r="S625" s="37" t="b">
        <f>Table1[[#This Row],[Toss_Winner]]=Table1[[#This Row],[Winner]]</f>
        <v>1</v>
      </c>
      <c r="T625" s="37" t="b">
        <f>IF(Table1[[#This Row],[Team1]]=Table1[[#This Row],[Team2]],)</f>
        <v>0</v>
      </c>
    </row>
    <row r="626" spans="1:20" x14ac:dyDescent="0.25">
      <c r="A626">
        <v>40</v>
      </c>
      <c r="B626" t="s">
        <v>17</v>
      </c>
      <c r="C626" t="s">
        <v>60</v>
      </c>
      <c r="D626" s="1">
        <v>42858</v>
      </c>
      <c r="E626" t="s">
        <v>36</v>
      </c>
      <c r="F626" t="s">
        <v>29</v>
      </c>
      <c r="G626" t="s">
        <v>29</v>
      </c>
      <c r="H626" t="s">
        <v>21</v>
      </c>
      <c r="I626" t="s">
        <v>22</v>
      </c>
      <c r="J626">
        <v>0</v>
      </c>
      <c r="K626" t="s">
        <v>29</v>
      </c>
      <c r="L626">
        <v>0</v>
      </c>
      <c r="M626">
        <v>4</v>
      </c>
      <c r="N626" t="s">
        <v>111</v>
      </c>
      <c r="O626" t="s">
        <v>63</v>
      </c>
      <c r="P626" t="s">
        <v>66</v>
      </c>
      <c r="Q626" t="s">
        <v>32</v>
      </c>
      <c r="R626" t="s">
        <v>40</v>
      </c>
      <c r="S626" s="37" t="b">
        <f>Table1[[#This Row],[Toss_Winner]]=Table1[[#This Row],[Winner]]</f>
        <v>1</v>
      </c>
      <c r="T626" s="37" t="b">
        <f>IF(Table1[[#This Row],[Team1]]=Table1[[#This Row],[Team2]],)</f>
        <v>0</v>
      </c>
    </row>
    <row r="627" spans="1:20" x14ac:dyDescent="0.25">
      <c r="A627">
        <v>41</v>
      </c>
      <c r="B627" t="s">
        <v>17</v>
      </c>
      <c r="C627" t="s">
        <v>70</v>
      </c>
      <c r="D627" s="1">
        <v>42859</v>
      </c>
      <c r="E627" t="s">
        <v>35</v>
      </c>
      <c r="F627" t="s">
        <v>48</v>
      </c>
      <c r="G627" t="s">
        <v>48</v>
      </c>
      <c r="H627" t="s">
        <v>21</v>
      </c>
      <c r="I627" t="s">
        <v>22</v>
      </c>
      <c r="J627">
        <v>0</v>
      </c>
      <c r="K627" t="s">
        <v>48</v>
      </c>
      <c r="L627">
        <v>0</v>
      </c>
      <c r="M627">
        <v>7</v>
      </c>
      <c r="N627" t="s">
        <v>112</v>
      </c>
      <c r="O627" t="s">
        <v>72</v>
      </c>
      <c r="P627" t="s">
        <v>87</v>
      </c>
      <c r="Q627" t="s">
        <v>39</v>
      </c>
      <c r="R627" t="s">
        <v>87</v>
      </c>
      <c r="S627" s="37" t="b">
        <f>Table1[[#This Row],[Toss_Winner]]=Table1[[#This Row],[Winner]]</f>
        <v>1</v>
      </c>
      <c r="T627" s="37" t="b">
        <f>IF(Table1[[#This Row],[Team1]]=Table1[[#This Row],[Team2]],)</f>
        <v>0</v>
      </c>
    </row>
    <row r="628" spans="1:20" x14ac:dyDescent="0.25">
      <c r="A628">
        <v>42</v>
      </c>
      <c r="B628" t="s">
        <v>17</v>
      </c>
      <c r="C628" t="s">
        <v>47</v>
      </c>
      <c r="D628" s="1">
        <v>42860</v>
      </c>
      <c r="E628" t="s">
        <v>42</v>
      </c>
      <c r="F628" t="s">
        <v>20</v>
      </c>
      <c r="G628" t="s">
        <v>20</v>
      </c>
      <c r="H628" t="s">
        <v>21</v>
      </c>
      <c r="I628" t="s">
        <v>22</v>
      </c>
      <c r="J628">
        <v>0</v>
      </c>
      <c r="K628" t="s">
        <v>42</v>
      </c>
      <c r="L628">
        <v>19</v>
      </c>
      <c r="M628">
        <v>0</v>
      </c>
      <c r="N628" t="s">
        <v>107</v>
      </c>
      <c r="O628" t="s">
        <v>51</v>
      </c>
      <c r="P628" t="s">
        <v>84</v>
      </c>
      <c r="Q628" t="s">
        <v>46</v>
      </c>
      <c r="R628" t="s">
        <v>84</v>
      </c>
      <c r="S628" s="37" t="b">
        <f>Table1[[#This Row],[Toss_Winner]]=Table1[[#This Row],[Winner]]</f>
        <v>0</v>
      </c>
      <c r="T628" s="37" t="b">
        <f>IF(Table1[[#This Row],[Team1]]=Table1[[#This Row],[Team2]],)</f>
        <v>0</v>
      </c>
    </row>
    <row r="629" spans="1:20" x14ac:dyDescent="0.25">
      <c r="A629">
        <v>43</v>
      </c>
      <c r="B629" t="s">
        <v>17</v>
      </c>
      <c r="C629" t="s">
        <v>18</v>
      </c>
      <c r="D629" s="1">
        <v>42861</v>
      </c>
      <c r="E629" t="s">
        <v>29</v>
      </c>
      <c r="F629" t="s">
        <v>19</v>
      </c>
      <c r="G629" t="s">
        <v>19</v>
      </c>
      <c r="H629" t="s">
        <v>21</v>
      </c>
      <c r="I629" t="s">
        <v>22</v>
      </c>
      <c r="J629">
        <v>0</v>
      </c>
      <c r="K629" t="s">
        <v>29</v>
      </c>
      <c r="L629">
        <v>12</v>
      </c>
      <c r="M629">
        <v>0</v>
      </c>
      <c r="N629" t="s">
        <v>113</v>
      </c>
      <c r="O629" t="s">
        <v>24</v>
      </c>
      <c r="P629" t="s">
        <v>66</v>
      </c>
      <c r="Q629" t="s">
        <v>45</v>
      </c>
      <c r="R629" t="s">
        <v>40</v>
      </c>
      <c r="S629" s="37" t="b">
        <f>Table1[[#This Row],[Toss_Winner]]=Table1[[#This Row],[Winner]]</f>
        <v>0</v>
      </c>
      <c r="T629" s="37" t="b">
        <f>IF(Table1[[#This Row],[Team1]]=Table1[[#This Row],[Team2]],)</f>
        <v>0</v>
      </c>
    </row>
    <row r="630" spans="1:20" x14ac:dyDescent="0.25">
      <c r="A630">
        <v>44</v>
      </c>
      <c r="B630" t="s">
        <v>17</v>
      </c>
      <c r="C630" t="s">
        <v>70</v>
      </c>
      <c r="D630" s="1">
        <v>42861</v>
      </c>
      <c r="E630" t="s">
        <v>28</v>
      </c>
      <c r="F630" t="s">
        <v>48</v>
      </c>
      <c r="G630" t="s">
        <v>48</v>
      </c>
      <c r="H630" t="s">
        <v>21</v>
      </c>
      <c r="I630" t="s">
        <v>22</v>
      </c>
      <c r="J630">
        <v>0</v>
      </c>
      <c r="K630" t="s">
        <v>28</v>
      </c>
      <c r="L630">
        <v>146</v>
      </c>
      <c r="M630">
        <v>0</v>
      </c>
      <c r="N630" t="s">
        <v>114</v>
      </c>
      <c r="O630" t="s">
        <v>72</v>
      </c>
      <c r="P630" t="s">
        <v>39</v>
      </c>
      <c r="Q630" t="s">
        <v>40</v>
      </c>
      <c r="R630" t="s">
        <v>33</v>
      </c>
      <c r="S630" s="37" t="b">
        <f>Table1[[#This Row],[Toss_Winner]]=Table1[[#This Row],[Winner]]</f>
        <v>0</v>
      </c>
      <c r="T630" s="37" t="b">
        <f>IF(Table1[[#This Row],[Team1]]=Table1[[#This Row],[Team2]],)</f>
        <v>0</v>
      </c>
    </row>
    <row r="631" spans="1:20" x14ac:dyDescent="0.25">
      <c r="A631">
        <v>45</v>
      </c>
      <c r="B631" t="s">
        <v>17</v>
      </c>
      <c r="C631" t="s">
        <v>47</v>
      </c>
      <c r="D631" s="1">
        <v>42862</v>
      </c>
      <c r="E631" t="s">
        <v>20</v>
      </c>
      <c r="F631" t="s">
        <v>36</v>
      </c>
      <c r="G631" t="s">
        <v>36</v>
      </c>
      <c r="H631" t="s">
        <v>21</v>
      </c>
      <c r="I631" t="s">
        <v>22</v>
      </c>
      <c r="J631">
        <v>0</v>
      </c>
      <c r="K631" t="s">
        <v>36</v>
      </c>
      <c r="L631">
        <v>0</v>
      </c>
      <c r="M631">
        <v>6</v>
      </c>
      <c r="N631" t="s">
        <v>62</v>
      </c>
      <c r="O631" t="s">
        <v>51</v>
      </c>
      <c r="P631" t="s">
        <v>25</v>
      </c>
      <c r="Q631" t="s">
        <v>46</v>
      </c>
      <c r="R631" t="s">
        <v>654</v>
      </c>
      <c r="S631" s="37" t="b">
        <f>Table1[[#This Row],[Toss_Winner]]=Table1[[#This Row],[Winner]]</f>
        <v>1</v>
      </c>
      <c r="T631" s="37" t="b">
        <f>IF(Table1[[#This Row],[Team1]]=Table1[[#This Row],[Team2]],)</f>
        <v>0</v>
      </c>
    </row>
    <row r="632" spans="1:20" x14ac:dyDescent="0.25">
      <c r="A632">
        <v>46</v>
      </c>
      <c r="B632" t="s">
        <v>17</v>
      </c>
      <c r="C632" t="s">
        <v>100</v>
      </c>
      <c r="D632" s="1">
        <v>42862</v>
      </c>
      <c r="E632" t="s">
        <v>42</v>
      </c>
      <c r="F632" t="s">
        <v>35</v>
      </c>
      <c r="G632" t="s">
        <v>35</v>
      </c>
      <c r="H632" t="s">
        <v>21</v>
      </c>
      <c r="I632" t="s">
        <v>22</v>
      </c>
      <c r="J632">
        <v>0</v>
      </c>
      <c r="K632" t="s">
        <v>35</v>
      </c>
      <c r="L632">
        <v>0</v>
      </c>
      <c r="M632">
        <v>6</v>
      </c>
      <c r="N632" t="s">
        <v>115</v>
      </c>
      <c r="O632" t="s">
        <v>101</v>
      </c>
      <c r="P632" t="s">
        <v>32</v>
      </c>
      <c r="Q632" t="s">
        <v>81</v>
      </c>
      <c r="R632" t="s">
        <v>661</v>
      </c>
      <c r="S632" s="37" t="b">
        <f>Table1[[#This Row],[Toss_Winner]]=Table1[[#This Row],[Winner]]</f>
        <v>1</v>
      </c>
      <c r="T632" s="37" t="b">
        <f>IF(Table1[[#This Row],[Team1]]=Table1[[#This Row],[Team2]],)</f>
        <v>0</v>
      </c>
    </row>
    <row r="633" spans="1:20" x14ac:dyDescent="0.25">
      <c r="A633">
        <v>47</v>
      </c>
      <c r="B633" t="s">
        <v>17</v>
      </c>
      <c r="C633" t="s">
        <v>18</v>
      </c>
      <c r="D633" s="1">
        <v>42863</v>
      </c>
      <c r="E633" t="s">
        <v>28</v>
      </c>
      <c r="F633" t="s">
        <v>19</v>
      </c>
      <c r="G633" t="s">
        <v>28</v>
      </c>
      <c r="H633" t="s">
        <v>49</v>
      </c>
      <c r="I633" t="s">
        <v>22</v>
      </c>
      <c r="J633">
        <v>0</v>
      </c>
      <c r="K633" t="s">
        <v>19</v>
      </c>
      <c r="L633">
        <v>0</v>
      </c>
      <c r="M633">
        <v>7</v>
      </c>
      <c r="N633" t="s">
        <v>116</v>
      </c>
      <c r="O633" t="s">
        <v>24</v>
      </c>
      <c r="P633" t="s">
        <v>66</v>
      </c>
      <c r="Q633" t="s">
        <v>87</v>
      </c>
      <c r="R633" t="s">
        <v>656</v>
      </c>
      <c r="S633" s="37" t="b">
        <f>Table1[[#This Row],[Toss_Winner]]=Table1[[#This Row],[Winner]]</f>
        <v>0</v>
      </c>
      <c r="T633" s="37" t="b">
        <f>IF(Table1[[#This Row],[Team1]]=Table1[[#This Row],[Team2]],)</f>
        <v>0</v>
      </c>
    </row>
    <row r="634" spans="1:20" x14ac:dyDescent="0.25">
      <c r="A634">
        <v>48</v>
      </c>
      <c r="B634" t="s">
        <v>17</v>
      </c>
      <c r="C634" t="s">
        <v>100</v>
      </c>
      <c r="D634" s="1">
        <v>42864</v>
      </c>
      <c r="E634" t="s">
        <v>42</v>
      </c>
      <c r="F634" t="s">
        <v>36</v>
      </c>
      <c r="G634" t="s">
        <v>36</v>
      </c>
      <c r="H634" t="s">
        <v>21</v>
      </c>
      <c r="I634" t="s">
        <v>22</v>
      </c>
      <c r="J634">
        <v>0</v>
      </c>
      <c r="K634" t="s">
        <v>42</v>
      </c>
      <c r="L634">
        <v>14</v>
      </c>
      <c r="M634">
        <v>0</v>
      </c>
      <c r="N634" t="s">
        <v>117</v>
      </c>
      <c r="O634" t="s">
        <v>101</v>
      </c>
      <c r="P634" t="s">
        <v>32</v>
      </c>
      <c r="Q634" t="s">
        <v>33</v>
      </c>
      <c r="R634" t="s">
        <v>659</v>
      </c>
      <c r="S634" s="37" t="b">
        <f>Table1[[#This Row],[Toss_Winner]]=Table1[[#This Row],[Winner]]</f>
        <v>0</v>
      </c>
      <c r="T634" s="37" t="b">
        <f>IF(Table1[[#This Row],[Team1]]=Table1[[#This Row],[Team2]],)</f>
        <v>0</v>
      </c>
    </row>
    <row r="635" spans="1:20" x14ac:dyDescent="0.25">
      <c r="A635">
        <v>49</v>
      </c>
      <c r="B635" t="s">
        <v>17</v>
      </c>
      <c r="C635" t="s">
        <v>118</v>
      </c>
      <c r="D635" s="1">
        <v>42865</v>
      </c>
      <c r="E635" t="s">
        <v>35</v>
      </c>
      <c r="F635" t="s">
        <v>48</v>
      </c>
      <c r="G635" t="s">
        <v>48</v>
      </c>
      <c r="H635" t="s">
        <v>21</v>
      </c>
      <c r="I635" t="s">
        <v>22</v>
      </c>
      <c r="J635">
        <v>0</v>
      </c>
      <c r="K635" t="s">
        <v>48</v>
      </c>
      <c r="L635">
        <v>0</v>
      </c>
      <c r="M635">
        <v>2</v>
      </c>
      <c r="N635" t="s">
        <v>119</v>
      </c>
      <c r="O635" t="s">
        <v>120</v>
      </c>
      <c r="P635" t="s">
        <v>73</v>
      </c>
      <c r="Q635" t="s">
        <v>45</v>
      </c>
      <c r="R635" t="s">
        <v>655</v>
      </c>
      <c r="S635" s="37" t="b">
        <f>Table1[[#This Row],[Toss_Winner]]=Table1[[#This Row],[Winner]]</f>
        <v>1</v>
      </c>
      <c r="T635" s="37" t="b">
        <f>IF(Table1[[#This Row],[Team1]]=Table1[[#This Row],[Team2]],)</f>
        <v>0</v>
      </c>
    </row>
    <row r="636" spans="1:20" x14ac:dyDescent="0.25">
      <c r="A636">
        <v>50</v>
      </c>
      <c r="B636" t="s">
        <v>17</v>
      </c>
      <c r="C636" t="s">
        <v>54</v>
      </c>
      <c r="D636" s="1">
        <v>42866</v>
      </c>
      <c r="E636" t="s">
        <v>42</v>
      </c>
      <c r="F636" t="s">
        <v>28</v>
      </c>
      <c r="G636" t="s">
        <v>28</v>
      </c>
      <c r="H636" t="s">
        <v>21</v>
      </c>
      <c r="I636" t="s">
        <v>22</v>
      </c>
      <c r="J636">
        <v>0</v>
      </c>
      <c r="K636" t="s">
        <v>42</v>
      </c>
      <c r="L636">
        <v>7</v>
      </c>
      <c r="M636">
        <v>0</v>
      </c>
      <c r="N636" t="s">
        <v>121</v>
      </c>
      <c r="O636" t="s">
        <v>56</v>
      </c>
      <c r="P636" t="s">
        <v>53</v>
      </c>
      <c r="Q636" t="s">
        <v>32</v>
      </c>
      <c r="R636" t="s">
        <v>689</v>
      </c>
      <c r="S636" s="37" t="b">
        <f>Table1[[#This Row],[Toss_Winner]]=Table1[[#This Row],[Winner]]</f>
        <v>0</v>
      </c>
      <c r="T636" s="37" t="b">
        <f>IF(Table1[[#This Row],[Team1]]=Table1[[#This Row],[Team2]],)</f>
        <v>0</v>
      </c>
    </row>
    <row r="637" spans="1:20" x14ac:dyDescent="0.25">
      <c r="A637">
        <v>51</v>
      </c>
      <c r="B637" t="s">
        <v>17</v>
      </c>
      <c r="C637" t="s">
        <v>70</v>
      </c>
      <c r="D637" s="1">
        <v>42867</v>
      </c>
      <c r="E637" t="s">
        <v>48</v>
      </c>
      <c r="F637" t="s">
        <v>29</v>
      </c>
      <c r="G637" t="s">
        <v>48</v>
      </c>
      <c r="H637" t="s">
        <v>49</v>
      </c>
      <c r="I637" t="s">
        <v>22</v>
      </c>
      <c r="J637">
        <v>0</v>
      </c>
      <c r="K637" t="s">
        <v>48</v>
      </c>
      <c r="L637">
        <v>7</v>
      </c>
      <c r="M637">
        <v>0</v>
      </c>
      <c r="N637" t="s">
        <v>122</v>
      </c>
      <c r="O637" t="s">
        <v>72</v>
      </c>
      <c r="P637" t="s">
        <v>66</v>
      </c>
      <c r="Q637" t="s">
        <v>40</v>
      </c>
      <c r="R637" t="s">
        <v>33</v>
      </c>
      <c r="S637" s="37" t="b">
        <f>Table1[[#This Row],[Toss_Winner]]=Table1[[#This Row],[Winner]]</f>
        <v>1</v>
      </c>
      <c r="T637" s="37" t="b">
        <f>IF(Table1[[#This Row],[Team1]]=Table1[[#This Row],[Team2]],)</f>
        <v>0</v>
      </c>
    </row>
    <row r="638" spans="1:20" x14ac:dyDescent="0.25">
      <c r="A638">
        <v>52</v>
      </c>
      <c r="B638" t="s">
        <v>17</v>
      </c>
      <c r="C638" t="s">
        <v>118</v>
      </c>
      <c r="D638" s="1">
        <v>42868</v>
      </c>
      <c r="E638" t="s">
        <v>35</v>
      </c>
      <c r="F638" t="s">
        <v>19</v>
      </c>
      <c r="G638" t="s">
        <v>19</v>
      </c>
      <c r="H638" t="s">
        <v>21</v>
      </c>
      <c r="I638" t="s">
        <v>22</v>
      </c>
      <c r="J638">
        <v>0</v>
      </c>
      <c r="K638" t="s">
        <v>19</v>
      </c>
      <c r="L638">
        <v>0</v>
      </c>
      <c r="M638">
        <v>8</v>
      </c>
      <c r="N638" t="s">
        <v>124</v>
      </c>
      <c r="O638" t="s">
        <v>120</v>
      </c>
      <c r="P638" t="s">
        <v>45</v>
      </c>
      <c r="Q638" t="s">
        <v>39</v>
      </c>
      <c r="R638" t="s">
        <v>684</v>
      </c>
      <c r="S638" s="37" t="b">
        <f>Table1[[#This Row],[Toss_Winner]]=Table1[[#This Row],[Winner]]</f>
        <v>1</v>
      </c>
      <c r="T638" s="37" t="b">
        <f>IF(Table1[[#This Row],[Team1]]=Table1[[#This Row],[Team2]],)</f>
        <v>0</v>
      </c>
    </row>
    <row r="639" spans="1:20" x14ac:dyDescent="0.25">
      <c r="A639">
        <v>53</v>
      </c>
      <c r="B639" t="s">
        <v>17</v>
      </c>
      <c r="C639" t="s">
        <v>60</v>
      </c>
      <c r="D639" s="1">
        <v>42868</v>
      </c>
      <c r="E639" t="s">
        <v>28</v>
      </c>
      <c r="F639" t="s">
        <v>36</v>
      </c>
      <c r="G639" t="s">
        <v>36</v>
      </c>
      <c r="H639" t="s">
        <v>21</v>
      </c>
      <c r="I639" t="s">
        <v>22</v>
      </c>
      <c r="J639">
        <v>0</v>
      </c>
      <c r="K639" t="s">
        <v>28</v>
      </c>
      <c r="L639">
        <v>9</v>
      </c>
      <c r="M639">
        <v>0</v>
      </c>
      <c r="N639" t="s">
        <v>125</v>
      </c>
      <c r="O639" t="s">
        <v>63</v>
      </c>
      <c r="P639" t="s">
        <v>32</v>
      </c>
      <c r="Q639" t="s">
        <v>33</v>
      </c>
      <c r="R639" t="s">
        <v>664</v>
      </c>
      <c r="S639" s="37" t="b">
        <f>Table1[[#This Row],[Toss_Winner]]=Table1[[#This Row],[Winner]]</f>
        <v>0</v>
      </c>
      <c r="T639" s="37" t="b">
        <f>IF(Table1[[#This Row],[Team1]]=Table1[[#This Row],[Team2]],)</f>
        <v>0</v>
      </c>
    </row>
    <row r="640" spans="1:20" x14ac:dyDescent="0.25">
      <c r="A640">
        <v>54</v>
      </c>
      <c r="B640" t="s">
        <v>17</v>
      </c>
      <c r="C640" t="s">
        <v>27</v>
      </c>
      <c r="D640" s="1">
        <v>42869</v>
      </c>
      <c r="E640" t="s">
        <v>42</v>
      </c>
      <c r="F640" t="s">
        <v>29</v>
      </c>
      <c r="G640" t="s">
        <v>29</v>
      </c>
      <c r="H640" t="s">
        <v>21</v>
      </c>
      <c r="I640" t="s">
        <v>22</v>
      </c>
      <c r="J640">
        <v>0</v>
      </c>
      <c r="K640" t="s">
        <v>29</v>
      </c>
      <c r="L640">
        <v>0</v>
      </c>
      <c r="M640">
        <v>9</v>
      </c>
      <c r="N640" t="s">
        <v>113</v>
      </c>
      <c r="O640" t="s">
        <v>31</v>
      </c>
      <c r="P640" t="s">
        <v>25</v>
      </c>
      <c r="Q640" t="s">
        <v>53</v>
      </c>
      <c r="R640" t="s">
        <v>686</v>
      </c>
      <c r="S640" s="37" t="b">
        <f>Table1[[#This Row],[Toss_Winner]]=Table1[[#This Row],[Winner]]</f>
        <v>1</v>
      </c>
      <c r="T640" s="37" t="b">
        <f>IF(Table1[[#This Row],[Team1]]=Table1[[#This Row],[Team2]],)</f>
        <v>0</v>
      </c>
    </row>
    <row r="641" spans="1:20" x14ac:dyDescent="0.25">
      <c r="A641">
        <v>55</v>
      </c>
      <c r="B641" t="s">
        <v>17</v>
      </c>
      <c r="C641" t="s">
        <v>70</v>
      </c>
      <c r="D641" s="1">
        <v>42869</v>
      </c>
      <c r="E641" t="s">
        <v>20</v>
      </c>
      <c r="F641" t="s">
        <v>48</v>
      </c>
      <c r="G641" t="s">
        <v>20</v>
      </c>
      <c r="H641" t="s">
        <v>49</v>
      </c>
      <c r="I641" t="s">
        <v>22</v>
      </c>
      <c r="J641">
        <v>0</v>
      </c>
      <c r="K641" t="s">
        <v>20</v>
      </c>
      <c r="L641">
        <v>10</v>
      </c>
      <c r="M641">
        <v>0</v>
      </c>
      <c r="N641" t="s">
        <v>127</v>
      </c>
      <c r="O641" t="s">
        <v>72</v>
      </c>
      <c r="P641" t="s">
        <v>40</v>
      </c>
      <c r="Q641" t="s">
        <v>46</v>
      </c>
      <c r="R641" t="s">
        <v>691</v>
      </c>
      <c r="S641" s="37" t="b">
        <f>Table1[[#This Row],[Toss_Winner]]=Table1[[#This Row],[Winner]]</f>
        <v>1</v>
      </c>
      <c r="T641" s="37" t="b">
        <f>IF(Table1[[#This Row],[Team1]]=Table1[[#This Row],[Team2]],)</f>
        <v>0</v>
      </c>
    </row>
    <row r="642" spans="1:20" x14ac:dyDescent="0.25">
      <c r="A642">
        <v>56</v>
      </c>
      <c r="B642" t="s">
        <v>17</v>
      </c>
      <c r="C642" t="s">
        <v>54</v>
      </c>
      <c r="D642" s="1">
        <v>42871</v>
      </c>
      <c r="E642" t="s">
        <v>29</v>
      </c>
      <c r="F642" t="s">
        <v>28</v>
      </c>
      <c r="G642" t="s">
        <v>28</v>
      </c>
      <c r="H642" t="s">
        <v>21</v>
      </c>
      <c r="I642" t="s">
        <v>22</v>
      </c>
      <c r="J642">
        <v>0</v>
      </c>
      <c r="K642" t="s">
        <v>29</v>
      </c>
      <c r="L642">
        <v>20</v>
      </c>
      <c r="M642">
        <v>0</v>
      </c>
      <c r="N642" t="s">
        <v>129</v>
      </c>
      <c r="O642" t="s">
        <v>56</v>
      </c>
      <c r="P642" t="s">
        <v>33</v>
      </c>
      <c r="Q642" t="s">
        <v>46</v>
      </c>
      <c r="R642" t="s">
        <v>656</v>
      </c>
      <c r="S642" s="37" t="b">
        <f>Table1[[#This Row],[Toss_Winner]]=Table1[[#This Row],[Winner]]</f>
        <v>0</v>
      </c>
      <c r="T642" s="37" t="b">
        <f>IF(Table1[[#This Row],[Team1]]=Table1[[#This Row],[Team2]],)</f>
        <v>0</v>
      </c>
    </row>
    <row r="643" spans="1:20" x14ac:dyDescent="0.25">
      <c r="A643">
        <v>57</v>
      </c>
      <c r="B643" t="s">
        <v>17</v>
      </c>
      <c r="C643" t="s">
        <v>47</v>
      </c>
      <c r="D643" s="1">
        <v>42872</v>
      </c>
      <c r="E643" t="s">
        <v>19</v>
      </c>
      <c r="F643" t="s">
        <v>36</v>
      </c>
      <c r="G643" t="s">
        <v>36</v>
      </c>
      <c r="H643" t="s">
        <v>21</v>
      </c>
      <c r="I643" t="s">
        <v>22</v>
      </c>
      <c r="J643">
        <v>1</v>
      </c>
      <c r="K643" t="s">
        <v>36</v>
      </c>
      <c r="L643">
        <v>0</v>
      </c>
      <c r="M643">
        <v>7</v>
      </c>
      <c r="N643" t="s">
        <v>77</v>
      </c>
      <c r="O643" t="s">
        <v>51</v>
      </c>
      <c r="P643" t="s">
        <v>45</v>
      </c>
      <c r="Q643" t="s">
        <v>39</v>
      </c>
      <c r="R643" t="s">
        <v>46</v>
      </c>
      <c r="S643" s="37" t="b">
        <f>Table1[[#This Row],[Toss_Winner]]=Table1[[#This Row],[Winner]]</f>
        <v>1</v>
      </c>
      <c r="T643" s="37" t="b">
        <f>IF(Table1[[#This Row],[Team1]]=Table1[[#This Row],[Team2]],)</f>
        <v>0</v>
      </c>
    </row>
    <row r="644" spans="1:20" x14ac:dyDescent="0.25">
      <c r="A644">
        <v>58</v>
      </c>
      <c r="B644" t="s">
        <v>17</v>
      </c>
      <c r="C644" t="s">
        <v>47</v>
      </c>
      <c r="D644" s="1">
        <v>42874</v>
      </c>
      <c r="E644" t="s">
        <v>36</v>
      </c>
      <c r="F644" t="s">
        <v>28</v>
      </c>
      <c r="G644" t="s">
        <v>28</v>
      </c>
      <c r="H644" t="s">
        <v>21</v>
      </c>
      <c r="I644" t="s">
        <v>22</v>
      </c>
      <c r="J644">
        <v>0</v>
      </c>
      <c r="K644" t="s">
        <v>28</v>
      </c>
      <c r="L644">
        <v>0</v>
      </c>
      <c r="M644">
        <v>6</v>
      </c>
      <c r="N644" t="s">
        <v>132</v>
      </c>
      <c r="O644" t="s">
        <v>51</v>
      </c>
      <c r="P644" t="s">
        <v>26</v>
      </c>
      <c r="Q644" t="s">
        <v>39</v>
      </c>
      <c r="R644" t="s">
        <v>33</v>
      </c>
      <c r="S644" s="37" t="b">
        <f>Table1[[#This Row],[Toss_Winner]]=Table1[[#This Row],[Winner]]</f>
        <v>1</v>
      </c>
      <c r="T644" s="37" t="b">
        <f>IF(Table1[[#This Row],[Team1]]=Table1[[#This Row],[Team2]],)</f>
        <v>0</v>
      </c>
    </row>
    <row r="645" spans="1:20" x14ac:dyDescent="0.25">
      <c r="A645">
        <v>59</v>
      </c>
      <c r="B645" t="s">
        <v>17</v>
      </c>
      <c r="C645" t="s">
        <v>18</v>
      </c>
      <c r="D645" s="1">
        <v>42876</v>
      </c>
      <c r="E645" t="s">
        <v>28</v>
      </c>
      <c r="F645" t="s">
        <v>29</v>
      </c>
      <c r="G645" t="s">
        <v>28</v>
      </c>
      <c r="H645" t="s">
        <v>49</v>
      </c>
      <c r="I645" t="s">
        <v>22</v>
      </c>
      <c r="J645">
        <v>0</v>
      </c>
      <c r="K645" t="s">
        <v>28</v>
      </c>
      <c r="L645">
        <v>1</v>
      </c>
      <c r="M645">
        <v>0</v>
      </c>
      <c r="N645" t="s">
        <v>105</v>
      </c>
      <c r="O645" t="s">
        <v>24</v>
      </c>
      <c r="P645" t="s">
        <v>26</v>
      </c>
      <c r="Q645" t="s">
        <v>33</v>
      </c>
      <c r="R645" t="s">
        <v>45</v>
      </c>
      <c r="S645" s="37" t="b">
        <f>Table1[[#This Row],[Toss_Winner]]=Table1[[#This Row],[Winner]]</f>
        <v>1</v>
      </c>
      <c r="T645" s="37" t="b">
        <f>IF(Table1[[#This Row],[Team1]]=Table1[[#This Row],[Team2]],)</f>
        <v>0</v>
      </c>
    </row>
    <row r="646" spans="1:20" x14ac:dyDescent="0.25">
      <c r="A646">
        <v>7894</v>
      </c>
      <c r="B646" t="s">
        <v>653</v>
      </c>
      <c r="C646" t="s">
        <v>54</v>
      </c>
      <c r="D646" s="1">
        <v>43197</v>
      </c>
      <c r="E646" t="s">
        <v>28</v>
      </c>
      <c r="F646" t="s">
        <v>140</v>
      </c>
      <c r="G646" t="s">
        <v>140</v>
      </c>
      <c r="H646" t="s">
        <v>21</v>
      </c>
      <c r="I646" t="s">
        <v>22</v>
      </c>
      <c r="J646">
        <v>0</v>
      </c>
      <c r="K646" t="s">
        <v>140</v>
      </c>
      <c r="L646">
        <v>0</v>
      </c>
      <c r="M646">
        <v>1</v>
      </c>
      <c r="N646" t="s">
        <v>212</v>
      </c>
      <c r="O646" t="s">
        <v>56</v>
      </c>
      <c r="P646" t="s">
        <v>654</v>
      </c>
      <c r="Q646" t="s">
        <v>655</v>
      </c>
      <c r="R646" t="s">
        <v>656</v>
      </c>
      <c r="S646" s="37" t="b">
        <f>Table1[[#This Row],[Toss_Winner]]=Table1[[#This Row],[Winner]]</f>
        <v>1</v>
      </c>
      <c r="T646" s="37" t="b">
        <f>IF(Table1[[#This Row],[Team1]]=Table1[[#This Row],[Team2]],)</f>
        <v>0</v>
      </c>
    </row>
    <row r="647" spans="1:20" x14ac:dyDescent="0.25">
      <c r="A647">
        <v>7895</v>
      </c>
      <c r="B647" t="s">
        <v>653</v>
      </c>
      <c r="C647" t="s">
        <v>657</v>
      </c>
      <c r="D647" s="1">
        <v>43198</v>
      </c>
      <c r="E647" t="s">
        <v>48</v>
      </c>
      <c r="F647" t="s">
        <v>42</v>
      </c>
      <c r="G647" t="s">
        <v>42</v>
      </c>
      <c r="H647" t="s">
        <v>21</v>
      </c>
      <c r="I647" t="s">
        <v>22</v>
      </c>
      <c r="J647">
        <v>0</v>
      </c>
      <c r="K647" t="s">
        <v>42</v>
      </c>
      <c r="L647">
        <v>0</v>
      </c>
      <c r="M647">
        <v>6</v>
      </c>
      <c r="N647" t="s">
        <v>658</v>
      </c>
      <c r="O647" t="s">
        <v>101</v>
      </c>
      <c r="P647" t="s">
        <v>659</v>
      </c>
      <c r="Q647" t="s">
        <v>660</v>
      </c>
      <c r="R647" t="s">
        <v>39</v>
      </c>
      <c r="S647" s="37" t="b">
        <f>Table1[[#This Row],[Toss_Winner]]=Table1[[#This Row],[Winner]]</f>
        <v>1</v>
      </c>
      <c r="T647" s="37" t="b">
        <f>IF(Table1[[#This Row],[Team1]]=Table1[[#This Row],[Team2]],)</f>
        <v>0</v>
      </c>
    </row>
    <row r="648" spans="1:20" x14ac:dyDescent="0.25">
      <c r="A648">
        <v>7896</v>
      </c>
      <c r="B648" t="s">
        <v>653</v>
      </c>
      <c r="C648" t="s">
        <v>60</v>
      </c>
      <c r="D648" s="1">
        <v>43198</v>
      </c>
      <c r="E648" t="s">
        <v>20</v>
      </c>
      <c r="F648" t="s">
        <v>36</v>
      </c>
      <c r="G648" t="s">
        <v>36</v>
      </c>
      <c r="H648" t="s">
        <v>21</v>
      </c>
      <c r="I648" t="s">
        <v>22</v>
      </c>
      <c r="J648">
        <v>0</v>
      </c>
      <c r="K648" t="s">
        <v>36</v>
      </c>
      <c r="L648">
        <v>0</v>
      </c>
      <c r="M648">
        <v>4</v>
      </c>
      <c r="N648" t="s">
        <v>62</v>
      </c>
      <c r="O648" t="s">
        <v>63</v>
      </c>
      <c r="P648" t="s">
        <v>46</v>
      </c>
      <c r="Q648" t="s">
        <v>661</v>
      </c>
      <c r="R648" t="s">
        <v>33</v>
      </c>
      <c r="S648" s="37" t="b">
        <f>Table1[[#This Row],[Toss_Winner]]=Table1[[#This Row],[Winner]]</f>
        <v>1</v>
      </c>
      <c r="T648" s="37" t="b">
        <f>IF(Table1[[#This Row],[Team1]]=Table1[[#This Row],[Team2]],)</f>
        <v>0</v>
      </c>
    </row>
    <row r="649" spans="1:20" x14ac:dyDescent="0.25">
      <c r="A649">
        <v>7897</v>
      </c>
      <c r="B649" t="s">
        <v>653</v>
      </c>
      <c r="C649" t="s">
        <v>18</v>
      </c>
      <c r="D649" s="1">
        <v>43199</v>
      </c>
      <c r="E649" t="s">
        <v>145</v>
      </c>
      <c r="F649" t="s">
        <v>19</v>
      </c>
      <c r="G649" t="s">
        <v>19</v>
      </c>
      <c r="H649" t="s">
        <v>21</v>
      </c>
      <c r="I649" t="s">
        <v>22</v>
      </c>
      <c r="J649">
        <v>0</v>
      </c>
      <c r="K649" t="s">
        <v>19</v>
      </c>
      <c r="L649">
        <v>0</v>
      </c>
      <c r="M649">
        <v>9</v>
      </c>
      <c r="N649" t="s">
        <v>116</v>
      </c>
      <c r="O649" t="s">
        <v>24</v>
      </c>
      <c r="P649" t="s">
        <v>662</v>
      </c>
      <c r="Q649" t="s">
        <v>663</v>
      </c>
      <c r="R649" t="s">
        <v>664</v>
      </c>
      <c r="S649" s="37" t="b">
        <f>Table1[[#This Row],[Toss_Winner]]=Table1[[#This Row],[Winner]]</f>
        <v>1</v>
      </c>
      <c r="T649" s="37" t="b">
        <f>IF(Table1[[#This Row],[Team1]]=Table1[[#This Row],[Team2]],)</f>
        <v>0</v>
      </c>
    </row>
    <row r="650" spans="1:20" x14ac:dyDescent="0.25">
      <c r="A650">
        <v>7898</v>
      </c>
      <c r="B650" t="s">
        <v>653</v>
      </c>
      <c r="C650" t="s">
        <v>166</v>
      </c>
      <c r="D650" s="1">
        <v>43200</v>
      </c>
      <c r="E650" t="s">
        <v>36</v>
      </c>
      <c r="F650" t="s">
        <v>140</v>
      </c>
      <c r="G650" t="s">
        <v>140</v>
      </c>
      <c r="H650" t="s">
        <v>21</v>
      </c>
      <c r="I650" t="s">
        <v>22</v>
      </c>
      <c r="J650">
        <v>0</v>
      </c>
      <c r="K650" t="s">
        <v>140</v>
      </c>
      <c r="L650">
        <v>0</v>
      </c>
      <c r="M650">
        <v>5</v>
      </c>
      <c r="N650" t="s">
        <v>665</v>
      </c>
      <c r="O650" t="s">
        <v>169</v>
      </c>
      <c r="P650" t="s">
        <v>656</v>
      </c>
      <c r="Q650" t="s">
        <v>654</v>
      </c>
      <c r="R650" t="s">
        <v>655</v>
      </c>
      <c r="S650" s="37" t="b">
        <f>Table1[[#This Row],[Toss_Winner]]=Table1[[#This Row],[Winner]]</f>
        <v>1</v>
      </c>
      <c r="T650" s="37" t="b">
        <f>IF(Table1[[#This Row],[Team1]]=Table1[[#This Row],[Team2]],)</f>
        <v>0</v>
      </c>
    </row>
    <row r="651" spans="1:20" x14ac:dyDescent="0.25">
      <c r="A651">
        <v>7899</v>
      </c>
      <c r="B651" t="s">
        <v>653</v>
      </c>
      <c r="C651" t="s">
        <v>157</v>
      </c>
      <c r="D651" s="1">
        <v>43201</v>
      </c>
      <c r="E651" t="s">
        <v>145</v>
      </c>
      <c r="F651" t="s">
        <v>48</v>
      </c>
      <c r="G651" t="s">
        <v>48</v>
      </c>
      <c r="H651" t="s">
        <v>21</v>
      </c>
      <c r="I651" t="s">
        <v>22</v>
      </c>
      <c r="J651">
        <v>1</v>
      </c>
      <c r="K651" t="s">
        <v>145</v>
      </c>
      <c r="L651">
        <v>10</v>
      </c>
      <c r="M651">
        <v>0</v>
      </c>
      <c r="N651" t="s">
        <v>58</v>
      </c>
      <c r="O651" t="s">
        <v>160</v>
      </c>
      <c r="P651" t="s">
        <v>660</v>
      </c>
      <c r="Q651" t="s">
        <v>659</v>
      </c>
      <c r="R651" t="s">
        <v>39</v>
      </c>
      <c r="S651" s="37" t="b">
        <f>Table1[[#This Row],[Toss_Winner]]=Table1[[#This Row],[Winner]]</f>
        <v>0</v>
      </c>
      <c r="T651" s="37" t="b">
        <f>IF(Table1[[#This Row],[Team1]]=Table1[[#This Row],[Team2]],)</f>
        <v>0</v>
      </c>
    </row>
    <row r="652" spans="1:20" x14ac:dyDescent="0.25">
      <c r="A652">
        <v>7900</v>
      </c>
      <c r="B652" t="s">
        <v>653</v>
      </c>
      <c r="C652" t="s">
        <v>18</v>
      </c>
      <c r="D652" s="1">
        <v>43202</v>
      </c>
      <c r="E652" t="s">
        <v>28</v>
      </c>
      <c r="F652" t="s">
        <v>19</v>
      </c>
      <c r="G652" t="s">
        <v>19</v>
      </c>
      <c r="H652" t="s">
        <v>21</v>
      </c>
      <c r="I652" t="s">
        <v>22</v>
      </c>
      <c r="J652">
        <v>0</v>
      </c>
      <c r="K652" t="s">
        <v>19</v>
      </c>
      <c r="L652">
        <v>0</v>
      </c>
      <c r="M652">
        <v>1</v>
      </c>
      <c r="N652" t="s">
        <v>52</v>
      </c>
      <c r="O652" t="s">
        <v>24</v>
      </c>
      <c r="P652" t="s">
        <v>664</v>
      </c>
      <c r="Q652" t="s">
        <v>662</v>
      </c>
      <c r="R652" t="s">
        <v>663</v>
      </c>
      <c r="S652" s="37" t="b">
        <f>Table1[[#This Row],[Toss_Winner]]=Table1[[#This Row],[Winner]]</f>
        <v>1</v>
      </c>
      <c r="T652" s="37" t="b">
        <f>IF(Table1[[#This Row],[Team1]]=Table1[[#This Row],[Team2]],)</f>
        <v>0</v>
      </c>
    </row>
    <row r="653" spans="1:20" x14ac:dyDescent="0.25">
      <c r="A653">
        <v>7901</v>
      </c>
      <c r="B653" t="s">
        <v>653</v>
      </c>
      <c r="C653" t="s">
        <v>666</v>
      </c>
      <c r="D653" s="1">
        <v>43203</v>
      </c>
      <c r="E653" t="s">
        <v>42</v>
      </c>
      <c r="F653" t="s">
        <v>20</v>
      </c>
      <c r="G653" t="s">
        <v>20</v>
      </c>
      <c r="H653" t="s">
        <v>21</v>
      </c>
      <c r="I653" t="s">
        <v>22</v>
      </c>
      <c r="J653">
        <v>0</v>
      </c>
      <c r="K653" t="s">
        <v>20</v>
      </c>
      <c r="L653">
        <v>0</v>
      </c>
      <c r="M653">
        <v>4</v>
      </c>
      <c r="N653" t="s">
        <v>469</v>
      </c>
      <c r="O653" t="s">
        <v>51</v>
      </c>
      <c r="P653" t="s">
        <v>33</v>
      </c>
      <c r="Q653" t="s">
        <v>661</v>
      </c>
      <c r="R653" t="s">
        <v>46</v>
      </c>
      <c r="S653" s="37" t="b">
        <f>Table1[[#This Row],[Toss_Winner]]=Table1[[#This Row],[Winner]]</f>
        <v>1</v>
      </c>
      <c r="T653" s="37" t="b">
        <f>IF(Table1[[#This Row],[Team1]]=Table1[[#This Row],[Team2]],)</f>
        <v>0</v>
      </c>
    </row>
    <row r="654" spans="1:20" x14ac:dyDescent="0.25">
      <c r="A654">
        <v>7902</v>
      </c>
      <c r="B654" t="s">
        <v>653</v>
      </c>
      <c r="C654" t="s">
        <v>54</v>
      </c>
      <c r="D654" s="1">
        <v>43204</v>
      </c>
      <c r="E654" t="s">
        <v>28</v>
      </c>
      <c r="F654" t="s">
        <v>48</v>
      </c>
      <c r="G654" t="s">
        <v>48</v>
      </c>
      <c r="H654" t="s">
        <v>21</v>
      </c>
      <c r="I654" t="s">
        <v>22</v>
      </c>
      <c r="J654">
        <v>0</v>
      </c>
      <c r="K654" t="s">
        <v>48</v>
      </c>
      <c r="L654">
        <v>0</v>
      </c>
      <c r="M654">
        <v>7</v>
      </c>
      <c r="N654" t="s">
        <v>669</v>
      </c>
      <c r="O654" t="s">
        <v>56</v>
      </c>
      <c r="P654" t="s">
        <v>660</v>
      </c>
      <c r="Q654" t="s">
        <v>39</v>
      </c>
      <c r="R654" t="s">
        <v>659</v>
      </c>
      <c r="S654" s="37" t="b">
        <f>Table1[[#This Row],[Toss_Winner]]=Table1[[#This Row],[Winner]]</f>
        <v>1</v>
      </c>
      <c r="T654" s="37" t="b">
        <f>IF(Table1[[#This Row],[Team1]]=Table1[[#This Row],[Team2]],)</f>
        <v>0</v>
      </c>
    </row>
    <row r="655" spans="1:20" x14ac:dyDescent="0.25">
      <c r="A655">
        <v>7903</v>
      </c>
      <c r="B655" t="s">
        <v>653</v>
      </c>
      <c r="C655" t="s">
        <v>60</v>
      </c>
      <c r="D655" s="1">
        <v>43204</v>
      </c>
      <c r="E655" t="s">
        <v>36</v>
      </c>
      <c r="F655" t="s">
        <v>19</v>
      </c>
      <c r="G655" t="s">
        <v>19</v>
      </c>
      <c r="H655" t="s">
        <v>21</v>
      </c>
      <c r="I655" t="s">
        <v>22</v>
      </c>
      <c r="J655">
        <v>0</v>
      </c>
      <c r="K655" t="s">
        <v>19</v>
      </c>
      <c r="L655">
        <v>0</v>
      </c>
      <c r="M655">
        <v>5</v>
      </c>
      <c r="N655" t="s">
        <v>670</v>
      </c>
      <c r="O655" t="s">
        <v>63</v>
      </c>
      <c r="P655" t="s">
        <v>655</v>
      </c>
      <c r="Q655" t="s">
        <v>656</v>
      </c>
      <c r="R655" t="s">
        <v>654</v>
      </c>
      <c r="S655" s="37" t="b">
        <f>Table1[[#This Row],[Toss_Winner]]=Table1[[#This Row],[Winner]]</f>
        <v>1</v>
      </c>
      <c r="T655" s="37" t="b">
        <f>IF(Table1[[#This Row],[Team1]]=Table1[[#This Row],[Team2]],)</f>
        <v>0</v>
      </c>
    </row>
    <row r="656" spans="1:20" x14ac:dyDescent="0.25">
      <c r="A656">
        <v>7904</v>
      </c>
      <c r="B656" t="s">
        <v>653</v>
      </c>
      <c r="C656" t="s">
        <v>666</v>
      </c>
      <c r="D656" s="1">
        <v>43205</v>
      </c>
      <c r="E656" t="s">
        <v>145</v>
      </c>
      <c r="F656" t="s">
        <v>20</v>
      </c>
      <c r="G656" t="s">
        <v>20</v>
      </c>
      <c r="H656" t="s">
        <v>21</v>
      </c>
      <c r="I656" t="s">
        <v>22</v>
      </c>
      <c r="J656">
        <v>0</v>
      </c>
      <c r="K656" t="s">
        <v>145</v>
      </c>
      <c r="L656">
        <v>19</v>
      </c>
      <c r="M656">
        <v>0</v>
      </c>
      <c r="N656" t="s">
        <v>58</v>
      </c>
      <c r="O656" t="s">
        <v>51</v>
      </c>
      <c r="P656" t="s">
        <v>46</v>
      </c>
      <c r="Q656" t="s">
        <v>33</v>
      </c>
      <c r="R656" t="s">
        <v>661</v>
      </c>
      <c r="S656" s="37" t="b">
        <f>Table1[[#This Row],[Toss_Winner]]=Table1[[#This Row],[Winner]]</f>
        <v>0</v>
      </c>
      <c r="T656" s="37" t="b">
        <f>IF(Table1[[#This Row],[Team1]]=Table1[[#This Row],[Team2]],)</f>
        <v>0</v>
      </c>
    </row>
    <row r="657" spans="1:20" x14ac:dyDescent="0.25">
      <c r="A657">
        <v>7905</v>
      </c>
      <c r="B657" t="s">
        <v>653</v>
      </c>
      <c r="C657" t="s">
        <v>657</v>
      </c>
      <c r="D657" s="1">
        <v>43205</v>
      </c>
      <c r="E657" t="s">
        <v>42</v>
      </c>
      <c r="F657" t="s">
        <v>140</v>
      </c>
      <c r="G657" t="s">
        <v>140</v>
      </c>
      <c r="H657" t="s">
        <v>21</v>
      </c>
      <c r="I657" t="s">
        <v>22</v>
      </c>
      <c r="J657">
        <v>0</v>
      </c>
      <c r="K657" t="s">
        <v>42</v>
      </c>
      <c r="L657">
        <v>4</v>
      </c>
      <c r="M657">
        <v>0</v>
      </c>
      <c r="N657" t="s">
        <v>80</v>
      </c>
      <c r="O657" t="s">
        <v>101</v>
      </c>
      <c r="P657" t="s">
        <v>663</v>
      </c>
      <c r="Q657" t="s">
        <v>664</v>
      </c>
      <c r="R657" t="s">
        <v>662</v>
      </c>
      <c r="S657" s="37" t="b">
        <f>Table1[[#This Row],[Toss_Winner]]=Table1[[#This Row],[Winner]]</f>
        <v>0</v>
      </c>
      <c r="T657" s="37" t="b">
        <f>IF(Table1[[#This Row],[Team1]]=Table1[[#This Row],[Team2]],)</f>
        <v>0</v>
      </c>
    </row>
    <row r="658" spans="1:20" x14ac:dyDescent="0.25">
      <c r="A658">
        <v>7906</v>
      </c>
      <c r="B658" t="s">
        <v>653</v>
      </c>
      <c r="C658" t="s">
        <v>60</v>
      </c>
      <c r="D658" s="1">
        <v>43206</v>
      </c>
      <c r="E658" t="s">
        <v>36</v>
      </c>
      <c r="F658" t="s">
        <v>48</v>
      </c>
      <c r="G658" t="s">
        <v>48</v>
      </c>
      <c r="H658" t="s">
        <v>21</v>
      </c>
      <c r="I658" t="s">
        <v>22</v>
      </c>
      <c r="J658">
        <v>0</v>
      </c>
      <c r="K658" t="s">
        <v>36</v>
      </c>
      <c r="L658">
        <v>71</v>
      </c>
      <c r="M658">
        <v>0</v>
      </c>
      <c r="N658" t="s">
        <v>55</v>
      </c>
      <c r="O658" t="s">
        <v>63</v>
      </c>
      <c r="P658" t="s">
        <v>656</v>
      </c>
      <c r="Q658" t="s">
        <v>655</v>
      </c>
      <c r="R658" t="s">
        <v>654</v>
      </c>
      <c r="S658" s="37" t="b">
        <f>Table1[[#This Row],[Toss_Winner]]=Table1[[#This Row],[Winner]]</f>
        <v>0</v>
      </c>
      <c r="T658" s="37" t="b">
        <f>IF(Table1[[#This Row],[Team1]]=Table1[[#This Row],[Team2]],)</f>
        <v>0</v>
      </c>
    </row>
    <row r="659" spans="1:20" x14ac:dyDescent="0.25">
      <c r="A659">
        <v>7907</v>
      </c>
      <c r="B659" t="s">
        <v>653</v>
      </c>
      <c r="C659" t="s">
        <v>54</v>
      </c>
      <c r="D659" s="1">
        <v>43207</v>
      </c>
      <c r="E659" t="s">
        <v>28</v>
      </c>
      <c r="F659" t="s">
        <v>20</v>
      </c>
      <c r="G659" t="s">
        <v>20</v>
      </c>
      <c r="H659" t="s">
        <v>21</v>
      </c>
      <c r="I659" t="s">
        <v>22</v>
      </c>
      <c r="J659">
        <v>0</v>
      </c>
      <c r="K659" t="s">
        <v>28</v>
      </c>
      <c r="L659">
        <v>46</v>
      </c>
      <c r="M659">
        <v>0</v>
      </c>
      <c r="N659" t="s">
        <v>109</v>
      </c>
      <c r="O659" t="s">
        <v>56</v>
      </c>
      <c r="P659" t="s">
        <v>659</v>
      </c>
      <c r="Q659" t="s">
        <v>39</v>
      </c>
      <c r="R659" t="s">
        <v>660</v>
      </c>
      <c r="S659" s="37" t="b">
        <f>Table1[[#This Row],[Toss_Winner]]=Table1[[#This Row],[Winner]]</f>
        <v>0</v>
      </c>
      <c r="T659" s="37" t="b">
        <f>IF(Table1[[#This Row],[Team1]]=Table1[[#This Row],[Team2]],)</f>
        <v>0</v>
      </c>
    </row>
    <row r="660" spans="1:20" x14ac:dyDescent="0.25">
      <c r="A660">
        <v>7908</v>
      </c>
      <c r="B660" t="s">
        <v>653</v>
      </c>
      <c r="C660" t="s">
        <v>157</v>
      </c>
      <c r="D660" s="1">
        <v>43208</v>
      </c>
      <c r="E660" t="s">
        <v>145</v>
      </c>
      <c r="F660" t="s">
        <v>36</v>
      </c>
      <c r="G660" t="s">
        <v>36</v>
      </c>
      <c r="H660" t="s">
        <v>21</v>
      </c>
      <c r="I660" t="s">
        <v>22</v>
      </c>
      <c r="J660">
        <v>0</v>
      </c>
      <c r="K660" t="s">
        <v>36</v>
      </c>
      <c r="L660">
        <v>0</v>
      </c>
      <c r="M660">
        <v>7</v>
      </c>
      <c r="N660" t="s">
        <v>55</v>
      </c>
      <c r="O660" t="s">
        <v>160</v>
      </c>
      <c r="P660" t="s">
        <v>33</v>
      </c>
      <c r="Q660" t="s">
        <v>661</v>
      </c>
      <c r="R660" t="s">
        <v>46</v>
      </c>
      <c r="S660" s="37" t="b">
        <f>Table1[[#This Row],[Toss_Winner]]=Table1[[#This Row],[Winner]]</f>
        <v>1</v>
      </c>
      <c r="T660" s="37" t="b">
        <f>IF(Table1[[#This Row],[Team1]]=Table1[[#This Row],[Team2]],)</f>
        <v>0</v>
      </c>
    </row>
    <row r="661" spans="1:20" x14ac:dyDescent="0.25">
      <c r="A661">
        <v>7909</v>
      </c>
      <c r="B661" t="s">
        <v>653</v>
      </c>
      <c r="C661" t="s">
        <v>657</v>
      </c>
      <c r="D661" s="1">
        <v>43209</v>
      </c>
      <c r="E661" t="s">
        <v>42</v>
      </c>
      <c r="F661" t="s">
        <v>19</v>
      </c>
      <c r="G661" t="s">
        <v>42</v>
      </c>
      <c r="H661" t="s">
        <v>49</v>
      </c>
      <c r="I661" t="s">
        <v>22</v>
      </c>
      <c r="J661">
        <v>0</v>
      </c>
      <c r="K661" t="s">
        <v>42</v>
      </c>
      <c r="L661">
        <v>15</v>
      </c>
      <c r="M661">
        <v>0</v>
      </c>
      <c r="N661" t="s">
        <v>80</v>
      </c>
      <c r="O661" t="s">
        <v>101</v>
      </c>
      <c r="P661" t="s">
        <v>662</v>
      </c>
      <c r="Q661" t="s">
        <v>656</v>
      </c>
      <c r="R661" t="s">
        <v>663</v>
      </c>
      <c r="S661" s="37" t="b">
        <f>Table1[[#This Row],[Toss_Winner]]=Table1[[#This Row],[Winner]]</f>
        <v>1</v>
      </c>
      <c r="T661" s="37" t="b">
        <f>IF(Table1[[#This Row],[Team1]]=Table1[[#This Row],[Team2]],)</f>
        <v>0</v>
      </c>
    </row>
    <row r="662" spans="1:20" x14ac:dyDescent="0.25">
      <c r="A662">
        <v>7910</v>
      </c>
      <c r="B662" t="s">
        <v>653</v>
      </c>
      <c r="C662" t="s">
        <v>27</v>
      </c>
      <c r="D662" s="1">
        <v>43210</v>
      </c>
      <c r="E662" t="s">
        <v>140</v>
      </c>
      <c r="F662" t="s">
        <v>145</v>
      </c>
      <c r="G662" t="s">
        <v>145</v>
      </c>
      <c r="H662" t="s">
        <v>21</v>
      </c>
      <c r="I662" t="s">
        <v>22</v>
      </c>
      <c r="J662">
        <v>0</v>
      </c>
      <c r="K662" t="s">
        <v>140</v>
      </c>
      <c r="L662">
        <v>64</v>
      </c>
      <c r="M662">
        <v>0</v>
      </c>
      <c r="N662" t="s">
        <v>159</v>
      </c>
      <c r="O662" t="s">
        <v>31</v>
      </c>
      <c r="P662" t="s">
        <v>39</v>
      </c>
      <c r="Q662" t="s">
        <v>660</v>
      </c>
      <c r="R662" t="s">
        <v>659</v>
      </c>
      <c r="S662" s="37" t="b">
        <f>Table1[[#This Row],[Toss_Winner]]=Table1[[#This Row],[Winner]]</f>
        <v>0</v>
      </c>
      <c r="T662" s="37" t="b">
        <f>IF(Table1[[#This Row],[Team1]]=Table1[[#This Row],[Team2]],)</f>
        <v>0</v>
      </c>
    </row>
    <row r="663" spans="1:20" x14ac:dyDescent="0.25">
      <c r="A663">
        <v>7911</v>
      </c>
      <c r="B663" t="s">
        <v>653</v>
      </c>
      <c r="C663" t="s">
        <v>60</v>
      </c>
      <c r="D663" s="1">
        <v>43211</v>
      </c>
      <c r="E663" t="s">
        <v>36</v>
      </c>
      <c r="F663" t="s">
        <v>42</v>
      </c>
      <c r="G663" t="s">
        <v>42</v>
      </c>
      <c r="H663" t="s">
        <v>21</v>
      </c>
      <c r="I663" t="s">
        <v>22</v>
      </c>
      <c r="J663">
        <v>1</v>
      </c>
      <c r="K663" t="s">
        <v>42</v>
      </c>
      <c r="L663">
        <v>0</v>
      </c>
      <c r="M663">
        <v>9</v>
      </c>
      <c r="N663" t="s">
        <v>658</v>
      </c>
      <c r="O663" t="s">
        <v>63</v>
      </c>
      <c r="P663" t="s">
        <v>46</v>
      </c>
      <c r="Q663" t="s">
        <v>661</v>
      </c>
      <c r="R663" t="s">
        <v>33</v>
      </c>
      <c r="S663" s="37" t="b">
        <f>Table1[[#This Row],[Toss_Winner]]=Table1[[#This Row],[Winner]]</f>
        <v>1</v>
      </c>
      <c r="T663" s="37" t="b">
        <f>IF(Table1[[#This Row],[Team1]]=Table1[[#This Row],[Team2]],)</f>
        <v>0</v>
      </c>
    </row>
    <row r="664" spans="1:20" x14ac:dyDescent="0.25">
      <c r="A664">
        <v>7912</v>
      </c>
      <c r="B664" t="s">
        <v>653</v>
      </c>
      <c r="C664" t="s">
        <v>666</v>
      </c>
      <c r="D664" s="1">
        <v>43211</v>
      </c>
      <c r="E664" t="s">
        <v>48</v>
      </c>
      <c r="F664" t="s">
        <v>20</v>
      </c>
      <c r="G664" t="s">
        <v>20</v>
      </c>
      <c r="H664" t="s">
        <v>21</v>
      </c>
      <c r="I664" t="s">
        <v>22</v>
      </c>
      <c r="J664">
        <v>0</v>
      </c>
      <c r="K664" t="s">
        <v>20</v>
      </c>
      <c r="L664">
        <v>0</v>
      </c>
      <c r="M664">
        <v>6</v>
      </c>
      <c r="N664" t="s">
        <v>249</v>
      </c>
      <c r="O664" t="s">
        <v>51</v>
      </c>
      <c r="P664" t="s">
        <v>654</v>
      </c>
      <c r="Q664" t="s">
        <v>664</v>
      </c>
      <c r="R664" t="s">
        <v>655</v>
      </c>
      <c r="S664" s="37" t="b">
        <f>Table1[[#This Row],[Toss_Winner]]=Table1[[#This Row],[Winner]]</f>
        <v>1</v>
      </c>
      <c r="T664" s="37" t="b">
        <f>IF(Table1[[#This Row],[Team1]]=Table1[[#This Row],[Team2]],)</f>
        <v>0</v>
      </c>
    </row>
    <row r="665" spans="1:20" x14ac:dyDescent="0.25">
      <c r="A665">
        <v>7913</v>
      </c>
      <c r="B665" t="s">
        <v>653</v>
      </c>
      <c r="C665" t="s">
        <v>18</v>
      </c>
      <c r="D665" s="1">
        <v>43212</v>
      </c>
      <c r="E665" t="s">
        <v>140</v>
      </c>
      <c r="F665" t="s">
        <v>19</v>
      </c>
      <c r="G665" t="s">
        <v>19</v>
      </c>
      <c r="H665" t="s">
        <v>21</v>
      </c>
      <c r="I665" t="s">
        <v>22</v>
      </c>
      <c r="J665">
        <v>0</v>
      </c>
      <c r="K665" t="s">
        <v>140</v>
      </c>
      <c r="L665">
        <v>4</v>
      </c>
      <c r="M665">
        <v>0</v>
      </c>
      <c r="N665" t="s">
        <v>125</v>
      </c>
      <c r="O665" t="s">
        <v>24</v>
      </c>
      <c r="P665" t="s">
        <v>656</v>
      </c>
      <c r="Q665" t="s">
        <v>663</v>
      </c>
      <c r="R665" t="s">
        <v>662</v>
      </c>
      <c r="S665" s="37" t="b">
        <f>Table1[[#This Row],[Toss_Winner]]=Table1[[#This Row],[Winner]]</f>
        <v>0</v>
      </c>
      <c r="T665" s="37" t="b">
        <f>IF(Table1[[#This Row],[Team1]]=Table1[[#This Row],[Team2]],)</f>
        <v>0</v>
      </c>
    </row>
    <row r="666" spans="1:20" x14ac:dyDescent="0.25">
      <c r="A666">
        <v>7914</v>
      </c>
      <c r="B666" t="s">
        <v>653</v>
      </c>
      <c r="C666" t="s">
        <v>157</v>
      </c>
      <c r="D666" s="1">
        <v>43212</v>
      </c>
      <c r="E666" t="s">
        <v>28</v>
      </c>
      <c r="F666" t="s">
        <v>145</v>
      </c>
      <c r="G666" t="s">
        <v>28</v>
      </c>
      <c r="H666" t="s">
        <v>49</v>
      </c>
      <c r="I666" t="s">
        <v>22</v>
      </c>
      <c r="J666">
        <v>0</v>
      </c>
      <c r="K666" t="s">
        <v>145</v>
      </c>
      <c r="L666">
        <v>0</v>
      </c>
      <c r="M666">
        <v>3</v>
      </c>
      <c r="N666" t="s">
        <v>679</v>
      </c>
      <c r="O666" t="s">
        <v>160</v>
      </c>
      <c r="P666" t="s">
        <v>659</v>
      </c>
      <c r="Q666" t="s">
        <v>660</v>
      </c>
      <c r="R666" t="s">
        <v>39</v>
      </c>
      <c r="S666" s="37" t="b">
        <f>Table1[[#This Row],[Toss_Winner]]=Table1[[#This Row],[Winner]]</f>
        <v>0</v>
      </c>
      <c r="T666" s="37" t="b">
        <f>IF(Table1[[#This Row],[Team1]]=Table1[[#This Row],[Team2]],)</f>
        <v>0</v>
      </c>
    </row>
    <row r="667" spans="1:20" x14ac:dyDescent="0.25">
      <c r="A667">
        <v>7915</v>
      </c>
      <c r="B667" t="s">
        <v>653</v>
      </c>
      <c r="C667" t="s">
        <v>70</v>
      </c>
      <c r="D667" s="1">
        <v>43213</v>
      </c>
      <c r="E667" t="s">
        <v>42</v>
      </c>
      <c r="F667" t="s">
        <v>48</v>
      </c>
      <c r="G667" t="s">
        <v>48</v>
      </c>
      <c r="H667" t="s">
        <v>21</v>
      </c>
      <c r="I667" t="s">
        <v>22</v>
      </c>
      <c r="J667">
        <v>0</v>
      </c>
      <c r="K667" t="s">
        <v>42</v>
      </c>
      <c r="L667">
        <v>4</v>
      </c>
      <c r="M667">
        <v>0</v>
      </c>
      <c r="N667" t="s">
        <v>681</v>
      </c>
      <c r="O667" t="s">
        <v>72</v>
      </c>
      <c r="P667" t="s">
        <v>664</v>
      </c>
      <c r="Q667" t="s">
        <v>655</v>
      </c>
      <c r="R667" t="s">
        <v>654</v>
      </c>
      <c r="S667" s="37" t="b">
        <f>Table1[[#This Row],[Toss_Winner]]=Table1[[#This Row],[Winner]]</f>
        <v>0</v>
      </c>
      <c r="T667" s="37" t="b">
        <f>IF(Table1[[#This Row],[Team1]]=Table1[[#This Row],[Team2]],)</f>
        <v>0</v>
      </c>
    </row>
    <row r="668" spans="1:20" x14ac:dyDescent="0.25">
      <c r="A668">
        <v>7916</v>
      </c>
      <c r="B668" t="s">
        <v>653</v>
      </c>
      <c r="C668" t="s">
        <v>54</v>
      </c>
      <c r="D668" s="1">
        <v>43214</v>
      </c>
      <c r="E668" t="s">
        <v>19</v>
      </c>
      <c r="F668" t="s">
        <v>28</v>
      </c>
      <c r="G668" t="s">
        <v>28</v>
      </c>
      <c r="H668" t="s">
        <v>21</v>
      </c>
      <c r="I668" t="s">
        <v>22</v>
      </c>
      <c r="J668">
        <v>0</v>
      </c>
      <c r="K668" t="s">
        <v>19</v>
      </c>
      <c r="L668">
        <v>31</v>
      </c>
      <c r="M668">
        <v>0</v>
      </c>
      <c r="N668" t="s">
        <v>52</v>
      </c>
      <c r="O668" t="s">
        <v>56</v>
      </c>
      <c r="P668" t="s">
        <v>46</v>
      </c>
      <c r="Q668" t="s">
        <v>33</v>
      </c>
      <c r="R668" t="s">
        <v>661</v>
      </c>
      <c r="S668" s="37" t="b">
        <f>Table1[[#This Row],[Toss_Winner]]=Table1[[#This Row],[Winner]]</f>
        <v>0</v>
      </c>
      <c r="T668" s="37" t="b">
        <f>IF(Table1[[#This Row],[Team1]]=Table1[[#This Row],[Team2]],)</f>
        <v>0</v>
      </c>
    </row>
    <row r="669" spans="1:20" x14ac:dyDescent="0.25">
      <c r="A669">
        <v>7917</v>
      </c>
      <c r="B669" t="s">
        <v>653</v>
      </c>
      <c r="C669" t="s">
        <v>666</v>
      </c>
      <c r="D669" s="1">
        <v>43215</v>
      </c>
      <c r="E669" t="s">
        <v>20</v>
      </c>
      <c r="F669" t="s">
        <v>140</v>
      </c>
      <c r="G669" t="s">
        <v>140</v>
      </c>
      <c r="H669" t="s">
        <v>21</v>
      </c>
      <c r="I669" t="s">
        <v>22</v>
      </c>
      <c r="J669">
        <v>0</v>
      </c>
      <c r="K669" t="s">
        <v>140</v>
      </c>
      <c r="L669">
        <v>0</v>
      </c>
      <c r="M669">
        <v>5</v>
      </c>
      <c r="N669" t="s">
        <v>92</v>
      </c>
      <c r="O669" t="s">
        <v>51</v>
      </c>
      <c r="P669" t="s">
        <v>662</v>
      </c>
      <c r="Q669" t="s">
        <v>684</v>
      </c>
      <c r="R669" t="s">
        <v>656</v>
      </c>
      <c r="S669" s="37" t="b">
        <f>Table1[[#This Row],[Toss_Winner]]=Table1[[#This Row],[Winner]]</f>
        <v>1</v>
      </c>
      <c r="T669" s="37" t="b">
        <f>IF(Table1[[#This Row],[Team1]]=Table1[[#This Row],[Team2]],)</f>
        <v>0</v>
      </c>
    </row>
    <row r="670" spans="1:20" x14ac:dyDescent="0.25">
      <c r="A670">
        <v>7918</v>
      </c>
      <c r="B670" t="s">
        <v>653</v>
      </c>
      <c r="C670" t="s">
        <v>18</v>
      </c>
      <c r="D670" s="1">
        <v>43216</v>
      </c>
      <c r="E670" t="s">
        <v>19</v>
      </c>
      <c r="F670" t="s">
        <v>42</v>
      </c>
      <c r="G670" t="s">
        <v>42</v>
      </c>
      <c r="H670" t="s">
        <v>21</v>
      </c>
      <c r="I670" t="s">
        <v>22</v>
      </c>
      <c r="J670">
        <v>0</v>
      </c>
      <c r="K670" t="s">
        <v>19</v>
      </c>
      <c r="L670">
        <v>13</v>
      </c>
      <c r="M670">
        <v>0</v>
      </c>
      <c r="N670" t="s">
        <v>681</v>
      </c>
      <c r="O670" t="s">
        <v>24</v>
      </c>
      <c r="P670" t="s">
        <v>664</v>
      </c>
      <c r="Q670" t="s">
        <v>686</v>
      </c>
      <c r="R670" t="s">
        <v>659</v>
      </c>
      <c r="S670" s="37" t="b">
        <f>Table1[[#This Row],[Toss_Winner]]=Table1[[#This Row],[Winner]]</f>
        <v>0</v>
      </c>
      <c r="T670" s="37" t="b">
        <f>IF(Table1[[#This Row],[Team1]]=Table1[[#This Row],[Team2]],)</f>
        <v>0</v>
      </c>
    </row>
    <row r="671" spans="1:20" x14ac:dyDescent="0.25">
      <c r="A671">
        <v>7919</v>
      </c>
      <c r="B671" t="s">
        <v>653</v>
      </c>
      <c r="C671" t="s">
        <v>70</v>
      </c>
      <c r="D671" s="1">
        <v>43217</v>
      </c>
      <c r="E671" t="s">
        <v>48</v>
      </c>
      <c r="F671" t="s">
        <v>36</v>
      </c>
      <c r="G671" t="s">
        <v>36</v>
      </c>
      <c r="H671" t="s">
        <v>21</v>
      </c>
      <c r="I671" t="s">
        <v>22</v>
      </c>
      <c r="J671">
        <v>0</v>
      </c>
      <c r="K671" t="s">
        <v>48</v>
      </c>
      <c r="L671">
        <v>55</v>
      </c>
      <c r="M671">
        <v>0</v>
      </c>
      <c r="N671" t="s">
        <v>119</v>
      </c>
      <c r="O671" t="s">
        <v>72</v>
      </c>
      <c r="P671" t="s">
        <v>46</v>
      </c>
      <c r="Q671" t="s">
        <v>33</v>
      </c>
      <c r="R671" t="s">
        <v>655</v>
      </c>
      <c r="S671" s="37" t="b">
        <f>Table1[[#This Row],[Toss_Winner]]=Table1[[#This Row],[Winner]]</f>
        <v>0</v>
      </c>
      <c r="T671" s="37" t="b">
        <f>IF(Table1[[#This Row],[Team1]]=Table1[[#This Row],[Team2]],)</f>
        <v>0</v>
      </c>
    </row>
    <row r="672" spans="1:20" x14ac:dyDescent="0.25">
      <c r="A672">
        <v>7920</v>
      </c>
      <c r="B672" t="s">
        <v>653</v>
      </c>
      <c r="C672" t="s">
        <v>27</v>
      </c>
      <c r="D672" s="1">
        <v>43218</v>
      </c>
      <c r="E672" t="s">
        <v>140</v>
      </c>
      <c r="F672" t="s">
        <v>28</v>
      </c>
      <c r="G672" t="s">
        <v>28</v>
      </c>
      <c r="H672" t="s">
        <v>21</v>
      </c>
      <c r="I672" t="s">
        <v>22</v>
      </c>
      <c r="J672">
        <v>0</v>
      </c>
      <c r="K672" t="s">
        <v>28</v>
      </c>
      <c r="L672">
        <v>0</v>
      </c>
      <c r="M672">
        <v>8</v>
      </c>
      <c r="N672" t="s">
        <v>109</v>
      </c>
      <c r="O672" t="s">
        <v>31</v>
      </c>
      <c r="P672" t="s">
        <v>654</v>
      </c>
      <c r="Q672" t="s">
        <v>39</v>
      </c>
      <c r="R672" t="s">
        <v>689</v>
      </c>
      <c r="S672" s="37" t="b">
        <f>Table1[[#This Row],[Toss_Winner]]=Table1[[#This Row],[Winner]]</f>
        <v>1</v>
      </c>
      <c r="T672" s="37" t="b">
        <f>IF(Table1[[#This Row],[Team1]]=Table1[[#This Row],[Team2]],)</f>
        <v>0</v>
      </c>
    </row>
    <row r="673" spans="1:20" x14ac:dyDescent="0.25">
      <c r="A673">
        <v>7921</v>
      </c>
      <c r="B673" t="s">
        <v>653</v>
      </c>
      <c r="C673" t="s">
        <v>157</v>
      </c>
      <c r="D673" s="1">
        <v>43219</v>
      </c>
      <c r="E673" t="s">
        <v>19</v>
      </c>
      <c r="F673" t="s">
        <v>145</v>
      </c>
      <c r="G673" t="s">
        <v>19</v>
      </c>
      <c r="H673" t="s">
        <v>49</v>
      </c>
      <c r="I673" t="s">
        <v>22</v>
      </c>
      <c r="J673">
        <v>0</v>
      </c>
      <c r="K673" t="s">
        <v>19</v>
      </c>
      <c r="L673">
        <v>11</v>
      </c>
      <c r="M673">
        <v>0</v>
      </c>
      <c r="N673" t="s">
        <v>83</v>
      </c>
      <c r="O673" t="s">
        <v>160</v>
      </c>
      <c r="P673" t="s">
        <v>691</v>
      </c>
      <c r="Q673" t="s">
        <v>655</v>
      </c>
      <c r="R673" t="s">
        <v>33</v>
      </c>
      <c r="S673" s="37" t="b">
        <f>Table1[[#This Row],[Toss_Winner]]=Table1[[#This Row],[Winner]]</f>
        <v>1</v>
      </c>
      <c r="T673" s="37" t="b">
        <f>IF(Table1[[#This Row],[Team1]]=Table1[[#This Row],[Team2]],)</f>
        <v>0</v>
      </c>
    </row>
    <row r="674" spans="1:20" x14ac:dyDescent="0.25">
      <c r="A674">
        <v>7922</v>
      </c>
      <c r="B674" t="s">
        <v>653</v>
      </c>
      <c r="C674" t="s">
        <v>666</v>
      </c>
      <c r="D674" s="1">
        <v>43219</v>
      </c>
      <c r="E674" t="s">
        <v>20</v>
      </c>
      <c r="F674" t="s">
        <v>36</v>
      </c>
      <c r="G674" t="s">
        <v>36</v>
      </c>
      <c r="H674" t="s">
        <v>21</v>
      </c>
      <c r="I674" t="s">
        <v>22</v>
      </c>
      <c r="J674">
        <v>0</v>
      </c>
      <c r="K674" t="s">
        <v>36</v>
      </c>
      <c r="L674">
        <v>0</v>
      </c>
      <c r="M674">
        <v>6</v>
      </c>
      <c r="N674" t="s">
        <v>37</v>
      </c>
      <c r="O674" t="s">
        <v>51</v>
      </c>
      <c r="P674" t="s">
        <v>662</v>
      </c>
      <c r="Q674" t="s">
        <v>656</v>
      </c>
      <c r="R674" t="s">
        <v>684</v>
      </c>
      <c r="S674" s="37" t="b">
        <f>Table1[[#This Row],[Toss_Winner]]=Table1[[#This Row],[Winner]]</f>
        <v>1</v>
      </c>
      <c r="T674" s="37" t="b">
        <f>IF(Table1[[#This Row],[Team1]]=Table1[[#This Row],[Team2]],)</f>
        <v>0</v>
      </c>
    </row>
    <row r="675" spans="1:20" x14ac:dyDescent="0.25">
      <c r="A675">
        <v>7923</v>
      </c>
      <c r="B675" t="s">
        <v>653</v>
      </c>
      <c r="C675" t="s">
        <v>27</v>
      </c>
      <c r="D675" s="1">
        <v>43220</v>
      </c>
      <c r="E675" t="s">
        <v>140</v>
      </c>
      <c r="F675" t="s">
        <v>48</v>
      </c>
      <c r="G675" t="s">
        <v>48</v>
      </c>
      <c r="H675" t="s">
        <v>21</v>
      </c>
      <c r="I675" t="s">
        <v>22</v>
      </c>
      <c r="J675">
        <v>0</v>
      </c>
      <c r="K675" t="s">
        <v>140</v>
      </c>
      <c r="L675">
        <v>13</v>
      </c>
      <c r="M675">
        <v>0</v>
      </c>
      <c r="N675" t="s">
        <v>159</v>
      </c>
      <c r="O675" t="s">
        <v>31</v>
      </c>
      <c r="P675" t="s">
        <v>46</v>
      </c>
      <c r="Q675" t="s">
        <v>689</v>
      </c>
      <c r="R675" t="s">
        <v>664</v>
      </c>
      <c r="S675" s="37" t="b">
        <f>Table1[[#This Row],[Toss_Winner]]=Table1[[#This Row],[Winner]]</f>
        <v>0</v>
      </c>
      <c r="T675" s="37" t="b">
        <f>IF(Table1[[#This Row],[Team1]]=Table1[[#This Row],[Team2]],)</f>
        <v>0</v>
      </c>
    </row>
    <row r="676" spans="1:20" x14ac:dyDescent="0.25">
      <c r="A676">
        <v>7924</v>
      </c>
      <c r="B676" t="s">
        <v>653</v>
      </c>
      <c r="C676" t="s">
        <v>666</v>
      </c>
      <c r="D676" s="1">
        <v>43221</v>
      </c>
      <c r="E676" t="s">
        <v>20</v>
      </c>
      <c r="F676" t="s">
        <v>28</v>
      </c>
      <c r="G676" t="s">
        <v>28</v>
      </c>
      <c r="H676" t="s">
        <v>21</v>
      </c>
      <c r="I676" t="s">
        <v>22</v>
      </c>
      <c r="J676">
        <v>0</v>
      </c>
      <c r="K676" t="s">
        <v>20</v>
      </c>
      <c r="L676">
        <v>14</v>
      </c>
      <c r="M676">
        <v>0</v>
      </c>
      <c r="N676" t="s">
        <v>693</v>
      </c>
      <c r="O676" t="s">
        <v>51</v>
      </c>
      <c r="P676" t="s">
        <v>694</v>
      </c>
      <c r="Q676" t="s">
        <v>39</v>
      </c>
      <c r="R676" t="s">
        <v>686</v>
      </c>
      <c r="S676" s="37" t="b">
        <f>Table1[[#This Row],[Toss_Winner]]=Table1[[#This Row],[Winner]]</f>
        <v>0</v>
      </c>
      <c r="T676" s="37" t="b">
        <f>IF(Table1[[#This Row],[Team1]]=Table1[[#This Row],[Team2]],)</f>
        <v>0</v>
      </c>
    </row>
    <row r="677" spans="1:20" x14ac:dyDescent="0.25">
      <c r="A677">
        <v>7925</v>
      </c>
      <c r="B677" t="s">
        <v>653</v>
      </c>
      <c r="C677" t="s">
        <v>70</v>
      </c>
      <c r="D677" s="1">
        <v>43222</v>
      </c>
      <c r="E677" t="s">
        <v>48</v>
      </c>
      <c r="F677" t="s">
        <v>145</v>
      </c>
      <c r="G677" t="s">
        <v>145</v>
      </c>
      <c r="H677" t="s">
        <v>21</v>
      </c>
      <c r="I677" t="s">
        <v>22</v>
      </c>
      <c r="J677">
        <v>1</v>
      </c>
      <c r="K677" t="s">
        <v>48</v>
      </c>
      <c r="L677">
        <v>4</v>
      </c>
      <c r="M677">
        <v>0</v>
      </c>
      <c r="N677" t="s">
        <v>112</v>
      </c>
      <c r="O677" t="s">
        <v>72</v>
      </c>
      <c r="P677" t="s">
        <v>664</v>
      </c>
      <c r="Q677" t="s">
        <v>684</v>
      </c>
      <c r="R677" t="s">
        <v>691</v>
      </c>
      <c r="S677" s="37" t="b">
        <f>Table1[[#This Row],[Toss_Winner]]=Table1[[#This Row],[Winner]]</f>
        <v>0</v>
      </c>
      <c r="T677" s="37" t="b">
        <f>IF(Table1[[#This Row],[Team1]]=Table1[[#This Row],[Team2]],)</f>
        <v>0</v>
      </c>
    </row>
    <row r="678" spans="1:20" x14ac:dyDescent="0.25">
      <c r="A678">
        <v>7926</v>
      </c>
      <c r="B678" t="s">
        <v>653</v>
      </c>
      <c r="C678" t="s">
        <v>60</v>
      </c>
      <c r="D678" s="1">
        <v>43223</v>
      </c>
      <c r="E678" t="s">
        <v>140</v>
      </c>
      <c r="F678" t="s">
        <v>36</v>
      </c>
      <c r="G678" t="s">
        <v>36</v>
      </c>
      <c r="H678" t="s">
        <v>21</v>
      </c>
      <c r="I678" t="s">
        <v>22</v>
      </c>
      <c r="J678">
        <v>0</v>
      </c>
      <c r="K678" t="s">
        <v>36</v>
      </c>
      <c r="L678">
        <v>0</v>
      </c>
      <c r="M678">
        <v>6</v>
      </c>
      <c r="N678" t="s">
        <v>62</v>
      </c>
      <c r="O678" t="s">
        <v>63</v>
      </c>
      <c r="P678" t="s">
        <v>695</v>
      </c>
      <c r="Q678" t="s">
        <v>661</v>
      </c>
      <c r="R678" t="s">
        <v>656</v>
      </c>
      <c r="S678" s="37" t="b">
        <f>Table1[[#This Row],[Toss_Winner]]=Table1[[#This Row],[Winner]]</f>
        <v>1</v>
      </c>
      <c r="T678" s="37" t="b">
        <f>IF(Table1[[#This Row],[Team1]]=Table1[[#This Row],[Team2]],)</f>
        <v>0</v>
      </c>
    </row>
    <row r="679" spans="1:20" x14ac:dyDescent="0.25">
      <c r="A679">
        <v>7927</v>
      </c>
      <c r="B679" t="s">
        <v>653</v>
      </c>
      <c r="C679" t="s">
        <v>41</v>
      </c>
      <c r="D679" s="1">
        <v>43224</v>
      </c>
      <c r="E679" t="s">
        <v>42</v>
      </c>
      <c r="F679" t="s">
        <v>28</v>
      </c>
      <c r="G679" t="s">
        <v>28</v>
      </c>
      <c r="H679" t="s">
        <v>21</v>
      </c>
      <c r="I679" t="s">
        <v>22</v>
      </c>
      <c r="J679">
        <v>0</v>
      </c>
      <c r="K679" t="s">
        <v>28</v>
      </c>
      <c r="L679">
        <v>0</v>
      </c>
      <c r="M679">
        <v>6</v>
      </c>
      <c r="N679" t="s">
        <v>696</v>
      </c>
      <c r="O679" t="s">
        <v>44</v>
      </c>
      <c r="P679" t="s">
        <v>33</v>
      </c>
      <c r="Q679" t="s">
        <v>689</v>
      </c>
      <c r="R679" t="s">
        <v>46</v>
      </c>
      <c r="S679" s="37" t="b">
        <f>Table1[[#This Row],[Toss_Winner]]=Table1[[#This Row],[Winner]]</f>
        <v>1</v>
      </c>
      <c r="T679" s="37" t="b">
        <f>IF(Table1[[#This Row],[Team1]]=Table1[[#This Row],[Team2]],)</f>
        <v>0</v>
      </c>
    </row>
    <row r="680" spans="1:20" x14ac:dyDescent="0.25">
      <c r="A680">
        <v>7928</v>
      </c>
      <c r="B680" t="s">
        <v>653</v>
      </c>
      <c r="C680" t="s">
        <v>27</v>
      </c>
      <c r="D680" s="1">
        <v>43225</v>
      </c>
      <c r="E680" t="s">
        <v>20</v>
      </c>
      <c r="F680" t="s">
        <v>140</v>
      </c>
      <c r="G680" t="s">
        <v>140</v>
      </c>
      <c r="H680" t="s">
        <v>21</v>
      </c>
      <c r="I680" t="s">
        <v>22</v>
      </c>
      <c r="J680">
        <v>0</v>
      </c>
      <c r="K680" t="s">
        <v>140</v>
      </c>
      <c r="L680">
        <v>0</v>
      </c>
      <c r="M680">
        <v>6</v>
      </c>
      <c r="N680" t="s">
        <v>429</v>
      </c>
      <c r="O680" t="s">
        <v>31</v>
      </c>
      <c r="P680" t="s">
        <v>39</v>
      </c>
      <c r="Q680" t="s">
        <v>686</v>
      </c>
      <c r="R680" t="s">
        <v>694</v>
      </c>
      <c r="S680" s="37" t="b">
        <f>Table1[[#This Row],[Toss_Winner]]=Table1[[#This Row],[Winner]]</f>
        <v>1</v>
      </c>
      <c r="T680" s="37" t="b">
        <f>IF(Table1[[#This Row],[Team1]]=Table1[[#This Row],[Team2]],)</f>
        <v>0</v>
      </c>
    </row>
    <row r="681" spans="1:20" x14ac:dyDescent="0.25">
      <c r="A681">
        <v>7929</v>
      </c>
      <c r="B681" t="s">
        <v>653</v>
      </c>
      <c r="C681" t="s">
        <v>18</v>
      </c>
      <c r="D681" s="1">
        <v>43225</v>
      </c>
      <c r="E681" t="s">
        <v>48</v>
      </c>
      <c r="F681" t="s">
        <v>19</v>
      </c>
      <c r="G681" t="s">
        <v>48</v>
      </c>
      <c r="H681" t="s">
        <v>49</v>
      </c>
      <c r="I681" t="s">
        <v>22</v>
      </c>
      <c r="J681">
        <v>0</v>
      </c>
      <c r="K681" t="s">
        <v>19</v>
      </c>
      <c r="L681">
        <v>0</v>
      </c>
      <c r="M681">
        <v>7</v>
      </c>
      <c r="N681" t="s">
        <v>52</v>
      </c>
      <c r="O681" t="s">
        <v>24</v>
      </c>
      <c r="P681" t="s">
        <v>691</v>
      </c>
      <c r="Q681" t="s">
        <v>664</v>
      </c>
      <c r="R681" t="s">
        <v>684</v>
      </c>
      <c r="S681" s="37" t="b">
        <f>Table1[[#This Row],[Toss_Winner]]=Table1[[#This Row],[Winner]]</f>
        <v>0</v>
      </c>
      <c r="T681" s="37" t="b">
        <f>IF(Table1[[#This Row],[Team1]]=Table1[[#This Row],[Team2]],)</f>
        <v>0</v>
      </c>
    </row>
    <row r="682" spans="1:20" x14ac:dyDescent="0.25">
      <c r="A682">
        <v>7930</v>
      </c>
      <c r="B682" t="s">
        <v>653</v>
      </c>
      <c r="C682" t="s">
        <v>54</v>
      </c>
      <c r="D682" s="1">
        <v>43226</v>
      </c>
      <c r="E682" t="s">
        <v>28</v>
      </c>
      <c r="F682" t="s">
        <v>36</v>
      </c>
      <c r="G682" t="s">
        <v>36</v>
      </c>
      <c r="H682" t="s">
        <v>21</v>
      </c>
      <c r="I682" t="s">
        <v>22</v>
      </c>
      <c r="J682">
        <v>0</v>
      </c>
      <c r="K682" t="s">
        <v>28</v>
      </c>
      <c r="L682">
        <v>13</v>
      </c>
      <c r="M682">
        <v>0</v>
      </c>
      <c r="N682" t="s">
        <v>597</v>
      </c>
      <c r="O682" t="s">
        <v>56</v>
      </c>
      <c r="P682" t="s">
        <v>695</v>
      </c>
      <c r="Q682" t="s">
        <v>661</v>
      </c>
      <c r="R682" t="s">
        <v>656</v>
      </c>
      <c r="S682" s="37" t="b">
        <f>Table1[[#This Row],[Toss_Winner]]=Table1[[#This Row],[Winner]]</f>
        <v>0</v>
      </c>
      <c r="T682" s="37" t="b">
        <f>IF(Table1[[#This Row],[Team1]]=Table1[[#This Row],[Team2]],)</f>
        <v>0</v>
      </c>
    </row>
    <row r="683" spans="1:20" x14ac:dyDescent="0.25">
      <c r="A683">
        <v>7931</v>
      </c>
      <c r="B683" t="s">
        <v>653</v>
      </c>
      <c r="C683" t="s">
        <v>41</v>
      </c>
      <c r="D683" s="1">
        <v>43226</v>
      </c>
      <c r="E683" t="s">
        <v>145</v>
      </c>
      <c r="F683" t="s">
        <v>42</v>
      </c>
      <c r="G683" t="s">
        <v>42</v>
      </c>
      <c r="H683" t="s">
        <v>21</v>
      </c>
      <c r="I683" t="s">
        <v>22</v>
      </c>
      <c r="J683">
        <v>0</v>
      </c>
      <c r="K683" t="s">
        <v>42</v>
      </c>
      <c r="L683">
        <v>0</v>
      </c>
      <c r="M683">
        <v>6</v>
      </c>
      <c r="N683" t="s">
        <v>697</v>
      </c>
      <c r="O683" t="s">
        <v>44</v>
      </c>
      <c r="P683" t="s">
        <v>46</v>
      </c>
      <c r="Q683" t="s">
        <v>33</v>
      </c>
      <c r="R683" t="s">
        <v>689</v>
      </c>
      <c r="S683" s="37" t="b">
        <f>Table1[[#This Row],[Toss_Winner]]=Table1[[#This Row],[Winner]]</f>
        <v>1</v>
      </c>
      <c r="T683" s="37" t="b">
        <f>IF(Table1[[#This Row],[Team1]]=Table1[[#This Row],[Team2]],)</f>
        <v>0</v>
      </c>
    </row>
    <row r="684" spans="1:20" x14ac:dyDescent="0.25">
      <c r="A684">
        <v>7932</v>
      </c>
      <c r="B684" t="s">
        <v>653</v>
      </c>
      <c r="C684" t="s">
        <v>18</v>
      </c>
      <c r="D684" s="1">
        <v>43227</v>
      </c>
      <c r="E684" t="s">
        <v>19</v>
      </c>
      <c r="F684" t="s">
        <v>20</v>
      </c>
      <c r="G684" t="s">
        <v>20</v>
      </c>
      <c r="H684" t="s">
        <v>21</v>
      </c>
      <c r="I684" t="s">
        <v>22</v>
      </c>
      <c r="J684">
        <v>0</v>
      </c>
      <c r="K684" t="s">
        <v>19</v>
      </c>
      <c r="L684">
        <v>5</v>
      </c>
      <c r="M684">
        <v>0</v>
      </c>
      <c r="N684" t="s">
        <v>83</v>
      </c>
      <c r="O684" t="s">
        <v>24</v>
      </c>
      <c r="P684" t="s">
        <v>691</v>
      </c>
      <c r="Q684" t="s">
        <v>684</v>
      </c>
      <c r="R684" t="s">
        <v>664</v>
      </c>
      <c r="S684" s="37" t="b">
        <f>Table1[[#This Row],[Toss_Winner]]=Table1[[#This Row],[Winner]]</f>
        <v>0</v>
      </c>
      <c r="T684" s="37" t="b">
        <f>IF(Table1[[#This Row],[Team1]]=Table1[[#This Row],[Team2]],)</f>
        <v>0</v>
      </c>
    </row>
    <row r="685" spans="1:20" x14ac:dyDescent="0.25">
      <c r="A685">
        <v>7933</v>
      </c>
      <c r="B685" t="s">
        <v>653</v>
      </c>
      <c r="C685" t="s">
        <v>157</v>
      </c>
      <c r="D685" s="1">
        <v>43228</v>
      </c>
      <c r="E685" t="s">
        <v>145</v>
      </c>
      <c r="F685" t="s">
        <v>42</v>
      </c>
      <c r="G685" t="s">
        <v>145</v>
      </c>
      <c r="H685" t="s">
        <v>49</v>
      </c>
      <c r="I685" t="s">
        <v>22</v>
      </c>
      <c r="J685">
        <v>0</v>
      </c>
      <c r="K685" t="s">
        <v>145</v>
      </c>
      <c r="L685">
        <v>15</v>
      </c>
      <c r="M685">
        <v>0</v>
      </c>
      <c r="N685" t="s">
        <v>86</v>
      </c>
      <c r="O685" t="s">
        <v>160</v>
      </c>
      <c r="P685" t="s">
        <v>694</v>
      </c>
      <c r="Q685" t="s">
        <v>39</v>
      </c>
      <c r="R685" t="s">
        <v>686</v>
      </c>
      <c r="S685" s="37" t="b">
        <f>Table1[[#This Row],[Toss_Winner]]=Table1[[#This Row],[Winner]]</f>
        <v>1</v>
      </c>
      <c r="T685" s="37" t="b">
        <f>IF(Table1[[#This Row],[Team1]]=Table1[[#This Row],[Team2]],)</f>
        <v>0</v>
      </c>
    </row>
    <row r="686" spans="1:20" x14ac:dyDescent="0.25">
      <c r="A686">
        <v>7934</v>
      </c>
      <c r="B686" t="s">
        <v>653</v>
      </c>
      <c r="C686" t="s">
        <v>60</v>
      </c>
      <c r="D686" s="1">
        <v>43229</v>
      </c>
      <c r="E686" t="s">
        <v>28</v>
      </c>
      <c r="F686" t="s">
        <v>36</v>
      </c>
      <c r="G686" t="s">
        <v>36</v>
      </c>
      <c r="H686" t="s">
        <v>21</v>
      </c>
      <c r="I686" t="s">
        <v>22</v>
      </c>
      <c r="J686">
        <v>0</v>
      </c>
      <c r="K686" t="s">
        <v>28</v>
      </c>
      <c r="L686">
        <v>102</v>
      </c>
      <c r="M686">
        <v>0</v>
      </c>
      <c r="N686" t="s">
        <v>698</v>
      </c>
      <c r="O686" t="s">
        <v>63</v>
      </c>
      <c r="P686" t="s">
        <v>656</v>
      </c>
      <c r="Q686" t="s">
        <v>660</v>
      </c>
      <c r="R686" t="s">
        <v>695</v>
      </c>
      <c r="S686" s="37" t="b">
        <f>Table1[[#This Row],[Toss_Winner]]=Table1[[#This Row],[Winner]]</f>
        <v>0</v>
      </c>
      <c r="T686" s="37" t="b">
        <f>IF(Table1[[#This Row],[Team1]]=Table1[[#This Row],[Team2]],)</f>
        <v>0</v>
      </c>
    </row>
    <row r="687" spans="1:20" x14ac:dyDescent="0.25">
      <c r="A687">
        <v>7935</v>
      </c>
      <c r="B687" t="s">
        <v>653</v>
      </c>
      <c r="C687" t="s">
        <v>70</v>
      </c>
      <c r="D687" s="1">
        <v>43230</v>
      </c>
      <c r="E687" t="s">
        <v>48</v>
      </c>
      <c r="F687" t="s">
        <v>19</v>
      </c>
      <c r="G687" t="s">
        <v>48</v>
      </c>
      <c r="H687" t="s">
        <v>49</v>
      </c>
      <c r="I687" t="s">
        <v>22</v>
      </c>
      <c r="J687">
        <v>0</v>
      </c>
      <c r="K687" t="s">
        <v>19</v>
      </c>
      <c r="L687">
        <v>0</v>
      </c>
      <c r="M687">
        <v>9</v>
      </c>
      <c r="N687" t="s">
        <v>116</v>
      </c>
      <c r="O687" t="s">
        <v>72</v>
      </c>
      <c r="P687" t="s">
        <v>46</v>
      </c>
      <c r="Q687" t="s">
        <v>689</v>
      </c>
      <c r="R687" t="s">
        <v>33</v>
      </c>
      <c r="S687" s="37" t="b">
        <f>Table1[[#This Row],[Toss_Winner]]=Table1[[#This Row],[Winner]]</f>
        <v>0</v>
      </c>
      <c r="T687" s="37" t="b">
        <f>IF(Table1[[#This Row],[Team1]]=Table1[[#This Row],[Team2]],)</f>
        <v>0</v>
      </c>
    </row>
    <row r="688" spans="1:20" x14ac:dyDescent="0.25">
      <c r="A688">
        <v>7936</v>
      </c>
      <c r="B688" t="s">
        <v>653</v>
      </c>
      <c r="C688" t="s">
        <v>157</v>
      </c>
      <c r="D688" s="1">
        <v>43231</v>
      </c>
      <c r="E688" t="s">
        <v>140</v>
      </c>
      <c r="F688" t="s">
        <v>145</v>
      </c>
      <c r="G688" t="s">
        <v>140</v>
      </c>
      <c r="H688" t="s">
        <v>49</v>
      </c>
      <c r="I688" t="s">
        <v>22</v>
      </c>
      <c r="J688">
        <v>0</v>
      </c>
      <c r="K688" t="s">
        <v>145</v>
      </c>
      <c r="L688">
        <v>0</v>
      </c>
      <c r="M688">
        <v>4</v>
      </c>
      <c r="N688" t="s">
        <v>86</v>
      </c>
      <c r="O688" t="s">
        <v>160</v>
      </c>
      <c r="P688" t="s">
        <v>694</v>
      </c>
      <c r="Q688" t="s">
        <v>686</v>
      </c>
      <c r="R688" t="s">
        <v>39</v>
      </c>
      <c r="S688" s="37" t="b">
        <f>Table1[[#This Row],[Toss_Winner]]=Table1[[#This Row],[Winner]]</f>
        <v>0</v>
      </c>
      <c r="T688" s="37" t="b">
        <f>IF(Table1[[#This Row],[Team1]]=Table1[[#This Row],[Team2]],)</f>
        <v>0</v>
      </c>
    </row>
    <row r="689" spans="1:20" x14ac:dyDescent="0.25">
      <c r="A689">
        <v>7937</v>
      </c>
      <c r="B689" t="s">
        <v>653</v>
      </c>
      <c r="C689" t="s">
        <v>41</v>
      </c>
      <c r="D689" s="1">
        <v>43232</v>
      </c>
      <c r="E689" t="s">
        <v>36</v>
      </c>
      <c r="F689" t="s">
        <v>42</v>
      </c>
      <c r="G689" t="s">
        <v>42</v>
      </c>
      <c r="H689" t="s">
        <v>21</v>
      </c>
      <c r="I689" t="s">
        <v>22</v>
      </c>
      <c r="J689">
        <v>0</v>
      </c>
      <c r="K689" t="s">
        <v>36</v>
      </c>
      <c r="L689">
        <v>31</v>
      </c>
      <c r="M689">
        <v>0</v>
      </c>
      <c r="N689" t="s">
        <v>62</v>
      </c>
      <c r="O689" t="s">
        <v>44</v>
      </c>
      <c r="P689" t="s">
        <v>664</v>
      </c>
      <c r="Q689" t="s">
        <v>684</v>
      </c>
      <c r="R689" t="s">
        <v>691</v>
      </c>
      <c r="S689" s="37" t="b">
        <f>Table1[[#This Row],[Toss_Winner]]=Table1[[#This Row],[Winner]]</f>
        <v>0</v>
      </c>
      <c r="T689" s="37" t="b">
        <f>IF(Table1[[#This Row],[Team1]]=Table1[[#This Row],[Team2]],)</f>
        <v>0</v>
      </c>
    </row>
    <row r="690" spans="1:20" x14ac:dyDescent="0.25">
      <c r="A690">
        <v>7938</v>
      </c>
      <c r="B690" t="s">
        <v>653</v>
      </c>
      <c r="C690" t="s">
        <v>70</v>
      </c>
      <c r="D690" s="1">
        <v>43232</v>
      </c>
      <c r="E690" t="s">
        <v>48</v>
      </c>
      <c r="F690" t="s">
        <v>20</v>
      </c>
      <c r="G690" t="s">
        <v>20</v>
      </c>
      <c r="H690" t="s">
        <v>21</v>
      </c>
      <c r="I690" t="s">
        <v>22</v>
      </c>
      <c r="J690">
        <v>0</v>
      </c>
      <c r="K690" t="s">
        <v>20</v>
      </c>
      <c r="L690">
        <v>0</v>
      </c>
      <c r="M690">
        <v>5</v>
      </c>
      <c r="N690" t="s">
        <v>249</v>
      </c>
      <c r="O690" t="s">
        <v>72</v>
      </c>
      <c r="P690" t="s">
        <v>695</v>
      </c>
      <c r="Q690" t="s">
        <v>656</v>
      </c>
      <c r="R690" t="s">
        <v>660</v>
      </c>
      <c r="S690" s="37" t="b">
        <f>Table1[[#This Row],[Toss_Winner]]=Table1[[#This Row],[Winner]]</f>
        <v>1</v>
      </c>
      <c r="T690" s="37" t="b">
        <f>IF(Table1[[#This Row],[Team1]]=Table1[[#This Row],[Team2]],)</f>
        <v>0</v>
      </c>
    </row>
    <row r="691" spans="1:20" x14ac:dyDescent="0.25">
      <c r="A691">
        <v>7939</v>
      </c>
      <c r="B691" t="s">
        <v>653</v>
      </c>
      <c r="C691" t="s">
        <v>27</v>
      </c>
      <c r="D691" s="1">
        <v>43233</v>
      </c>
      <c r="E691" t="s">
        <v>19</v>
      </c>
      <c r="F691" t="s">
        <v>140</v>
      </c>
      <c r="G691" t="s">
        <v>140</v>
      </c>
      <c r="H691" t="s">
        <v>21</v>
      </c>
      <c r="I691" t="s">
        <v>22</v>
      </c>
      <c r="J691">
        <v>0</v>
      </c>
      <c r="K691" t="s">
        <v>140</v>
      </c>
      <c r="L691">
        <v>0</v>
      </c>
      <c r="M691">
        <v>8</v>
      </c>
      <c r="N691" t="s">
        <v>125</v>
      </c>
      <c r="O691" t="s">
        <v>31</v>
      </c>
      <c r="P691" t="s">
        <v>694</v>
      </c>
      <c r="Q691" t="s">
        <v>686</v>
      </c>
      <c r="R691" t="s">
        <v>689</v>
      </c>
      <c r="S691" s="37" t="b">
        <f>Table1[[#This Row],[Toss_Winner]]=Table1[[#This Row],[Winner]]</f>
        <v>1</v>
      </c>
      <c r="T691" s="37" t="b">
        <f>IF(Table1[[#This Row],[Team1]]=Table1[[#This Row],[Team2]],)</f>
        <v>0</v>
      </c>
    </row>
    <row r="692" spans="1:20" x14ac:dyDescent="0.25">
      <c r="A692">
        <v>7940</v>
      </c>
      <c r="B692" t="s">
        <v>653</v>
      </c>
      <c r="C692" t="s">
        <v>54</v>
      </c>
      <c r="D692" s="1">
        <v>43233</v>
      </c>
      <c r="E692" t="s">
        <v>28</v>
      </c>
      <c r="F692" t="s">
        <v>145</v>
      </c>
      <c r="G692" t="s">
        <v>145</v>
      </c>
      <c r="H692" t="s">
        <v>21</v>
      </c>
      <c r="I692" t="s">
        <v>22</v>
      </c>
      <c r="J692">
        <v>0</v>
      </c>
      <c r="K692" t="s">
        <v>145</v>
      </c>
      <c r="L692">
        <v>0</v>
      </c>
      <c r="M692">
        <v>7</v>
      </c>
      <c r="N692" t="s">
        <v>86</v>
      </c>
      <c r="O692" t="s">
        <v>56</v>
      </c>
      <c r="P692" t="s">
        <v>39</v>
      </c>
      <c r="Q692" t="s">
        <v>33</v>
      </c>
      <c r="R692" t="s">
        <v>46</v>
      </c>
      <c r="S692" s="37" t="b">
        <f>Table1[[#This Row],[Toss_Winner]]=Table1[[#This Row],[Winner]]</f>
        <v>1</v>
      </c>
      <c r="T692" s="37" t="b">
        <f>IF(Table1[[#This Row],[Team1]]=Table1[[#This Row],[Team2]],)</f>
        <v>0</v>
      </c>
    </row>
    <row r="693" spans="1:20" x14ac:dyDescent="0.25">
      <c r="A693">
        <v>7941</v>
      </c>
      <c r="B693" t="s">
        <v>653</v>
      </c>
      <c r="C693" t="s">
        <v>41</v>
      </c>
      <c r="D693" s="1">
        <v>43234</v>
      </c>
      <c r="E693" t="s">
        <v>42</v>
      </c>
      <c r="F693" t="s">
        <v>20</v>
      </c>
      <c r="G693" t="s">
        <v>20</v>
      </c>
      <c r="H693" t="s">
        <v>21</v>
      </c>
      <c r="I693" t="s">
        <v>22</v>
      </c>
      <c r="J693">
        <v>0</v>
      </c>
      <c r="K693" t="s">
        <v>20</v>
      </c>
      <c r="L693">
        <v>0</v>
      </c>
      <c r="M693">
        <v>10</v>
      </c>
      <c r="N693" t="s">
        <v>469</v>
      </c>
      <c r="O693" t="s">
        <v>44</v>
      </c>
      <c r="P693" t="s">
        <v>691</v>
      </c>
      <c r="Q693" t="s">
        <v>684</v>
      </c>
      <c r="R693" t="s">
        <v>664</v>
      </c>
      <c r="S693" s="37" t="b">
        <f>Table1[[#This Row],[Toss_Winner]]=Table1[[#This Row],[Winner]]</f>
        <v>1</v>
      </c>
      <c r="T693" s="37" t="b">
        <f>IF(Table1[[#This Row],[Team1]]=Table1[[#This Row],[Team2]],)</f>
        <v>0</v>
      </c>
    </row>
    <row r="694" spans="1:20" x14ac:dyDescent="0.25">
      <c r="A694">
        <v>7942</v>
      </c>
      <c r="B694" t="s">
        <v>653</v>
      </c>
      <c r="C694" t="s">
        <v>60</v>
      </c>
      <c r="D694" s="1">
        <v>43235</v>
      </c>
      <c r="E694" t="s">
        <v>145</v>
      </c>
      <c r="F694" t="s">
        <v>36</v>
      </c>
      <c r="G694" t="s">
        <v>36</v>
      </c>
      <c r="H694" t="s">
        <v>21</v>
      </c>
      <c r="I694" t="s">
        <v>22</v>
      </c>
      <c r="J694">
        <v>0</v>
      </c>
      <c r="K694" t="s">
        <v>36</v>
      </c>
      <c r="L694">
        <v>0</v>
      </c>
      <c r="M694">
        <v>6</v>
      </c>
      <c r="N694" t="s">
        <v>702</v>
      </c>
      <c r="O694" t="s">
        <v>63</v>
      </c>
      <c r="P694" t="s">
        <v>695</v>
      </c>
      <c r="Q694" t="s">
        <v>656</v>
      </c>
      <c r="R694" t="s">
        <v>663</v>
      </c>
      <c r="S694" s="37" t="b">
        <f>Table1[[#This Row],[Toss_Winner]]=Table1[[#This Row],[Winner]]</f>
        <v>1</v>
      </c>
      <c r="T694" s="37" t="b">
        <f>IF(Table1[[#This Row],[Team1]]=Table1[[#This Row],[Team2]],)</f>
        <v>0</v>
      </c>
    </row>
    <row r="695" spans="1:20" x14ac:dyDescent="0.25">
      <c r="A695">
        <v>7943</v>
      </c>
      <c r="B695" t="s">
        <v>653</v>
      </c>
      <c r="C695" t="s">
        <v>54</v>
      </c>
      <c r="D695" s="1">
        <v>43236</v>
      </c>
      <c r="E695" t="s">
        <v>28</v>
      </c>
      <c r="F695" t="s">
        <v>42</v>
      </c>
      <c r="G695" t="s">
        <v>42</v>
      </c>
      <c r="H695" t="s">
        <v>21</v>
      </c>
      <c r="I695" t="s">
        <v>22</v>
      </c>
      <c r="J695">
        <v>0</v>
      </c>
      <c r="K695" t="s">
        <v>28</v>
      </c>
      <c r="L695">
        <v>3</v>
      </c>
      <c r="M695">
        <v>0</v>
      </c>
      <c r="N695" t="s">
        <v>59</v>
      </c>
      <c r="O695" t="s">
        <v>56</v>
      </c>
      <c r="P695" t="s">
        <v>694</v>
      </c>
      <c r="Q695" t="s">
        <v>39</v>
      </c>
      <c r="R695" t="s">
        <v>686</v>
      </c>
      <c r="S695" s="37" t="b">
        <f>Table1[[#This Row],[Toss_Winner]]=Table1[[#This Row],[Winner]]</f>
        <v>0</v>
      </c>
      <c r="T695" s="37" t="b">
        <f>IF(Table1[[#This Row],[Team1]]=Table1[[#This Row],[Team2]],)</f>
        <v>0</v>
      </c>
    </row>
    <row r="696" spans="1:20" x14ac:dyDescent="0.25">
      <c r="A696">
        <v>7944</v>
      </c>
      <c r="B696" t="s">
        <v>653</v>
      </c>
      <c r="C696" t="s">
        <v>666</v>
      </c>
      <c r="D696" s="1">
        <v>43237</v>
      </c>
      <c r="E696" t="s">
        <v>20</v>
      </c>
      <c r="F696" t="s">
        <v>19</v>
      </c>
      <c r="G696" t="s">
        <v>19</v>
      </c>
      <c r="H696" t="s">
        <v>21</v>
      </c>
      <c r="I696" t="s">
        <v>22</v>
      </c>
      <c r="J696">
        <v>0</v>
      </c>
      <c r="K696" t="s">
        <v>20</v>
      </c>
      <c r="L696">
        <v>14</v>
      </c>
      <c r="M696">
        <v>0</v>
      </c>
      <c r="N696" t="s">
        <v>249</v>
      </c>
      <c r="O696" t="s">
        <v>51</v>
      </c>
      <c r="P696" t="s">
        <v>33</v>
      </c>
      <c r="Q696" t="s">
        <v>689</v>
      </c>
      <c r="R696" t="s">
        <v>46</v>
      </c>
      <c r="S696" s="37" t="b">
        <f>Table1[[#This Row],[Toss_Winner]]=Table1[[#This Row],[Winner]]</f>
        <v>0</v>
      </c>
      <c r="T696" s="37" t="b">
        <f>IF(Table1[[#This Row],[Team1]]=Table1[[#This Row],[Team2]],)</f>
        <v>0</v>
      </c>
    </row>
    <row r="697" spans="1:20" x14ac:dyDescent="0.25">
      <c r="A697">
        <v>7945</v>
      </c>
      <c r="B697" t="s">
        <v>653</v>
      </c>
      <c r="C697" t="s">
        <v>70</v>
      </c>
      <c r="D697" s="1">
        <v>43238</v>
      </c>
      <c r="E697" t="s">
        <v>48</v>
      </c>
      <c r="F697" t="s">
        <v>140</v>
      </c>
      <c r="G697" t="s">
        <v>140</v>
      </c>
      <c r="H697" t="s">
        <v>21</v>
      </c>
      <c r="I697" t="s">
        <v>22</v>
      </c>
      <c r="J697">
        <v>0</v>
      </c>
      <c r="K697" t="s">
        <v>48</v>
      </c>
      <c r="L697">
        <v>34</v>
      </c>
      <c r="M697">
        <v>0</v>
      </c>
      <c r="N697" t="s">
        <v>127</v>
      </c>
      <c r="O697" t="s">
        <v>72</v>
      </c>
      <c r="P697" t="s">
        <v>695</v>
      </c>
      <c r="Q697" t="s">
        <v>663</v>
      </c>
      <c r="R697" t="s">
        <v>664</v>
      </c>
      <c r="S697" s="37" t="b">
        <f>Table1[[#This Row],[Toss_Winner]]=Table1[[#This Row],[Winner]]</f>
        <v>0</v>
      </c>
      <c r="T697" s="37" t="b">
        <f>IF(Table1[[#This Row],[Team1]]=Table1[[#This Row],[Team2]],)</f>
        <v>0</v>
      </c>
    </row>
    <row r="698" spans="1:20" x14ac:dyDescent="0.25">
      <c r="A698">
        <v>7946</v>
      </c>
      <c r="B698" t="s">
        <v>653</v>
      </c>
      <c r="C698" t="s">
        <v>157</v>
      </c>
      <c r="D698" s="1">
        <v>43239</v>
      </c>
      <c r="E698" t="s">
        <v>145</v>
      </c>
      <c r="F698" t="s">
        <v>20</v>
      </c>
      <c r="G698" t="s">
        <v>145</v>
      </c>
      <c r="H698" t="s">
        <v>49</v>
      </c>
      <c r="I698" t="s">
        <v>22</v>
      </c>
      <c r="J698">
        <v>0</v>
      </c>
      <c r="K698" t="s">
        <v>145</v>
      </c>
      <c r="L698">
        <v>30</v>
      </c>
      <c r="M698">
        <v>0</v>
      </c>
      <c r="N698" t="s">
        <v>707</v>
      </c>
      <c r="O698" t="s">
        <v>160</v>
      </c>
      <c r="P698" t="s">
        <v>691</v>
      </c>
      <c r="Q698" t="s">
        <v>684</v>
      </c>
      <c r="R698" t="s">
        <v>46</v>
      </c>
      <c r="S698" s="37" t="b">
        <f>Table1[[#This Row],[Toss_Winner]]=Table1[[#This Row],[Winner]]</f>
        <v>1</v>
      </c>
      <c r="T698" s="37" t="b">
        <f>IF(Table1[[#This Row],[Team1]]=Table1[[#This Row],[Team2]],)</f>
        <v>0</v>
      </c>
    </row>
    <row r="699" spans="1:20" x14ac:dyDescent="0.25">
      <c r="A699">
        <v>7947</v>
      </c>
      <c r="B699" t="s">
        <v>653</v>
      </c>
      <c r="C699" t="s">
        <v>18</v>
      </c>
      <c r="D699" s="1">
        <v>43239</v>
      </c>
      <c r="E699" t="s">
        <v>19</v>
      </c>
      <c r="F699" t="s">
        <v>36</v>
      </c>
      <c r="G699" t="s">
        <v>19</v>
      </c>
      <c r="H699" t="s">
        <v>49</v>
      </c>
      <c r="I699" t="s">
        <v>22</v>
      </c>
      <c r="J699">
        <v>0</v>
      </c>
      <c r="K699" t="s">
        <v>36</v>
      </c>
      <c r="L699">
        <v>0</v>
      </c>
      <c r="M699">
        <v>5</v>
      </c>
      <c r="N699" t="s">
        <v>37</v>
      </c>
      <c r="O699" t="s">
        <v>24</v>
      </c>
      <c r="P699" t="s">
        <v>656</v>
      </c>
      <c r="Q699" t="s">
        <v>33</v>
      </c>
      <c r="R699" t="s">
        <v>689</v>
      </c>
      <c r="S699" s="37" t="b">
        <f>Table1[[#This Row],[Toss_Winner]]=Table1[[#This Row],[Winner]]</f>
        <v>0</v>
      </c>
      <c r="T699" s="37" t="b">
        <f>IF(Table1[[#This Row],[Team1]]=Table1[[#This Row],[Team2]],)</f>
        <v>0</v>
      </c>
    </row>
    <row r="700" spans="1:20" x14ac:dyDescent="0.25">
      <c r="A700">
        <v>7948</v>
      </c>
      <c r="B700" t="s">
        <v>653</v>
      </c>
      <c r="C700" t="s">
        <v>70</v>
      </c>
      <c r="D700" s="1">
        <v>43240</v>
      </c>
      <c r="E700" t="s">
        <v>48</v>
      </c>
      <c r="F700" t="s">
        <v>28</v>
      </c>
      <c r="G700" t="s">
        <v>48</v>
      </c>
      <c r="H700" t="s">
        <v>49</v>
      </c>
      <c r="I700" t="s">
        <v>22</v>
      </c>
      <c r="J700">
        <v>0</v>
      </c>
      <c r="K700" t="s">
        <v>48</v>
      </c>
      <c r="L700">
        <v>11</v>
      </c>
      <c r="M700">
        <v>0</v>
      </c>
      <c r="N700" t="s">
        <v>206</v>
      </c>
      <c r="O700" t="s">
        <v>72</v>
      </c>
      <c r="P700" t="s">
        <v>695</v>
      </c>
      <c r="Q700" t="s">
        <v>664</v>
      </c>
      <c r="R700" t="s">
        <v>663</v>
      </c>
      <c r="S700" s="37" t="b">
        <f>Table1[[#This Row],[Toss_Winner]]=Table1[[#This Row],[Winner]]</f>
        <v>1</v>
      </c>
      <c r="T700" s="37" t="b">
        <f>IF(Table1[[#This Row],[Team1]]=Table1[[#This Row],[Team2]],)</f>
        <v>0</v>
      </c>
    </row>
    <row r="701" spans="1:20" x14ac:dyDescent="0.25">
      <c r="A701">
        <v>7949</v>
      </c>
      <c r="B701" t="s">
        <v>653</v>
      </c>
      <c r="C701" t="s">
        <v>27</v>
      </c>
      <c r="D701" s="1">
        <v>43240</v>
      </c>
      <c r="E701" t="s">
        <v>42</v>
      </c>
      <c r="F701" t="s">
        <v>140</v>
      </c>
      <c r="G701" t="s">
        <v>140</v>
      </c>
      <c r="H701" t="s">
        <v>21</v>
      </c>
      <c r="I701" t="s">
        <v>22</v>
      </c>
      <c r="J701">
        <v>0</v>
      </c>
      <c r="K701" t="s">
        <v>140</v>
      </c>
      <c r="L701">
        <v>0</v>
      </c>
      <c r="M701">
        <v>5</v>
      </c>
      <c r="N701" t="s">
        <v>709</v>
      </c>
      <c r="O701" t="s">
        <v>31</v>
      </c>
      <c r="P701" t="s">
        <v>39</v>
      </c>
      <c r="Q701" t="s">
        <v>686</v>
      </c>
      <c r="R701" t="s">
        <v>694</v>
      </c>
      <c r="S701" s="37" t="b">
        <f>Table1[[#This Row],[Toss_Winner]]=Table1[[#This Row],[Winner]]</f>
        <v>1</v>
      </c>
      <c r="T701" s="37" t="b">
        <f>IF(Table1[[#This Row],[Team1]]=Table1[[#This Row],[Team2]],)</f>
        <v>0</v>
      </c>
    </row>
    <row r="702" spans="1:20" x14ac:dyDescent="0.25">
      <c r="A702">
        <v>7950</v>
      </c>
      <c r="B702" t="s">
        <v>653</v>
      </c>
      <c r="C702" t="s">
        <v>54</v>
      </c>
      <c r="D702" s="1">
        <v>43242</v>
      </c>
      <c r="E702" t="s">
        <v>19</v>
      </c>
      <c r="F702" t="s">
        <v>140</v>
      </c>
      <c r="G702" t="s">
        <v>140</v>
      </c>
      <c r="H702" t="s">
        <v>21</v>
      </c>
      <c r="I702" t="s">
        <v>22</v>
      </c>
      <c r="J702">
        <v>0</v>
      </c>
      <c r="K702" t="s">
        <v>140</v>
      </c>
      <c r="L702">
        <v>0</v>
      </c>
      <c r="M702">
        <v>2</v>
      </c>
      <c r="N702" t="s">
        <v>436</v>
      </c>
      <c r="O702" t="s">
        <v>56</v>
      </c>
      <c r="P702" t="s">
        <v>694</v>
      </c>
      <c r="Q702" t="s">
        <v>46</v>
      </c>
      <c r="R702" t="s">
        <v>33</v>
      </c>
      <c r="S702" s="37" t="b">
        <f>Table1[[#This Row],[Toss_Winner]]=Table1[[#This Row],[Winner]]</f>
        <v>1</v>
      </c>
      <c r="T702" s="37" t="b">
        <f>IF(Table1[[#This Row],[Team1]]=Table1[[#This Row],[Team2]],)</f>
        <v>0</v>
      </c>
    </row>
    <row r="703" spans="1:20" x14ac:dyDescent="0.25">
      <c r="A703">
        <v>7951</v>
      </c>
      <c r="B703" t="s">
        <v>653</v>
      </c>
      <c r="C703" t="s">
        <v>60</v>
      </c>
      <c r="D703" s="1">
        <v>43243</v>
      </c>
      <c r="E703" t="s">
        <v>36</v>
      </c>
      <c r="F703" t="s">
        <v>145</v>
      </c>
      <c r="G703" t="s">
        <v>145</v>
      </c>
      <c r="H703" t="s">
        <v>21</v>
      </c>
      <c r="I703" t="s">
        <v>22</v>
      </c>
      <c r="J703">
        <v>0</v>
      </c>
      <c r="K703" t="s">
        <v>36</v>
      </c>
      <c r="L703">
        <v>25</v>
      </c>
      <c r="M703">
        <v>0</v>
      </c>
      <c r="N703" t="s">
        <v>576</v>
      </c>
      <c r="O703" t="s">
        <v>63</v>
      </c>
      <c r="P703" t="s">
        <v>39</v>
      </c>
      <c r="Q703" t="s">
        <v>656</v>
      </c>
      <c r="R703" t="s">
        <v>695</v>
      </c>
      <c r="S703" s="37" t="b">
        <f>Table1[[#This Row],[Toss_Winner]]=Table1[[#This Row],[Winner]]</f>
        <v>0</v>
      </c>
      <c r="T703" s="37" t="b">
        <f>IF(Table1[[#This Row],[Team1]]=Table1[[#This Row],[Team2]],)</f>
        <v>0</v>
      </c>
    </row>
    <row r="704" spans="1:20" x14ac:dyDescent="0.25">
      <c r="A704">
        <v>7952</v>
      </c>
      <c r="B704" t="s">
        <v>653</v>
      </c>
      <c r="C704" t="s">
        <v>60</v>
      </c>
      <c r="D704" s="1">
        <v>43245</v>
      </c>
      <c r="E704" t="s">
        <v>19</v>
      </c>
      <c r="F704" t="s">
        <v>36</v>
      </c>
      <c r="G704" t="s">
        <v>36</v>
      </c>
      <c r="H704" t="s">
        <v>21</v>
      </c>
      <c r="I704" t="s">
        <v>22</v>
      </c>
      <c r="J704">
        <v>0</v>
      </c>
      <c r="K704" t="s">
        <v>19</v>
      </c>
      <c r="L704">
        <v>14</v>
      </c>
      <c r="M704">
        <v>0</v>
      </c>
      <c r="N704" t="s">
        <v>52</v>
      </c>
      <c r="O704" t="s">
        <v>63</v>
      </c>
      <c r="P704" t="s">
        <v>39</v>
      </c>
      <c r="Q704" t="s">
        <v>695</v>
      </c>
      <c r="R704" t="s">
        <v>656</v>
      </c>
      <c r="S704" s="37" t="b">
        <f>Table1[[#This Row],[Toss_Winner]]=Table1[[#This Row],[Winner]]</f>
        <v>0</v>
      </c>
      <c r="T704" s="37" t="b">
        <f>IF(Table1[[#This Row],[Team1]]=Table1[[#This Row],[Team2]],)</f>
        <v>0</v>
      </c>
    </row>
    <row r="705" spans="1:20" x14ac:dyDescent="0.25">
      <c r="A705">
        <v>7953</v>
      </c>
      <c r="B705" t="s">
        <v>653</v>
      </c>
      <c r="C705" t="s">
        <v>54</v>
      </c>
      <c r="D705" s="1">
        <v>43247</v>
      </c>
      <c r="E705" t="s">
        <v>19</v>
      </c>
      <c r="F705" t="s">
        <v>140</v>
      </c>
      <c r="G705" t="s">
        <v>140</v>
      </c>
      <c r="H705" t="s">
        <v>21</v>
      </c>
      <c r="I705" t="s">
        <v>22</v>
      </c>
      <c r="J705">
        <v>0</v>
      </c>
      <c r="K705" t="s">
        <v>140</v>
      </c>
      <c r="L705">
        <v>0</v>
      </c>
      <c r="M705">
        <v>8</v>
      </c>
      <c r="N705" t="s">
        <v>159</v>
      </c>
      <c r="O705" t="s">
        <v>56</v>
      </c>
      <c r="P705" t="s">
        <v>694</v>
      </c>
      <c r="Q705" t="s">
        <v>33</v>
      </c>
      <c r="R705" t="s">
        <v>39</v>
      </c>
      <c r="S705" s="37" t="b">
        <f>Table1[[#This Row],[Toss_Winner]]=Table1[[#This Row],[Winner]]</f>
        <v>1</v>
      </c>
      <c r="T705" s="37" t="b">
        <f>IF(Table1[[#This Row],[Team1]]=Table1[[#This Row],[Team2]],)</f>
        <v>0</v>
      </c>
    </row>
    <row r="706" spans="1:20" x14ac:dyDescent="0.25">
      <c r="A706">
        <v>11137</v>
      </c>
      <c r="B706" t="s">
        <v>714</v>
      </c>
      <c r="C706" t="s">
        <v>166</v>
      </c>
      <c r="D706" s="1">
        <v>43547</v>
      </c>
      <c r="E706" t="s">
        <v>20</v>
      </c>
      <c r="F706" t="s">
        <v>140</v>
      </c>
      <c r="G706" t="s">
        <v>140</v>
      </c>
      <c r="H706" t="s">
        <v>21</v>
      </c>
      <c r="I706" t="s">
        <v>22</v>
      </c>
      <c r="J706">
        <v>0</v>
      </c>
      <c r="K706" t="s">
        <v>140</v>
      </c>
      <c r="L706">
        <v>0</v>
      </c>
      <c r="M706">
        <v>7</v>
      </c>
      <c r="N706" t="s">
        <v>282</v>
      </c>
      <c r="O706" t="s">
        <v>716</v>
      </c>
      <c r="P706" t="s">
        <v>691</v>
      </c>
      <c r="Q706" t="s">
        <v>689</v>
      </c>
      <c r="R706" t="s">
        <v>39</v>
      </c>
      <c r="S706" s="37" t="b">
        <f>Table1[[#This Row],[Toss_Winner]]=Table1[[#This Row],[Winner]]</f>
        <v>1</v>
      </c>
      <c r="T706" s="37" t="b">
        <f>IF(Table1[[#This Row],[Team1]]=Table1[[#This Row],[Team2]],)</f>
        <v>0</v>
      </c>
    </row>
    <row r="707" spans="1:20" x14ac:dyDescent="0.25">
      <c r="A707">
        <v>11138</v>
      </c>
      <c r="B707" t="s">
        <v>714</v>
      </c>
      <c r="C707" t="s">
        <v>60</v>
      </c>
      <c r="D707" s="1">
        <v>43548</v>
      </c>
      <c r="E707" t="s">
        <v>19</v>
      </c>
      <c r="F707" t="s">
        <v>36</v>
      </c>
      <c r="G707" t="s">
        <v>36</v>
      </c>
      <c r="H707" t="s">
        <v>21</v>
      </c>
      <c r="I707" t="s">
        <v>22</v>
      </c>
      <c r="J707">
        <v>0</v>
      </c>
      <c r="K707" t="s">
        <v>36</v>
      </c>
      <c r="L707">
        <v>0</v>
      </c>
      <c r="M707">
        <v>6</v>
      </c>
      <c r="N707" t="s">
        <v>576</v>
      </c>
      <c r="O707" t="s">
        <v>63</v>
      </c>
      <c r="P707" t="s">
        <v>654</v>
      </c>
      <c r="Q707" t="s">
        <v>656</v>
      </c>
      <c r="R707" t="s">
        <v>663</v>
      </c>
      <c r="S707" s="37" t="b">
        <f>Table1[[#This Row],[Toss_Winner]]=Table1[[#This Row],[Winner]]</f>
        <v>1</v>
      </c>
      <c r="T707" s="37" t="b">
        <f>IF(Table1[[#This Row],[Team1]]=Table1[[#This Row],[Team2]],)</f>
        <v>0</v>
      </c>
    </row>
    <row r="708" spans="1:20" x14ac:dyDescent="0.25">
      <c r="A708">
        <v>11139</v>
      </c>
      <c r="B708" t="s">
        <v>714</v>
      </c>
      <c r="C708" t="s">
        <v>54</v>
      </c>
      <c r="D708" s="1">
        <v>43548</v>
      </c>
      <c r="E708" t="s">
        <v>718</v>
      </c>
      <c r="F708" t="s">
        <v>28</v>
      </c>
      <c r="G708" t="s">
        <v>28</v>
      </c>
      <c r="H708" t="s">
        <v>21</v>
      </c>
      <c r="I708" t="s">
        <v>22</v>
      </c>
      <c r="J708">
        <v>0</v>
      </c>
      <c r="K708" t="s">
        <v>718</v>
      </c>
      <c r="L708">
        <v>37</v>
      </c>
      <c r="M708">
        <v>0</v>
      </c>
      <c r="N708" t="s">
        <v>112</v>
      </c>
      <c r="O708" t="s">
        <v>56</v>
      </c>
      <c r="P708" t="s">
        <v>33</v>
      </c>
      <c r="Q708" t="s">
        <v>686</v>
      </c>
      <c r="R708" t="s">
        <v>664</v>
      </c>
      <c r="S708" s="37" t="b">
        <f>Table1[[#This Row],[Toss_Winner]]=Table1[[#This Row],[Winner]]</f>
        <v>0</v>
      </c>
      <c r="T708" s="37" t="b">
        <f>IF(Table1[[#This Row],[Team1]]=Table1[[#This Row],[Team2]],)</f>
        <v>0</v>
      </c>
    </row>
    <row r="709" spans="1:20" x14ac:dyDescent="0.25">
      <c r="A709">
        <v>11140</v>
      </c>
      <c r="B709" t="s">
        <v>714</v>
      </c>
      <c r="C709" t="s">
        <v>157</v>
      </c>
      <c r="D709" s="1">
        <v>43549</v>
      </c>
      <c r="E709" t="s">
        <v>42</v>
      </c>
      <c r="F709" t="s">
        <v>145</v>
      </c>
      <c r="G709" t="s">
        <v>145</v>
      </c>
      <c r="H709" t="s">
        <v>21</v>
      </c>
      <c r="I709" t="s">
        <v>22</v>
      </c>
      <c r="J709">
        <v>0</v>
      </c>
      <c r="K709" t="s">
        <v>42</v>
      </c>
      <c r="L709">
        <v>14</v>
      </c>
      <c r="M709">
        <v>0</v>
      </c>
      <c r="N709" t="s">
        <v>80</v>
      </c>
      <c r="O709" t="s">
        <v>160</v>
      </c>
      <c r="P709" t="s">
        <v>46</v>
      </c>
      <c r="Q709" t="s">
        <v>720</v>
      </c>
      <c r="R709" t="s">
        <v>691</v>
      </c>
      <c r="S709" s="37" t="b">
        <f>Table1[[#This Row],[Toss_Winner]]=Table1[[#This Row],[Winner]]</f>
        <v>0</v>
      </c>
      <c r="T709" s="37" t="b">
        <f>IF(Table1[[#This Row],[Team1]]=Table1[[#This Row],[Team2]],)</f>
        <v>0</v>
      </c>
    </row>
    <row r="710" spans="1:20" x14ac:dyDescent="0.25">
      <c r="A710">
        <v>11141</v>
      </c>
      <c r="B710" t="s">
        <v>714</v>
      </c>
      <c r="C710" t="s">
        <v>70</v>
      </c>
      <c r="D710" s="1">
        <v>43550</v>
      </c>
      <c r="E710" t="s">
        <v>718</v>
      </c>
      <c r="F710" t="s">
        <v>140</v>
      </c>
      <c r="G710" t="s">
        <v>718</v>
      </c>
      <c r="H710" t="s">
        <v>49</v>
      </c>
      <c r="I710" t="s">
        <v>22</v>
      </c>
      <c r="J710">
        <v>0</v>
      </c>
      <c r="K710" t="s">
        <v>140</v>
      </c>
      <c r="L710">
        <v>0</v>
      </c>
      <c r="M710">
        <v>6</v>
      </c>
      <c r="N710" t="s">
        <v>159</v>
      </c>
      <c r="O710" t="s">
        <v>722</v>
      </c>
      <c r="P710" t="s">
        <v>694</v>
      </c>
      <c r="Q710" t="s">
        <v>39</v>
      </c>
      <c r="R710" t="s">
        <v>689</v>
      </c>
      <c r="S710" s="37" t="b">
        <f>Table1[[#This Row],[Toss_Winner]]=Table1[[#This Row],[Winner]]</f>
        <v>0</v>
      </c>
      <c r="T710" s="37" t="b">
        <f>IF(Table1[[#This Row],[Team1]]=Table1[[#This Row],[Team2]],)</f>
        <v>0</v>
      </c>
    </row>
    <row r="711" spans="1:20" x14ac:dyDescent="0.25">
      <c r="A711">
        <v>11142</v>
      </c>
      <c r="B711" t="s">
        <v>714</v>
      </c>
      <c r="C711" t="s">
        <v>60</v>
      </c>
      <c r="D711" s="1">
        <v>43551</v>
      </c>
      <c r="E711" t="s">
        <v>36</v>
      </c>
      <c r="F711" t="s">
        <v>42</v>
      </c>
      <c r="G711" t="s">
        <v>42</v>
      </c>
      <c r="H711" t="s">
        <v>21</v>
      </c>
      <c r="I711" t="s">
        <v>22</v>
      </c>
      <c r="J711">
        <v>0</v>
      </c>
      <c r="K711" t="s">
        <v>36</v>
      </c>
      <c r="L711">
        <v>28</v>
      </c>
      <c r="M711">
        <v>0</v>
      </c>
      <c r="N711" t="s">
        <v>576</v>
      </c>
      <c r="O711" t="s">
        <v>63</v>
      </c>
      <c r="P711" t="s">
        <v>656</v>
      </c>
      <c r="Q711" t="s">
        <v>663</v>
      </c>
      <c r="R711" t="s">
        <v>654</v>
      </c>
      <c r="S711" s="37" t="b">
        <f>Table1[[#This Row],[Toss_Winner]]=Table1[[#This Row],[Winner]]</f>
        <v>0</v>
      </c>
      <c r="T711" s="37" t="b">
        <f>IF(Table1[[#This Row],[Team1]]=Table1[[#This Row],[Team2]],)</f>
        <v>0</v>
      </c>
    </row>
    <row r="712" spans="1:20" x14ac:dyDescent="0.25">
      <c r="A712">
        <v>11143</v>
      </c>
      <c r="B712" t="s">
        <v>714</v>
      </c>
      <c r="C712" t="s">
        <v>666</v>
      </c>
      <c r="D712" s="1">
        <v>43552</v>
      </c>
      <c r="E712" t="s">
        <v>28</v>
      </c>
      <c r="F712" t="s">
        <v>20</v>
      </c>
      <c r="G712" t="s">
        <v>20</v>
      </c>
      <c r="H712" t="s">
        <v>21</v>
      </c>
      <c r="I712" t="s">
        <v>22</v>
      </c>
      <c r="J712">
        <v>0</v>
      </c>
      <c r="K712" t="s">
        <v>28</v>
      </c>
      <c r="L712">
        <v>6</v>
      </c>
      <c r="M712">
        <v>0</v>
      </c>
      <c r="N712" t="s">
        <v>59</v>
      </c>
      <c r="O712" t="s">
        <v>725</v>
      </c>
      <c r="P712" t="s">
        <v>33</v>
      </c>
      <c r="Q712" t="s">
        <v>664</v>
      </c>
      <c r="R712" t="s">
        <v>686</v>
      </c>
      <c r="S712" s="37" t="b">
        <f>Table1[[#This Row],[Toss_Winner]]=Table1[[#This Row],[Winner]]</f>
        <v>0</v>
      </c>
      <c r="T712" s="37" t="b">
        <f>IF(Table1[[#This Row],[Team1]]=Table1[[#This Row],[Team2]],)</f>
        <v>0</v>
      </c>
    </row>
    <row r="713" spans="1:20" x14ac:dyDescent="0.25">
      <c r="A713">
        <v>11144</v>
      </c>
      <c r="B713" t="s">
        <v>714</v>
      </c>
      <c r="C713" t="s">
        <v>18</v>
      </c>
      <c r="D713" s="1">
        <v>43553</v>
      </c>
      <c r="E713" t="s">
        <v>145</v>
      </c>
      <c r="F713" t="s">
        <v>19</v>
      </c>
      <c r="G713" t="s">
        <v>145</v>
      </c>
      <c r="H713" t="s">
        <v>49</v>
      </c>
      <c r="I713" t="s">
        <v>22</v>
      </c>
      <c r="J713">
        <v>0</v>
      </c>
      <c r="K713" t="s">
        <v>19</v>
      </c>
      <c r="L713">
        <v>0</v>
      </c>
      <c r="M713">
        <v>5</v>
      </c>
      <c r="N713" t="s">
        <v>52</v>
      </c>
      <c r="O713" t="s">
        <v>727</v>
      </c>
      <c r="P713" t="s">
        <v>691</v>
      </c>
      <c r="Q713" t="s">
        <v>46</v>
      </c>
      <c r="R713" t="s">
        <v>720</v>
      </c>
      <c r="S713" s="37" t="b">
        <f>Table1[[#This Row],[Toss_Winner]]=Table1[[#This Row],[Winner]]</f>
        <v>0</v>
      </c>
      <c r="T713" s="37" t="b">
        <f>IF(Table1[[#This Row],[Team1]]=Table1[[#This Row],[Team2]],)</f>
        <v>0</v>
      </c>
    </row>
    <row r="714" spans="1:20" x14ac:dyDescent="0.25">
      <c r="A714">
        <v>11145</v>
      </c>
      <c r="B714" t="s">
        <v>714</v>
      </c>
      <c r="C714" t="s">
        <v>657</v>
      </c>
      <c r="D714" s="1">
        <v>43554</v>
      </c>
      <c r="E714" t="s">
        <v>28</v>
      </c>
      <c r="F714" t="s">
        <v>42</v>
      </c>
      <c r="G714" t="s">
        <v>42</v>
      </c>
      <c r="H714" t="s">
        <v>21</v>
      </c>
      <c r="I714" t="s">
        <v>22</v>
      </c>
      <c r="J714">
        <v>0</v>
      </c>
      <c r="K714" t="s">
        <v>42</v>
      </c>
      <c r="L714">
        <v>0</v>
      </c>
      <c r="M714">
        <v>8</v>
      </c>
      <c r="N714" t="s">
        <v>578</v>
      </c>
      <c r="O714" t="s">
        <v>729</v>
      </c>
      <c r="P714" t="s">
        <v>663</v>
      </c>
      <c r="Q714" t="s">
        <v>654</v>
      </c>
      <c r="R714" t="s">
        <v>656</v>
      </c>
      <c r="S714" s="37" t="b">
        <f>Table1[[#This Row],[Toss_Winner]]=Table1[[#This Row],[Winner]]</f>
        <v>1</v>
      </c>
      <c r="T714" s="37" t="b">
        <f>IF(Table1[[#This Row],[Team1]]=Table1[[#This Row],[Team2]],)</f>
        <v>0</v>
      </c>
    </row>
    <row r="715" spans="1:20" x14ac:dyDescent="0.25">
      <c r="A715">
        <v>11146</v>
      </c>
      <c r="B715" t="s">
        <v>714</v>
      </c>
      <c r="C715" t="s">
        <v>70</v>
      </c>
      <c r="D715" s="1">
        <v>43554</v>
      </c>
      <c r="E715" t="s">
        <v>36</v>
      </c>
      <c r="F715" t="s">
        <v>718</v>
      </c>
      <c r="G715" t="s">
        <v>718</v>
      </c>
      <c r="H715" t="s">
        <v>21</v>
      </c>
      <c r="I715" t="s">
        <v>104</v>
      </c>
      <c r="J715">
        <v>0</v>
      </c>
      <c r="K715" t="s">
        <v>718</v>
      </c>
      <c r="L715">
        <v>0</v>
      </c>
      <c r="M715">
        <v>0</v>
      </c>
      <c r="N715" t="s">
        <v>730</v>
      </c>
      <c r="O715" t="s">
        <v>722</v>
      </c>
      <c r="P715" t="s">
        <v>689</v>
      </c>
      <c r="Q715" t="s">
        <v>39</v>
      </c>
      <c r="R715" t="s">
        <v>694</v>
      </c>
      <c r="S715" s="37" t="b">
        <f>Table1[[#This Row],[Toss_Winner]]=Table1[[#This Row],[Winner]]</f>
        <v>1</v>
      </c>
      <c r="T715" s="37" t="b">
        <f>IF(Table1[[#This Row],[Team1]]=Table1[[#This Row],[Team2]],)</f>
        <v>0</v>
      </c>
    </row>
    <row r="716" spans="1:20" x14ac:dyDescent="0.25">
      <c r="A716">
        <v>11147</v>
      </c>
      <c r="B716" t="s">
        <v>714</v>
      </c>
      <c r="C716" t="s">
        <v>18</v>
      </c>
      <c r="D716" s="1">
        <v>43555</v>
      </c>
      <c r="E716" t="s">
        <v>19</v>
      </c>
      <c r="F716" t="s">
        <v>20</v>
      </c>
      <c r="G716" t="s">
        <v>20</v>
      </c>
      <c r="H716" t="s">
        <v>21</v>
      </c>
      <c r="I716" t="s">
        <v>22</v>
      </c>
      <c r="J716">
        <v>0</v>
      </c>
      <c r="K716" t="s">
        <v>19</v>
      </c>
      <c r="L716">
        <v>118</v>
      </c>
      <c r="M716">
        <v>0</v>
      </c>
      <c r="N716" t="s">
        <v>732</v>
      </c>
      <c r="O716" t="s">
        <v>727</v>
      </c>
      <c r="P716" t="s">
        <v>33</v>
      </c>
      <c r="Q716" t="s">
        <v>720</v>
      </c>
      <c r="R716" t="s">
        <v>46</v>
      </c>
      <c r="S716" s="37" t="b">
        <f>Table1[[#This Row],[Toss_Winner]]=Table1[[#This Row],[Winner]]</f>
        <v>0</v>
      </c>
      <c r="T716" s="37" t="b">
        <f>IF(Table1[[#This Row],[Team1]]=Table1[[#This Row],[Team2]],)</f>
        <v>0</v>
      </c>
    </row>
    <row r="717" spans="1:20" x14ac:dyDescent="0.25">
      <c r="A717">
        <v>11148</v>
      </c>
      <c r="B717" t="s">
        <v>714</v>
      </c>
      <c r="C717" t="s">
        <v>166</v>
      </c>
      <c r="D717" s="1">
        <v>43555</v>
      </c>
      <c r="E717" t="s">
        <v>140</v>
      </c>
      <c r="F717" t="s">
        <v>145</v>
      </c>
      <c r="G717" t="s">
        <v>145</v>
      </c>
      <c r="H717" t="s">
        <v>21</v>
      </c>
      <c r="I717" t="s">
        <v>22</v>
      </c>
      <c r="J717">
        <v>0</v>
      </c>
      <c r="K717" t="s">
        <v>140</v>
      </c>
      <c r="L717">
        <v>8</v>
      </c>
      <c r="M717">
        <v>0</v>
      </c>
      <c r="N717" t="s">
        <v>92</v>
      </c>
      <c r="O717" t="s">
        <v>716</v>
      </c>
      <c r="P717" t="s">
        <v>664</v>
      </c>
      <c r="Q717" t="s">
        <v>686</v>
      </c>
      <c r="R717" t="s">
        <v>691</v>
      </c>
      <c r="S717" s="37" t="b">
        <f>Table1[[#This Row],[Toss_Winner]]=Table1[[#This Row],[Winner]]</f>
        <v>0</v>
      </c>
      <c r="T717" s="37" t="b">
        <f>IF(Table1[[#This Row],[Team1]]=Table1[[#This Row],[Team2]],)</f>
        <v>0</v>
      </c>
    </row>
    <row r="718" spans="1:20" x14ac:dyDescent="0.25">
      <c r="A718">
        <v>11149</v>
      </c>
      <c r="B718" t="s">
        <v>714</v>
      </c>
      <c r="C718" t="s">
        <v>657</v>
      </c>
      <c r="D718" s="1">
        <v>43556</v>
      </c>
      <c r="E718" t="s">
        <v>42</v>
      </c>
      <c r="F718" t="s">
        <v>718</v>
      </c>
      <c r="G718" t="s">
        <v>718</v>
      </c>
      <c r="H718" t="s">
        <v>21</v>
      </c>
      <c r="I718" t="s">
        <v>22</v>
      </c>
      <c r="J718">
        <v>0</v>
      </c>
      <c r="K718" t="s">
        <v>42</v>
      </c>
      <c r="L718">
        <v>14</v>
      </c>
      <c r="M718">
        <v>0</v>
      </c>
      <c r="N718" t="s">
        <v>733</v>
      </c>
      <c r="O718" t="s">
        <v>729</v>
      </c>
      <c r="P718" t="s">
        <v>656</v>
      </c>
      <c r="Q718" t="s">
        <v>654</v>
      </c>
      <c r="R718" t="s">
        <v>663</v>
      </c>
      <c r="S718" s="37" t="b">
        <f>Table1[[#This Row],[Toss_Winner]]=Table1[[#This Row],[Winner]]</f>
        <v>0</v>
      </c>
      <c r="T718" s="37" t="b">
        <f>IF(Table1[[#This Row],[Team1]]=Table1[[#This Row],[Team2]],)</f>
        <v>0</v>
      </c>
    </row>
    <row r="719" spans="1:20" x14ac:dyDescent="0.25">
      <c r="A719">
        <v>11150</v>
      </c>
      <c r="B719" t="s">
        <v>714</v>
      </c>
      <c r="C719" t="s">
        <v>157</v>
      </c>
      <c r="D719" s="1">
        <v>43557</v>
      </c>
      <c r="E719" t="s">
        <v>20</v>
      </c>
      <c r="F719" t="s">
        <v>145</v>
      </c>
      <c r="G719" t="s">
        <v>145</v>
      </c>
      <c r="H719" t="s">
        <v>21</v>
      </c>
      <c r="I719" t="s">
        <v>22</v>
      </c>
      <c r="J719">
        <v>0</v>
      </c>
      <c r="K719" t="s">
        <v>145</v>
      </c>
      <c r="L719">
        <v>0</v>
      </c>
      <c r="M719">
        <v>7</v>
      </c>
      <c r="N719" t="s">
        <v>707</v>
      </c>
      <c r="O719" t="s">
        <v>160</v>
      </c>
      <c r="P719" t="s">
        <v>694</v>
      </c>
      <c r="Q719" t="s">
        <v>689</v>
      </c>
      <c r="R719" t="s">
        <v>39</v>
      </c>
      <c r="S719" s="37" t="b">
        <f>Table1[[#This Row],[Toss_Winner]]=Table1[[#This Row],[Winner]]</f>
        <v>1</v>
      </c>
      <c r="T719" s="37" t="b">
        <f>IF(Table1[[#This Row],[Team1]]=Table1[[#This Row],[Team2]],)</f>
        <v>0</v>
      </c>
    </row>
    <row r="720" spans="1:20" x14ac:dyDescent="0.25">
      <c r="A720">
        <v>11151</v>
      </c>
      <c r="B720" t="s">
        <v>714</v>
      </c>
      <c r="C720" t="s">
        <v>54</v>
      </c>
      <c r="D720" s="1">
        <v>43558</v>
      </c>
      <c r="E720" t="s">
        <v>28</v>
      </c>
      <c r="F720" t="s">
        <v>140</v>
      </c>
      <c r="G720" t="s">
        <v>140</v>
      </c>
      <c r="H720" t="s">
        <v>21</v>
      </c>
      <c r="I720" t="s">
        <v>22</v>
      </c>
      <c r="J720">
        <v>0</v>
      </c>
      <c r="K720" t="s">
        <v>28</v>
      </c>
      <c r="L720">
        <v>37</v>
      </c>
      <c r="M720">
        <v>0</v>
      </c>
      <c r="N720" t="s">
        <v>597</v>
      </c>
      <c r="O720" t="s">
        <v>56</v>
      </c>
      <c r="P720" t="s">
        <v>691</v>
      </c>
      <c r="Q720" t="s">
        <v>659</v>
      </c>
      <c r="R720" t="s">
        <v>686</v>
      </c>
      <c r="S720" s="37" t="b">
        <f>Table1[[#This Row],[Toss_Winner]]=Table1[[#This Row],[Winner]]</f>
        <v>0</v>
      </c>
      <c r="T720" s="37" t="b">
        <f>IF(Table1[[#This Row],[Team1]]=Table1[[#This Row],[Team2]],)</f>
        <v>0</v>
      </c>
    </row>
    <row r="721" spans="1:20" x14ac:dyDescent="0.25">
      <c r="A721">
        <v>11152</v>
      </c>
      <c r="B721" t="s">
        <v>714</v>
      </c>
      <c r="C721" t="s">
        <v>70</v>
      </c>
      <c r="D721" s="1">
        <v>43559</v>
      </c>
      <c r="E721" t="s">
        <v>718</v>
      </c>
      <c r="F721" t="s">
        <v>19</v>
      </c>
      <c r="G721" t="s">
        <v>19</v>
      </c>
      <c r="H721" t="s">
        <v>21</v>
      </c>
      <c r="I721" t="s">
        <v>22</v>
      </c>
      <c r="J721">
        <v>0</v>
      </c>
      <c r="K721" t="s">
        <v>19</v>
      </c>
      <c r="L721">
        <v>0</v>
      </c>
      <c r="M721">
        <v>5</v>
      </c>
      <c r="N721" t="s">
        <v>732</v>
      </c>
      <c r="O721" t="s">
        <v>722</v>
      </c>
      <c r="P721" t="s">
        <v>46</v>
      </c>
      <c r="Q721" t="s">
        <v>720</v>
      </c>
      <c r="R721" t="s">
        <v>33</v>
      </c>
      <c r="S721" s="37" t="b">
        <f>Table1[[#This Row],[Toss_Winner]]=Table1[[#This Row],[Winner]]</f>
        <v>1</v>
      </c>
      <c r="T721" s="37" t="b">
        <f>IF(Table1[[#This Row],[Team1]]=Table1[[#This Row],[Team2]],)</f>
        <v>0</v>
      </c>
    </row>
    <row r="722" spans="1:20" x14ac:dyDescent="0.25">
      <c r="A722">
        <v>11153</v>
      </c>
      <c r="B722" t="s">
        <v>714</v>
      </c>
      <c r="C722" t="s">
        <v>666</v>
      </c>
      <c r="D722" s="1">
        <v>43560</v>
      </c>
      <c r="E722" t="s">
        <v>20</v>
      </c>
      <c r="F722" t="s">
        <v>36</v>
      </c>
      <c r="G722" t="s">
        <v>36</v>
      </c>
      <c r="H722" t="s">
        <v>21</v>
      </c>
      <c r="I722" t="s">
        <v>22</v>
      </c>
      <c r="J722">
        <v>0</v>
      </c>
      <c r="K722" t="s">
        <v>36</v>
      </c>
      <c r="L722">
        <v>0</v>
      </c>
      <c r="M722">
        <v>5</v>
      </c>
      <c r="N722" t="s">
        <v>576</v>
      </c>
      <c r="O722" t="s">
        <v>725</v>
      </c>
      <c r="P722" t="s">
        <v>656</v>
      </c>
      <c r="Q722" t="s">
        <v>654</v>
      </c>
      <c r="R722" t="s">
        <v>664</v>
      </c>
      <c r="S722" s="37" t="b">
        <f>Table1[[#This Row],[Toss_Winner]]=Table1[[#This Row],[Winner]]</f>
        <v>1</v>
      </c>
      <c r="T722" s="37" t="b">
        <f>IF(Table1[[#This Row],[Team1]]=Table1[[#This Row],[Team2]],)</f>
        <v>0</v>
      </c>
    </row>
    <row r="723" spans="1:20" x14ac:dyDescent="0.25">
      <c r="A723">
        <v>11309</v>
      </c>
      <c r="B723" t="s">
        <v>714</v>
      </c>
      <c r="C723" t="s">
        <v>166</v>
      </c>
      <c r="D723" s="1">
        <v>43561</v>
      </c>
      <c r="E723" t="s">
        <v>140</v>
      </c>
      <c r="F723" t="s">
        <v>42</v>
      </c>
      <c r="G723" t="s">
        <v>140</v>
      </c>
      <c r="H723" t="s">
        <v>49</v>
      </c>
      <c r="I723" t="s">
        <v>22</v>
      </c>
      <c r="J723">
        <v>0</v>
      </c>
      <c r="K723" t="s">
        <v>140</v>
      </c>
      <c r="L723">
        <v>22</v>
      </c>
      <c r="M723">
        <v>0</v>
      </c>
      <c r="N723" t="s">
        <v>282</v>
      </c>
      <c r="O723" t="s">
        <v>716</v>
      </c>
      <c r="P723" t="s">
        <v>66</v>
      </c>
      <c r="Q723" t="s">
        <v>659</v>
      </c>
      <c r="R723" t="s">
        <v>46</v>
      </c>
      <c r="S723" s="37" t="b">
        <f>Table1[[#This Row],[Toss_Winner]]=Table1[[#This Row],[Winner]]</f>
        <v>1</v>
      </c>
      <c r="T723" s="37" t="b">
        <f>IF(Table1[[#This Row],[Team1]]=Table1[[#This Row],[Team2]],)</f>
        <v>0</v>
      </c>
    </row>
    <row r="724" spans="1:20" x14ac:dyDescent="0.25">
      <c r="A724">
        <v>11310</v>
      </c>
      <c r="B724" t="s">
        <v>714</v>
      </c>
      <c r="C724" t="s">
        <v>18</v>
      </c>
      <c r="D724" s="1">
        <v>43561</v>
      </c>
      <c r="E724" t="s">
        <v>28</v>
      </c>
      <c r="F724" t="s">
        <v>19</v>
      </c>
      <c r="G724" t="s">
        <v>19</v>
      </c>
      <c r="H724" t="s">
        <v>21</v>
      </c>
      <c r="I724" t="s">
        <v>22</v>
      </c>
      <c r="J724">
        <v>0</v>
      </c>
      <c r="K724" t="s">
        <v>28</v>
      </c>
      <c r="L724">
        <v>40</v>
      </c>
      <c r="M724">
        <v>0</v>
      </c>
      <c r="N724" t="s">
        <v>734</v>
      </c>
      <c r="O724" t="s">
        <v>727</v>
      </c>
      <c r="P724" t="s">
        <v>689</v>
      </c>
      <c r="Q724" t="s">
        <v>39</v>
      </c>
      <c r="R724" t="s">
        <v>694</v>
      </c>
      <c r="S724" s="37" t="b">
        <f>Table1[[#This Row],[Toss_Winner]]=Table1[[#This Row],[Winner]]</f>
        <v>0</v>
      </c>
      <c r="T724" s="37" t="b">
        <f>IF(Table1[[#This Row],[Team1]]=Table1[[#This Row],[Team2]],)</f>
        <v>0</v>
      </c>
    </row>
    <row r="725" spans="1:20" x14ac:dyDescent="0.25">
      <c r="A725">
        <v>11311</v>
      </c>
      <c r="B725" t="s">
        <v>714</v>
      </c>
      <c r="C725" t="s">
        <v>666</v>
      </c>
      <c r="D725" s="1">
        <v>43562</v>
      </c>
      <c r="E725" t="s">
        <v>20</v>
      </c>
      <c r="F725" t="s">
        <v>718</v>
      </c>
      <c r="G725" t="s">
        <v>718</v>
      </c>
      <c r="H725" t="s">
        <v>21</v>
      </c>
      <c r="I725" t="s">
        <v>22</v>
      </c>
      <c r="J725">
        <v>0</v>
      </c>
      <c r="K725" t="s">
        <v>718</v>
      </c>
      <c r="L725">
        <v>0</v>
      </c>
      <c r="M725">
        <v>4</v>
      </c>
      <c r="N725" t="s">
        <v>735</v>
      </c>
      <c r="O725" t="s">
        <v>725</v>
      </c>
      <c r="P725" t="s">
        <v>33</v>
      </c>
      <c r="Q725" t="s">
        <v>686</v>
      </c>
      <c r="R725" t="s">
        <v>664</v>
      </c>
      <c r="S725" s="37" t="b">
        <f>Table1[[#This Row],[Toss_Winner]]=Table1[[#This Row],[Winner]]</f>
        <v>1</v>
      </c>
      <c r="T725" s="37" t="b">
        <f>IF(Table1[[#This Row],[Team1]]=Table1[[#This Row],[Team2]],)</f>
        <v>0</v>
      </c>
    </row>
    <row r="726" spans="1:20" x14ac:dyDescent="0.25">
      <c r="A726">
        <v>11312</v>
      </c>
      <c r="B726" t="s">
        <v>714</v>
      </c>
      <c r="C726" t="s">
        <v>157</v>
      </c>
      <c r="D726" s="1">
        <v>43562</v>
      </c>
      <c r="E726" t="s">
        <v>145</v>
      </c>
      <c r="F726" t="s">
        <v>36</v>
      </c>
      <c r="G726" t="s">
        <v>36</v>
      </c>
      <c r="H726" t="s">
        <v>21</v>
      </c>
      <c r="I726" t="s">
        <v>22</v>
      </c>
      <c r="J726">
        <v>0</v>
      </c>
      <c r="K726" t="s">
        <v>36</v>
      </c>
      <c r="L726">
        <v>0</v>
      </c>
      <c r="M726">
        <v>8</v>
      </c>
      <c r="N726" t="s">
        <v>736</v>
      </c>
      <c r="O726" t="s">
        <v>160</v>
      </c>
      <c r="P726" t="s">
        <v>654</v>
      </c>
      <c r="Q726" t="s">
        <v>656</v>
      </c>
      <c r="R726" t="s">
        <v>691</v>
      </c>
      <c r="S726" s="37" t="b">
        <f>Table1[[#This Row],[Toss_Winner]]=Table1[[#This Row],[Winner]]</f>
        <v>1</v>
      </c>
      <c r="T726" s="37" t="b">
        <f>IF(Table1[[#This Row],[Team1]]=Table1[[#This Row],[Team2]],)</f>
        <v>0</v>
      </c>
    </row>
    <row r="727" spans="1:20" x14ac:dyDescent="0.25">
      <c r="A727">
        <v>11313</v>
      </c>
      <c r="B727" t="s">
        <v>714</v>
      </c>
      <c r="C727" t="s">
        <v>657</v>
      </c>
      <c r="D727" s="1">
        <v>43563</v>
      </c>
      <c r="E727" t="s">
        <v>19</v>
      </c>
      <c r="F727" t="s">
        <v>42</v>
      </c>
      <c r="G727" t="s">
        <v>42</v>
      </c>
      <c r="H727" t="s">
        <v>21</v>
      </c>
      <c r="I727" t="s">
        <v>22</v>
      </c>
      <c r="J727">
        <v>0</v>
      </c>
      <c r="K727" t="s">
        <v>42</v>
      </c>
      <c r="L727">
        <v>0</v>
      </c>
      <c r="M727">
        <v>6</v>
      </c>
      <c r="N727" t="s">
        <v>658</v>
      </c>
      <c r="O727" t="s">
        <v>729</v>
      </c>
      <c r="P727" t="s">
        <v>694</v>
      </c>
      <c r="Q727" t="s">
        <v>689</v>
      </c>
      <c r="R727" t="s">
        <v>39</v>
      </c>
      <c r="S727" s="37" t="b">
        <f>Table1[[#This Row],[Toss_Winner]]=Table1[[#This Row],[Winner]]</f>
        <v>1</v>
      </c>
      <c r="T727" s="37" t="b">
        <f>IF(Table1[[#This Row],[Team1]]=Table1[[#This Row],[Team2]],)</f>
        <v>0</v>
      </c>
    </row>
    <row r="728" spans="1:20" x14ac:dyDescent="0.25">
      <c r="A728">
        <v>11314</v>
      </c>
      <c r="B728" t="s">
        <v>714</v>
      </c>
      <c r="C728" t="s">
        <v>166</v>
      </c>
      <c r="D728" s="1">
        <v>43564</v>
      </c>
      <c r="E728" t="s">
        <v>36</v>
      </c>
      <c r="F728" t="s">
        <v>140</v>
      </c>
      <c r="G728" t="s">
        <v>140</v>
      </c>
      <c r="H728" t="s">
        <v>21</v>
      </c>
      <c r="I728" t="s">
        <v>22</v>
      </c>
      <c r="J728">
        <v>0</v>
      </c>
      <c r="K728" t="s">
        <v>140</v>
      </c>
      <c r="L728">
        <v>0</v>
      </c>
      <c r="M728">
        <v>7</v>
      </c>
      <c r="N728" t="s">
        <v>737</v>
      </c>
      <c r="O728" t="s">
        <v>716</v>
      </c>
      <c r="P728" t="s">
        <v>659</v>
      </c>
      <c r="Q728" t="s">
        <v>46</v>
      </c>
      <c r="R728" t="s">
        <v>738</v>
      </c>
      <c r="S728" s="37" t="b">
        <f>Table1[[#This Row],[Toss_Winner]]=Table1[[#This Row],[Winner]]</f>
        <v>1</v>
      </c>
      <c r="T728" s="37" t="b">
        <f>IF(Table1[[#This Row],[Team1]]=Table1[[#This Row],[Team2]],)</f>
        <v>0</v>
      </c>
    </row>
    <row r="729" spans="1:20" x14ac:dyDescent="0.25">
      <c r="A729">
        <v>11315</v>
      </c>
      <c r="B729" t="s">
        <v>714</v>
      </c>
      <c r="C729" t="s">
        <v>54</v>
      </c>
      <c r="D729" s="1">
        <v>43565</v>
      </c>
      <c r="E729" t="s">
        <v>42</v>
      </c>
      <c r="F729" t="s">
        <v>28</v>
      </c>
      <c r="G729" t="s">
        <v>28</v>
      </c>
      <c r="H729" t="s">
        <v>21</v>
      </c>
      <c r="I729" t="s">
        <v>22</v>
      </c>
      <c r="J729">
        <v>0</v>
      </c>
      <c r="K729" t="s">
        <v>28</v>
      </c>
      <c r="L729">
        <v>0</v>
      </c>
      <c r="M729">
        <v>3</v>
      </c>
      <c r="N729" t="s">
        <v>65</v>
      </c>
      <c r="O729" t="s">
        <v>56</v>
      </c>
      <c r="P729" t="s">
        <v>686</v>
      </c>
      <c r="Q729" t="s">
        <v>33</v>
      </c>
      <c r="R729" t="s">
        <v>664</v>
      </c>
      <c r="S729" s="37" t="b">
        <f>Table1[[#This Row],[Toss_Winner]]=Table1[[#This Row],[Winner]]</f>
        <v>1</v>
      </c>
      <c r="T729" s="37" t="b">
        <f>IF(Table1[[#This Row],[Team1]]=Table1[[#This Row],[Team2]],)</f>
        <v>0</v>
      </c>
    </row>
    <row r="730" spans="1:20" x14ac:dyDescent="0.25">
      <c r="A730">
        <v>11316</v>
      </c>
      <c r="B730" t="s">
        <v>714</v>
      </c>
      <c r="C730" t="s">
        <v>157</v>
      </c>
      <c r="D730" s="1">
        <v>43566</v>
      </c>
      <c r="E730" t="s">
        <v>145</v>
      </c>
      <c r="F730" t="s">
        <v>140</v>
      </c>
      <c r="G730" t="s">
        <v>140</v>
      </c>
      <c r="H730" t="s">
        <v>21</v>
      </c>
      <c r="I730" t="s">
        <v>22</v>
      </c>
      <c r="J730">
        <v>0</v>
      </c>
      <c r="K730" t="s">
        <v>140</v>
      </c>
      <c r="L730">
        <v>0</v>
      </c>
      <c r="M730">
        <v>4</v>
      </c>
      <c r="N730" t="s">
        <v>92</v>
      </c>
      <c r="O730" t="s">
        <v>160</v>
      </c>
      <c r="P730" t="s">
        <v>691</v>
      </c>
      <c r="Q730" t="s">
        <v>738</v>
      </c>
      <c r="R730" t="s">
        <v>654</v>
      </c>
      <c r="S730" s="37" t="b">
        <f>Table1[[#This Row],[Toss_Winner]]=Table1[[#This Row],[Winner]]</f>
        <v>1</v>
      </c>
      <c r="T730" s="37" t="b">
        <f>IF(Table1[[#This Row],[Team1]]=Table1[[#This Row],[Team2]],)</f>
        <v>0</v>
      </c>
    </row>
    <row r="731" spans="1:20" x14ac:dyDescent="0.25">
      <c r="A731">
        <v>11317</v>
      </c>
      <c r="B731" t="s">
        <v>714</v>
      </c>
      <c r="C731" t="s">
        <v>60</v>
      </c>
      <c r="D731" s="1">
        <v>43567</v>
      </c>
      <c r="E731" t="s">
        <v>36</v>
      </c>
      <c r="F731" t="s">
        <v>718</v>
      </c>
      <c r="G731" t="s">
        <v>718</v>
      </c>
      <c r="H731" t="s">
        <v>21</v>
      </c>
      <c r="I731" t="s">
        <v>22</v>
      </c>
      <c r="J731">
        <v>0</v>
      </c>
      <c r="K731" t="s">
        <v>718</v>
      </c>
      <c r="L731">
        <v>0</v>
      </c>
      <c r="M731">
        <v>7</v>
      </c>
      <c r="N731" t="s">
        <v>116</v>
      </c>
      <c r="O731" t="s">
        <v>63</v>
      </c>
      <c r="P731" t="s">
        <v>686</v>
      </c>
      <c r="Q731" t="s">
        <v>664</v>
      </c>
      <c r="R731" t="s">
        <v>659</v>
      </c>
      <c r="S731" s="37" t="b">
        <f>Table1[[#This Row],[Toss_Winner]]=Table1[[#This Row],[Winner]]</f>
        <v>1</v>
      </c>
      <c r="T731" s="37" t="b">
        <f>IF(Table1[[#This Row],[Team1]]=Table1[[#This Row],[Team2]],)</f>
        <v>0</v>
      </c>
    </row>
    <row r="732" spans="1:20" x14ac:dyDescent="0.25">
      <c r="A732">
        <v>11318</v>
      </c>
      <c r="B732" t="s">
        <v>714</v>
      </c>
      <c r="C732" t="s">
        <v>54</v>
      </c>
      <c r="D732" s="1">
        <v>43568</v>
      </c>
      <c r="E732" t="s">
        <v>28</v>
      </c>
      <c r="F732" t="s">
        <v>145</v>
      </c>
      <c r="G732" t="s">
        <v>145</v>
      </c>
      <c r="H732" t="s">
        <v>21</v>
      </c>
      <c r="I732" t="s">
        <v>22</v>
      </c>
      <c r="J732">
        <v>0</v>
      </c>
      <c r="K732" t="s">
        <v>145</v>
      </c>
      <c r="L732">
        <v>0</v>
      </c>
      <c r="M732">
        <v>4</v>
      </c>
      <c r="N732" t="s">
        <v>86</v>
      </c>
      <c r="O732" t="s">
        <v>56</v>
      </c>
      <c r="P732" t="s">
        <v>39</v>
      </c>
      <c r="Q732" t="s">
        <v>740</v>
      </c>
      <c r="R732" t="s">
        <v>694</v>
      </c>
      <c r="S732" s="37" t="b">
        <f>Table1[[#This Row],[Toss_Winner]]=Table1[[#This Row],[Winner]]</f>
        <v>1</v>
      </c>
      <c r="T732" s="37" t="b">
        <f>IF(Table1[[#This Row],[Team1]]=Table1[[#This Row],[Team2]],)</f>
        <v>0</v>
      </c>
    </row>
    <row r="733" spans="1:20" x14ac:dyDescent="0.25">
      <c r="A733">
        <v>11319</v>
      </c>
      <c r="B733" t="s">
        <v>714</v>
      </c>
      <c r="C733" t="s">
        <v>657</v>
      </c>
      <c r="D733" s="1">
        <v>43568</v>
      </c>
      <c r="E733" t="s">
        <v>42</v>
      </c>
      <c r="F733" t="s">
        <v>20</v>
      </c>
      <c r="G733" t="s">
        <v>20</v>
      </c>
      <c r="H733" t="s">
        <v>21</v>
      </c>
      <c r="I733" t="s">
        <v>22</v>
      </c>
      <c r="J733">
        <v>0</v>
      </c>
      <c r="K733" t="s">
        <v>20</v>
      </c>
      <c r="L733">
        <v>0</v>
      </c>
      <c r="M733">
        <v>8</v>
      </c>
      <c r="N733" t="s">
        <v>249</v>
      </c>
      <c r="O733" t="s">
        <v>729</v>
      </c>
      <c r="P733" t="s">
        <v>33</v>
      </c>
      <c r="Q733" t="s">
        <v>738</v>
      </c>
      <c r="R733" t="s">
        <v>662</v>
      </c>
      <c r="S733" s="37" t="b">
        <f>Table1[[#This Row],[Toss_Winner]]=Table1[[#This Row],[Winner]]</f>
        <v>1</v>
      </c>
      <c r="T733" s="37" t="b">
        <f>IF(Table1[[#This Row],[Team1]]=Table1[[#This Row],[Team2]],)</f>
        <v>0</v>
      </c>
    </row>
    <row r="734" spans="1:20" x14ac:dyDescent="0.25">
      <c r="A734">
        <v>11320</v>
      </c>
      <c r="B734" t="s">
        <v>714</v>
      </c>
      <c r="C734" t="s">
        <v>60</v>
      </c>
      <c r="D734" s="1">
        <v>43569</v>
      </c>
      <c r="E734" t="s">
        <v>36</v>
      </c>
      <c r="F734" t="s">
        <v>140</v>
      </c>
      <c r="G734" t="s">
        <v>140</v>
      </c>
      <c r="H734" t="s">
        <v>21</v>
      </c>
      <c r="I734" t="s">
        <v>22</v>
      </c>
      <c r="J734">
        <v>0</v>
      </c>
      <c r="K734" t="s">
        <v>140</v>
      </c>
      <c r="L734">
        <v>0</v>
      </c>
      <c r="M734">
        <v>5</v>
      </c>
      <c r="N734" t="s">
        <v>742</v>
      </c>
      <c r="O734" t="s">
        <v>63</v>
      </c>
      <c r="P734" t="s">
        <v>659</v>
      </c>
      <c r="Q734" t="s">
        <v>664</v>
      </c>
      <c r="R734" t="s">
        <v>686</v>
      </c>
      <c r="S734" s="37" t="b">
        <f>Table1[[#This Row],[Toss_Winner]]=Table1[[#This Row],[Winner]]</f>
        <v>1</v>
      </c>
      <c r="T734" s="37" t="b">
        <f>IF(Table1[[#This Row],[Team1]]=Table1[[#This Row],[Team2]],)</f>
        <v>0</v>
      </c>
    </row>
    <row r="735" spans="1:20" x14ac:dyDescent="0.25">
      <c r="A735">
        <v>11321</v>
      </c>
      <c r="B735" t="s">
        <v>714</v>
      </c>
      <c r="C735" t="s">
        <v>18</v>
      </c>
      <c r="D735" s="1">
        <v>43569</v>
      </c>
      <c r="E735" t="s">
        <v>718</v>
      </c>
      <c r="F735" t="s">
        <v>19</v>
      </c>
      <c r="G735" t="s">
        <v>19</v>
      </c>
      <c r="H735" t="s">
        <v>21</v>
      </c>
      <c r="I735" t="s">
        <v>22</v>
      </c>
      <c r="J735">
        <v>0</v>
      </c>
      <c r="K735" t="s">
        <v>718</v>
      </c>
      <c r="L735">
        <v>39</v>
      </c>
      <c r="M735">
        <v>0</v>
      </c>
      <c r="N735" t="s">
        <v>743</v>
      </c>
      <c r="O735" t="s">
        <v>727</v>
      </c>
      <c r="P735" t="s">
        <v>656</v>
      </c>
      <c r="Q735" t="s">
        <v>691</v>
      </c>
      <c r="R735" t="s">
        <v>654</v>
      </c>
      <c r="S735" s="37" t="b">
        <f>Table1[[#This Row],[Toss_Winner]]=Table1[[#This Row],[Winner]]</f>
        <v>0</v>
      </c>
      <c r="T735" s="37" t="b">
        <f>IF(Table1[[#This Row],[Team1]]=Table1[[#This Row],[Team2]],)</f>
        <v>0</v>
      </c>
    </row>
    <row r="736" spans="1:20" x14ac:dyDescent="0.25">
      <c r="A736">
        <v>11322</v>
      </c>
      <c r="B736" t="s">
        <v>714</v>
      </c>
      <c r="C736" t="s">
        <v>54</v>
      </c>
      <c r="D736" s="1">
        <v>43570</v>
      </c>
      <c r="E736" t="s">
        <v>20</v>
      </c>
      <c r="F736" t="s">
        <v>28</v>
      </c>
      <c r="G736" t="s">
        <v>28</v>
      </c>
      <c r="H736" t="s">
        <v>21</v>
      </c>
      <c r="I736" t="s">
        <v>22</v>
      </c>
      <c r="J736">
        <v>0</v>
      </c>
      <c r="K736" t="s">
        <v>28</v>
      </c>
      <c r="L736">
        <v>0</v>
      </c>
      <c r="M736">
        <v>5</v>
      </c>
      <c r="N736" t="s">
        <v>336</v>
      </c>
      <c r="O736" t="s">
        <v>56</v>
      </c>
      <c r="P736" t="s">
        <v>694</v>
      </c>
      <c r="Q736" t="s">
        <v>39</v>
      </c>
      <c r="R736" t="s">
        <v>740</v>
      </c>
      <c r="S736" s="37" t="b">
        <f>Table1[[#This Row],[Toss_Winner]]=Table1[[#This Row],[Winner]]</f>
        <v>1</v>
      </c>
      <c r="T736" s="37" t="b">
        <f>IF(Table1[[#This Row],[Team1]]=Table1[[#This Row],[Team2]],)</f>
        <v>0</v>
      </c>
    </row>
    <row r="737" spans="1:20" x14ac:dyDescent="0.25">
      <c r="A737">
        <v>11323</v>
      </c>
      <c r="B737" t="s">
        <v>714</v>
      </c>
      <c r="C737" t="s">
        <v>657</v>
      </c>
      <c r="D737" s="1">
        <v>43571</v>
      </c>
      <c r="E737" t="s">
        <v>42</v>
      </c>
      <c r="F737" t="s">
        <v>145</v>
      </c>
      <c r="G737" t="s">
        <v>145</v>
      </c>
      <c r="H737" t="s">
        <v>21</v>
      </c>
      <c r="I737" t="s">
        <v>22</v>
      </c>
      <c r="J737">
        <v>0</v>
      </c>
      <c r="K737" t="s">
        <v>42</v>
      </c>
      <c r="L737">
        <v>12</v>
      </c>
      <c r="M737">
        <v>0</v>
      </c>
      <c r="N737" t="s">
        <v>349</v>
      </c>
      <c r="O737" t="s">
        <v>729</v>
      </c>
      <c r="P737" t="s">
        <v>656</v>
      </c>
      <c r="Q737" t="s">
        <v>663</v>
      </c>
      <c r="R737" t="s">
        <v>33</v>
      </c>
      <c r="S737" s="37" t="b">
        <f>Table1[[#This Row],[Toss_Winner]]=Table1[[#This Row],[Winner]]</f>
        <v>0</v>
      </c>
      <c r="T737" s="37" t="b">
        <f>IF(Table1[[#This Row],[Team1]]=Table1[[#This Row],[Team2]],)</f>
        <v>0</v>
      </c>
    </row>
    <row r="738" spans="1:20" x14ac:dyDescent="0.25">
      <c r="A738">
        <v>11324</v>
      </c>
      <c r="B738" t="s">
        <v>714</v>
      </c>
      <c r="C738" t="s">
        <v>18</v>
      </c>
      <c r="D738" s="1">
        <v>43572</v>
      </c>
      <c r="E738" t="s">
        <v>140</v>
      </c>
      <c r="F738" t="s">
        <v>19</v>
      </c>
      <c r="G738" t="s">
        <v>140</v>
      </c>
      <c r="H738" t="s">
        <v>49</v>
      </c>
      <c r="I738" t="s">
        <v>22</v>
      </c>
      <c r="J738">
        <v>0</v>
      </c>
      <c r="K738" t="s">
        <v>19</v>
      </c>
      <c r="L738">
        <v>0</v>
      </c>
      <c r="M738">
        <v>6</v>
      </c>
      <c r="N738" t="s">
        <v>108</v>
      </c>
      <c r="O738" t="s">
        <v>727</v>
      </c>
      <c r="P738" t="s">
        <v>747</v>
      </c>
      <c r="Q738" t="s">
        <v>738</v>
      </c>
      <c r="R738" t="s">
        <v>46</v>
      </c>
      <c r="S738" s="37" t="b">
        <f>Table1[[#This Row],[Toss_Winner]]=Table1[[#This Row],[Winner]]</f>
        <v>0</v>
      </c>
      <c r="T738" s="37" t="b">
        <f>IF(Table1[[#This Row],[Team1]]=Table1[[#This Row],[Team2]],)</f>
        <v>0</v>
      </c>
    </row>
    <row r="739" spans="1:20" x14ac:dyDescent="0.25">
      <c r="A739">
        <v>11325</v>
      </c>
      <c r="B739" t="s">
        <v>714</v>
      </c>
      <c r="C739" t="s">
        <v>70</v>
      </c>
      <c r="D739" s="1">
        <v>43573</v>
      </c>
      <c r="E739" t="s">
        <v>28</v>
      </c>
      <c r="F739" t="s">
        <v>718</v>
      </c>
      <c r="G739" t="s">
        <v>28</v>
      </c>
      <c r="H739" t="s">
        <v>49</v>
      </c>
      <c r="I739" t="s">
        <v>22</v>
      </c>
      <c r="J739">
        <v>0</v>
      </c>
      <c r="K739" t="s">
        <v>28</v>
      </c>
      <c r="L739">
        <v>40</v>
      </c>
      <c r="M739">
        <v>0</v>
      </c>
      <c r="N739" t="s">
        <v>597</v>
      </c>
      <c r="O739" t="s">
        <v>722</v>
      </c>
      <c r="P739" t="s">
        <v>662</v>
      </c>
      <c r="Q739" t="s">
        <v>691</v>
      </c>
      <c r="R739" t="s">
        <v>656</v>
      </c>
      <c r="S739" s="37" t="b">
        <f>Table1[[#This Row],[Toss_Winner]]=Table1[[#This Row],[Winner]]</f>
        <v>1</v>
      </c>
      <c r="T739" s="37" t="b">
        <f>IF(Table1[[#This Row],[Team1]]=Table1[[#This Row],[Team2]],)</f>
        <v>0</v>
      </c>
    </row>
    <row r="740" spans="1:20" x14ac:dyDescent="0.25">
      <c r="A740">
        <v>11326</v>
      </c>
      <c r="B740" t="s">
        <v>714</v>
      </c>
      <c r="C740" t="s">
        <v>60</v>
      </c>
      <c r="D740" s="1">
        <v>43574</v>
      </c>
      <c r="E740" t="s">
        <v>20</v>
      </c>
      <c r="F740" t="s">
        <v>36</v>
      </c>
      <c r="G740" t="s">
        <v>36</v>
      </c>
      <c r="H740" t="s">
        <v>21</v>
      </c>
      <c r="I740" t="s">
        <v>22</v>
      </c>
      <c r="J740">
        <v>0</v>
      </c>
      <c r="K740" t="s">
        <v>20</v>
      </c>
      <c r="L740">
        <v>10</v>
      </c>
      <c r="M740">
        <v>0</v>
      </c>
      <c r="N740" t="s">
        <v>395</v>
      </c>
      <c r="O740" t="s">
        <v>63</v>
      </c>
      <c r="P740" t="s">
        <v>747</v>
      </c>
      <c r="Q740" t="s">
        <v>39</v>
      </c>
      <c r="R740" t="s">
        <v>689</v>
      </c>
      <c r="S740" s="37" t="b">
        <f>Table1[[#This Row],[Toss_Winner]]=Table1[[#This Row],[Winner]]</f>
        <v>0</v>
      </c>
      <c r="T740" s="37" t="b">
        <f>IF(Table1[[#This Row],[Team1]]=Table1[[#This Row],[Team2]],)</f>
        <v>0</v>
      </c>
    </row>
    <row r="741" spans="1:20" x14ac:dyDescent="0.25">
      <c r="A741">
        <v>11327</v>
      </c>
      <c r="B741" t="s">
        <v>714</v>
      </c>
      <c r="C741" t="s">
        <v>157</v>
      </c>
      <c r="D741" s="1">
        <v>43575</v>
      </c>
      <c r="E741" t="s">
        <v>28</v>
      </c>
      <c r="F741" t="s">
        <v>145</v>
      </c>
      <c r="G741" t="s">
        <v>145</v>
      </c>
      <c r="H741" t="s">
        <v>21</v>
      </c>
      <c r="I741" t="s">
        <v>22</v>
      </c>
      <c r="J741">
        <v>0</v>
      </c>
      <c r="K741" t="s">
        <v>145</v>
      </c>
      <c r="L741">
        <v>0</v>
      </c>
      <c r="M741">
        <v>5</v>
      </c>
      <c r="N741" t="s">
        <v>30</v>
      </c>
      <c r="O741" t="s">
        <v>160</v>
      </c>
      <c r="P741" t="s">
        <v>33</v>
      </c>
      <c r="Q741" t="s">
        <v>686</v>
      </c>
      <c r="R741" t="s">
        <v>664</v>
      </c>
      <c r="S741" s="37" t="b">
        <f>Table1[[#This Row],[Toss_Winner]]=Table1[[#This Row],[Winner]]</f>
        <v>1</v>
      </c>
      <c r="T741" s="37" t="b">
        <f>IF(Table1[[#This Row],[Team1]]=Table1[[#This Row],[Team2]],)</f>
        <v>0</v>
      </c>
    </row>
    <row r="742" spans="1:20" x14ac:dyDescent="0.25">
      <c r="A742">
        <v>11328</v>
      </c>
      <c r="B742" t="s">
        <v>714</v>
      </c>
      <c r="C742" t="s">
        <v>70</v>
      </c>
      <c r="D742" s="1">
        <v>43575</v>
      </c>
      <c r="E742" t="s">
        <v>42</v>
      </c>
      <c r="F742" t="s">
        <v>718</v>
      </c>
      <c r="G742" t="s">
        <v>718</v>
      </c>
      <c r="H742" t="s">
        <v>21</v>
      </c>
      <c r="I742" t="s">
        <v>22</v>
      </c>
      <c r="J742">
        <v>0</v>
      </c>
      <c r="K742" t="s">
        <v>718</v>
      </c>
      <c r="L742">
        <v>0</v>
      </c>
      <c r="M742">
        <v>5</v>
      </c>
      <c r="N742" t="s">
        <v>119</v>
      </c>
      <c r="O742" t="s">
        <v>722</v>
      </c>
      <c r="P742" t="s">
        <v>738</v>
      </c>
      <c r="Q742" t="s">
        <v>46</v>
      </c>
      <c r="R742" t="s">
        <v>691</v>
      </c>
      <c r="S742" s="37" t="b">
        <f>Table1[[#This Row],[Toss_Winner]]=Table1[[#This Row],[Winner]]</f>
        <v>1</v>
      </c>
      <c r="T742" s="37" t="b">
        <f>IF(Table1[[#This Row],[Team1]]=Table1[[#This Row],[Team2]],)</f>
        <v>0</v>
      </c>
    </row>
    <row r="743" spans="1:20" x14ac:dyDescent="0.25">
      <c r="A743">
        <v>11329</v>
      </c>
      <c r="B743" t="s">
        <v>714</v>
      </c>
      <c r="C743" t="s">
        <v>18</v>
      </c>
      <c r="D743" s="1">
        <v>43576</v>
      </c>
      <c r="E743" t="s">
        <v>36</v>
      </c>
      <c r="F743" t="s">
        <v>19</v>
      </c>
      <c r="G743" t="s">
        <v>19</v>
      </c>
      <c r="H743" t="s">
        <v>21</v>
      </c>
      <c r="I743" t="s">
        <v>22</v>
      </c>
      <c r="J743">
        <v>0</v>
      </c>
      <c r="K743" t="s">
        <v>19</v>
      </c>
      <c r="L743">
        <v>0</v>
      </c>
      <c r="M743">
        <v>9</v>
      </c>
      <c r="N743" t="s">
        <v>752</v>
      </c>
      <c r="O743" t="s">
        <v>727</v>
      </c>
      <c r="P743" t="s">
        <v>39</v>
      </c>
      <c r="Q743" t="s">
        <v>662</v>
      </c>
      <c r="R743" t="s">
        <v>747</v>
      </c>
      <c r="S743" s="37" t="b">
        <f>Table1[[#This Row],[Toss_Winner]]=Table1[[#This Row],[Winner]]</f>
        <v>1</v>
      </c>
      <c r="T743" s="37" t="b">
        <f>IF(Table1[[#This Row],[Team1]]=Table1[[#This Row],[Team2]],)</f>
        <v>0</v>
      </c>
    </row>
    <row r="744" spans="1:20" x14ac:dyDescent="0.25">
      <c r="A744">
        <v>11330</v>
      </c>
      <c r="B744" t="s">
        <v>714</v>
      </c>
      <c r="C744" t="s">
        <v>666</v>
      </c>
      <c r="D744" s="1">
        <v>43576</v>
      </c>
      <c r="E744" t="s">
        <v>20</v>
      </c>
      <c r="F744" t="s">
        <v>140</v>
      </c>
      <c r="G744" t="s">
        <v>140</v>
      </c>
      <c r="H744" t="s">
        <v>21</v>
      </c>
      <c r="I744" t="s">
        <v>22</v>
      </c>
      <c r="J744">
        <v>0</v>
      </c>
      <c r="K744" t="s">
        <v>20</v>
      </c>
      <c r="L744">
        <v>1</v>
      </c>
      <c r="M744">
        <v>0</v>
      </c>
      <c r="N744" t="s">
        <v>514</v>
      </c>
      <c r="O744" t="s">
        <v>725</v>
      </c>
      <c r="P744" t="s">
        <v>663</v>
      </c>
      <c r="Q744" t="s">
        <v>659</v>
      </c>
      <c r="R744" t="s">
        <v>656</v>
      </c>
      <c r="S744" s="37" t="b">
        <f>Table1[[#This Row],[Toss_Winner]]=Table1[[#This Row],[Winner]]</f>
        <v>0</v>
      </c>
      <c r="T744" s="37" t="b">
        <f>IF(Table1[[#This Row],[Team1]]=Table1[[#This Row],[Team2]],)</f>
        <v>0</v>
      </c>
    </row>
    <row r="745" spans="1:20" x14ac:dyDescent="0.25">
      <c r="A745">
        <v>11331</v>
      </c>
      <c r="B745" t="s">
        <v>714</v>
      </c>
      <c r="C745" t="s">
        <v>157</v>
      </c>
      <c r="D745" s="1">
        <v>43577</v>
      </c>
      <c r="E745" t="s">
        <v>145</v>
      </c>
      <c r="F745" t="s">
        <v>718</v>
      </c>
      <c r="G745" t="s">
        <v>718</v>
      </c>
      <c r="H745" t="s">
        <v>21</v>
      </c>
      <c r="I745" t="s">
        <v>22</v>
      </c>
      <c r="J745">
        <v>0</v>
      </c>
      <c r="K745" t="s">
        <v>718</v>
      </c>
      <c r="L745">
        <v>0</v>
      </c>
      <c r="M745">
        <v>6</v>
      </c>
      <c r="N745" t="s">
        <v>112</v>
      </c>
      <c r="O745" t="s">
        <v>160</v>
      </c>
      <c r="P745" t="s">
        <v>33</v>
      </c>
      <c r="Q745" t="s">
        <v>740</v>
      </c>
      <c r="R745" t="s">
        <v>686</v>
      </c>
      <c r="S745" s="37" t="b">
        <f>Table1[[#This Row],[Toss_Winner]]=Table1[[#This Row],[Winner]]</f>
        <v>1</v>
      </c>
      <c r="T745" s="37" t="b">
        <f>IF(Table1[[#This Row],[Team1]]=Table1[[#This Row],[Team2]],)</f>
        <v>0</v>
      </c>
    </row>
    <row r="746" spans="1:20" x14ac:dyDescent="0.25">
      <c r="A746">
        <v>11332</v>
      </c>
      <c r="B746" t="s">
        <v>714</v>
      </c>
      <c r="C746" t="s">
        <v>166</v>
      </c>
      <c r="D746" s="1">
        <v>43578</v>
      </c>
      <c r="E746" t="s">
        <v>19</v>
      </c>
      <c r="F746" t="s">
        <v>140</v>
      </c>
      <c r="G746" t="s">
        <v>140</v>
      </c>
      <c r="H746" t="s">
        <v>21</v>
      </c>
      <c r="I746" t="s">
        <v>22</v>
      </c>
      <c r="J746">
        <v>0</v>
      </c>
      <c r="K746" t="s">
        <v>140</v>
      </c>
      <c r="L746">
        <v>0</v>
      </c>
      <c r="M746">
        <v>6</v>
      </c>
      <c r="N746" t="s">
        <v>159</v>
      </c>
      <c r="O746" t="s">
        <v>716</v>
      </c>
      <c r="P746" t="s">
        <v>662</v>
      </c>
      <c r="Q746" t="s">
        <v>656</v>
      </c>
      <c r="R746" t="s">
        <v>663</v>
      </c>
      <c r="S746" s="37" t="b">
        <f>Table1[[#This Row],[Toss_Winner]]=Table1[[#This Row],[Winner]]</f>
        <v>1</v>
      </c>
      <c r="T746" s="37" t="b">
        <f>IF(Table1[[#This Row],[Team1]]=Table1[[#This Row],[Team2]],)</f>
        <v>0</v>
      </c>
    </row>
    <row r="747" spans="1:20" x14ac:dyDescent="0.25">
      <c r="A747">
        <v>11333</v>
      </c>
      <c r="B747" t="s">
        <v>714</v>
      </c>
      <c r="C747" t="s">
        <v>666</v>
      </c>
      <c r="D747" s="1">
        <v>43579</v>
      </c>
      <c r="E747" t="s">
        <v>20</v>
      </c>
      <c r="F747" t="s">
        <v>42</v>
      </c>
      <c r="G747" t="s">
        <v>42</v>
      </c>
      <c r="H747" t="s">
        <v>21</v>
      </c>
      <c r="I747" t="s">
        <v>22</v>
      </c>
      <c r="J747">
        <v>0</v>
      </c>
      <c r="K747" t="s">
        <v>20</v>
      </c>
      <c r="L747">
        <v>17</v>
      </c>
      <c r="M747">
        <v>0</v>
      </c>
      <c r="N747" t="s">
        <v>249</v>
      </c>
      <c r="O747" t="s">
        <v>725</v>
      </c>
      <c r="P747" t="s">
        <v>691</v>
      </c>
      <c r="Q747" t="s">
        <v>46</v>
      </c>
      <c r="R747" t="s">
        <v>659</v>
      </c>
      <c r="S747" s="37" t="b">
        <f>Table1[[#This Row],[Toss_Winner]]=Table1[[#This Row],[Winner]]</f>
        <v>0</v>
      </c>
      <c r="T747" s="37" t="b">
        <f>IF(Table1[[#This Row],[Team1]]=Table1[[#This Row],[Team2]],)</f>
        <v>0</v>
      </c>
    </row>
    <row r="748" spans="1:20" x14ac:dyDescent="0.25">
      <c r="A748">
        <v>11334</v>
      </c>
      <c r="B748" t="s">
        <v>714</v>
      </c>
      <c r="C748" t="s">
        <v>60</v>
      </c>
      <c r="D748" s="1">
        <v>43580</v>
      </c>
      <c r="E748" t="s">
        <v>36</v>
      </c>
      <c r="F748" t="s">
        <v>145</v>
      </c>
      <c r="G748" t="s">
        <v>145</v>
      </c>
      <c r="H748" t="s">
        <v>21</v>
      </c>
      <c r="I748" t="s">
        <v>22</v>
      </c>
      <c r="J748">
        <v>0</v>
      </c>
      <c r="K748" t="s">
        <v>145</v>
      </c>
      <c r="L748">
        <v>0</v>
      </c>
      <c r="M748">
        <v>3</v>
      </c>
      <c r="N748" t="s">
        <v>591</v>
      </c>
      <c r="O748" t="s">
        <v>63</v>
      </c>
      <c r="P748" t="s">
        <v>747</v>
      </c>
      <c r="Q748" t="s">
        <v>689</v>
      </c>
      <c r="R748" t="s">
        <v>39</v>
      </c>
      <c r="S748" s="37" t="b">
        <f>Table1[[#This Row],[Toss_Winner]]=Table1[[#This Row],[Winner]]</f>
        <v>1</v>
      </c>
      <c r="T748" s="37" t="b">
        <f>IF(Table1[[#This Row],[Team1]]=Table1[[#This Row],[Team2]],)</f>
        <v>0</v>
      </c>
    </row>
    <row r="749" spans="1:20" x14ac:dyDescent="0.25">
      <c r="A749">
        <v>11335</v>
      </c>
      <c r="B749" t="s">
        <v>714</v>
      </c>
      <c r="C749" t="s">
        <v>166</v>
      </c>
      <c r="D749" s="1">
        <v>43581</v>
      </c>
      <c r="E749" t="s">
        <v>28</v>
      </c>
      <c r="F749" t="s">
        <v>140</v>
      </c>
      <c r="G749" t="s">
        <v>140</v>
      </c>
      <c r="H749" t="s">
        <v>21</v>
      </c>
      <c r="I749" t="s">
        <v>22</v>
      </c>
      <c r="J749">
        <v>0</v>
      </c>
      <c r="K749" t="s">
        <v>28</v>
      </c>
      <c r="L749">
        <v>46</v>
      </c>
      <c r="M749">
        <v>0</v>
      </c>
      <c r="N749" t="s">
        <v>109</v>
      </c>
      <c r="O749" t="s">
        <v>716</v>
      </c>
      <c r="P749" t="s">
        <v>662</v>
      </c>
      <c r="Q749" t="s">
        <v>656</v>
      </c>
      <c r="R749" t="s">
        <v>663</v>
      </c>
      <c r="S749" s="37" t="b">
        <f>Table1[[#This Row],[Toss_Winner]]=Table1[[#This Row],[Winner]]</f>
        <v>0</v>
      </c>
      <c r="T749" s="37" t="b">
        <f>IF(Table1[[#This Row],[Team1]]=Table1[[#This Row],[Team2]],)</f>
        <v>0</v>
      </c>
    </row>
    <row r="750" spans="1:20" x14ac:dyDescent="0.25">
      <c r="A750">
        <v>11336</v>
      </c>
      <c r="B750" t="s">
        <v>714</v>
      </c>
      <c r="C750" t="s">
        <v>157</v>
      </c>
      <c r="D750" s="1">
        <v>43582</v>
      </c>
      <c r="E750" t="s">
        <v>19</v>
      </c>
      <c r="F750" t="s">
        <v>145</v>
      </c>
      <c r="G750" t="s">
        <v>145</v>
      </c>
      <c r="H750" t="s">
        <v>21</v>
      </c>
      <c r="I750" t="s">
        <v>22</v>
      </c>
      <c r="J750">
        <v>0</v>
      </c>
      <c r="K750" t="s">
        <v>145</v>
      </c>
      <c r="L750">
        <v>0</v>
      </c>
      <c r="M750">
        <v>7</v>
      </c>
      <c r="N750" t="s">
        <v>113</v>
      </c>
      <c r="O750" t="s">
        <v>160</v>
      </c>
      <c r="P750" t="s">
        <v>686</v>
      </c>
      <c r="Q750" t="s">
        <v>759</v>
      </c>
      <c r="R750" t="s">
        <v>760</v>
      </c>
      <c r="S750" s="37" t="b">
        <f>Table1[[#This Row],[Toss_Winner]]=Table1[[#This Row],[Winner]]</f>
        <v>1</v>
      </c>
      <c r="T750" s="37" t="b">
        <f>IF(Table1[[#This Row],[Team1]]=Table1[[#This Row],[Team2]],)</f>
        <v>0</v>
      </c>
    </row>
    <row r="751" spans="1:20" x14ac:dyDescent="0.25">
      <c r="A751">
        <v>11337</v>
      </c>
      <c r="B751" t="s">
        <v>714</v>
      </c>
      <c r="C751" t="s">
        <v>70</v>
      </c>
      <c r="D751" s="1">
        <v>43583</v>
      </c>
      <c r="E751" t="s">
        <v>718</v>
      </c>
      <c r="F751" t="s">
        <v>20</v>
      </c>
      <c r="G751" t="s">
        <v>718</v>
      </c>
      <c r="H751" t="s">
        <v>49</v>
      </c>
      <c r="I751" t="s">
        <v>22</v>
      </c>
      <c r="J751">
        <v>0</v>
      </c>
      <c r="K751" t="s">
        <v>718</v>
      </c>
      <c r="L751">
        <v>16</v>
      </c>
      <c r="M751">
        <v>0</v>
      </c>
      <c r="N751" t="s">
        <v>116</v>
      </c>
      <c r="O751" t="s">
        <v>722</v>
      </c>
      <c r="P751" t="s">
        <v>691</v>
      </c>
      <c r="Q751" t="s">
        <v>66</v>
      </c>
      <c r="R751" t="s">
        <v>46</v>
      </c>
      <c r="S751" s="37" t="b">
        <f>Table1[[#This Row],[Toss_Winner]]=Table1[[#This Row],[Winner]]</f>
        <v>1</v>
      </c>
      <c r="T751" s="37" t="b">
        <f>IF(Table1[[#This Row],[Team1]]=Table1[[#This Row],[Team2]],)</f>
        <v>0</v>
      </c>
    </row>
    <row r="752" spans="1:20" x14ac:dyDescent="0.25">
      <c r="A752">
        <v>11338</v>
      </c>
      <c r="B752" t="s">
        <v>714</v>
      </c>
      <c r="C752" t="s">
        <v>60</v>
      </c>
      <c r="D752" s="1">
        <v>43583</v>
      </c>
      <c r="E752" t="s">
        <v>36</v>
      </c>
      <c r="F752" t="s">
        <v>28</v>
      </c>
      <c r="G752" t="s">
        <v>28</v>
      </c>
      <c r="H752" t="s">
        <v>21</v>
      </c>
      <c r="I752" t="s">
        <v>22</v>
      </c>
      <c r="J752">
        <v>0</v>
      </c>
      <c r="K752" t="s">
        <v>36</v>
      </c>
      <c r="L752">
        <v>34</v>
      </c>
      <c r="M752">
        <v>0</v>
      </c>
      <c r="N752" t="s">
        <v>576</v>
      </c>
      <c r="O752" t="s">
        <v>63</v>
      </c>
      <c r="P752" t="s">
        <v>747</v>
      </c>
      <c r="Q752" t="s">
        <v>39</v>
      </c>
      <c r="R752" t="s">
        <v>689</v>
      </c>
      <c r="S752" s="37" t="b">
        <f>Table1[[#This Row],[Toss_Winner]]=Table1[[#This Row],[Winner]]</f>
        <v>0</v>
      </c>
      <c r="T752" s="37" t="b">
        <f>IF(Table1[[#This Row],[Team1]]=Table1[[#This Row],[Team2]],)</f>
        <v>0</v>
      </c>
    </row>
    <row r="753" spans="1:20" x14ac:dyDescent="0.25">
      <c r="A753">
        <v>11339</v>
      </c>
      <c r="B753" t="s">
        <v>714</v>
      </c>
      <c r="C753" t="s">
        <v>18</v>
      </c>
      <c r="D753" s="1">
        <v>43584</v>
      </c>
      <c r="E753" t="s">
        <v>19</v>
      </c>
      <c r="F753" t="s">
        <v>42</v>
      </c>
      <c r="G753" t="s">
        <v>42</v>
      </c>
      <c r="H753" t="s">
        <v>21</v>
      </c>
      <c r="I753" t="s">
        <v>22</v>
      </c>
      <c r="J753">
        <v>0</v>
      </c>
      <c r="K753" t="s">
        <v>19</v>
      </c>
      <c r="L753">
        <v>45</v>
      </c>
      <c r="M753">
        <v>0</v>
      </c>
      <c r="N753" t="s">
        <v>108</v>
      </c>
      <c r="O753" t="s">
        <v>727</v>
      </c>
      <c r="P753" t="s">
        <v>33</v>
      </c>
      <c r="Q753" t="s">
        <v>664</v>
      </c>
      <c r="R753" t="s">
        <v>740</v>
      </c>
      <c r="S753" s="37" t="b">
        <f>Table1[[#This Row],[Toss_Winner]]=Table1[[#This Row],[Winner]]</f>
        <v>0</v>
      </c>
      <c r="T753" s="37" t="b">
        <f>IF(Table1[[#This Row],[Team1]]=Table1[[#This Row],[Team2]],)</f>
        <v>0</v>
      </c>
    </row>
    <row r="754" spans="1:20" x14ac:dyDescent="0.25">
      <c r="A754">
        <v>11340</v>
      </c>
      <c r="B754" t="s">
        <v>714</v>
      </c>
      <c r="C754" t="s">
        <v>666</v>
      </c>
      <c r="D754" s="1">
        <v>43585</v>
      </c>
      <c r="E754" t="s">
        <v>20</v>
      </c>
      <c r="F754" t="s">
        <v>145</v>
      </c>
      <c r="G754" t="s">
        <v>145</v>
      </c>
      <c r="H754" t="s">
        <v>21</v>
      </c>
      <c r="I754" t="s">
        <v>417</v>
      </c>
      <c r="J754">
        <v>0</v>
      </c>
      <c r="K754" t="s">
        <v>145</v>
      </c>
      <c r="L754">
        <v>0</v>
      </c>
      <c r="M754">
        <v>0</v>
      </c>
      <c r="N754" t="s">
        <v>189</v>
      </c>
      <c r="O754" t="s">
        <v>725</v>
      </c>
      <c r="P754" t="s">
        <v>662</v>
      </c>
      <c r="Q754" t="s">
        <v>738</v>
      </c>
      <c r="R754" t="s">
        <v>656</v>
      </c>
      <c r="S754" s="37" t="b">
        <f>Table1[[#This Row],[Toss_Winner]]=Table1[[#This Row],[Winner]]</f>
        <v>1</v>
      </c>
      <c r="T754" s="37" t="b">
        <f>IF(Table1[[#This Row],[Team1]]=Table1[[#This Row],[Team2]],)</f>
        <v>0</v>
      </c>
    </row>
    <row r="755" spans="1:20" x14ac:dyDescent="0.25">
      <c r="A755">
        <v>11341</v>
      </c>
      <c r="B755" t="s">
        <v>714</v>
      </c>
      <c r="C755" t="s">
        <v>166</v>
      </c>
      <c r="D755" s="1">
        <v>43586</v>
      </c>
      <c r="E755" t="s">
        <v>140</v>
      </c>
      <c r="F755" t="s">
        <v>718</v>
      </c>
      <c r="G755" t="s">
        <v>718</v>
      </c>
      <c r="H755" t="s">
        <v>21</v>
      </c>
      <c r="I755" t="s">
        <v>22</v>
      </c>
      <c r="J755">
        <v>0</v>
      </c>
      <c r="K755" t="s">
        <v>140</v>
      </c>
      <c r="L755">
        <v>80</v>
      </c>
      <c r="M755">
        <v>0</v>
      </c>
      <c r="N755" t="s">
        <v>92</v>
      </c>
      <c r="O755" t="s">
        <v>716</v>
      </c>
      <c r="P755" t="s">
        <v>689</v>
      </c>
      <c r="Q755" t="s">
        <v>39</v>
      </c>
      <c r="R755" t="s">
        <v>747</v>
      </c>
      <c r="S755" s="37" t="b">
        <f>Table1[[#This Row],[Toss_Winner]]=Table1[[#This Row],[Winner]]</f>
        <v>0</v>
      </c>
      <c r="T755" s="37" t="b">
        <f>IF(Table1[[#This Row],[Team1]]=Table1[[#This Row],[Team2]],)</f>
        <v>0</v>
      </c>
    </row>
    <row r="756" spans="1:20" x14ac:dyDescent="0.25">
      <c r="A756">
        <v>11342</v>
      </c>
      <c r="B756" t="s">
        <v>714</v>
      </c>
      <c r="C756" t="s">
        <v>54</v>
      </c>
      <c r="D756" s="1">
        <v>43587</v>
      </c>
      <c r="E756" t="s">
        <v>28</v>
      </c>
      <c r="F756" t="s">
        <v>19</v>
      </c>
      <c r="G756" t="s">
        <v>28</v>
      </c>
      <c r="H756" t="s">
        <v>49</v>
      </c>
      <c r="I756" t="s">
        <v>104</v>
      </c>
      <c r="J756">
        <v>0</v>
      </c>
      <c r="K756" t="s">
        <v>28</v>
      </c>
      <c r="L756">
        <v>0</v>
      </c>
      <c r="M756">
        <v>0</v>
      </c>
      <c r="N756" t="s">
        <v>59</v>
      </c>
      <c r="O756" t="s">
        <v>56</v>
      </c>
      <c r="P756" t="s">
        <v>33</v>
      </c>
      <c r="Q756" t="s">
        <v>664</v>
      </c>
      <c r="R756" t="s">
        <v>740</v>
      </c>
      <c r="S756" s="37" t="b">
        <f>Table1[[#This Row],[Toss_Winner]]=Table1[[#This Row],[Winner]]</f>
        <v>1</v>
      </c>
      <c r="T756" s="37" t="b">
        <f>IF(Table1[[#This Row],[Team1]]=Table1[[#This Row],[Team2]],)</f>
        <v>0</v>
      </c>
    </row>
    <row r="757" spans="1:20" x14ac:dyDescent="0.25">
      <c r="A757">
        <v>11343</v>
      </c>
      <c r="B757" t="s">
        <v>714</v>
      </c>
      <c r="C757" t="s">
        <v>657</v>
      </c>
      <c r="D757" s="1">
        <v>43588</v>
      </c>
      <c r="E757" t="s">
        <v>42</v>
      </c>
      <c r="F757" t="s">
        <v>36</v>
      </c>
      <c r="G757" t="s">
        <v>36</v>
      </c>
      <c r="H757" t="s">
        <v>21</v>
      </c>
      <c r="I757" t="s">
        <v>22</v>
      </c>
      <c r="J757">
        <v>0</v>
      </c>
      <c r="K757" t="s">
        <v>36</v>
      </c>
      <c r="L757">
        <v>0</v>
      </c>
      <c r="M757">
        <v>7</v>
      </c>
      <c r="N757" t="s">
        <v>764</v>
      </c>
      <c r="O757" t="s">
        <v>729</v>
      </c>
      <c r="P757" t="s">
        <v>691</v>
      </c>
      <c r="Q757" t="s">
        <v>46</v>
      </c>
      <c r="R757" t="s">
        <v>66</v>
      </c>
      <c r="S757" s="37" t="b">
        <f>Table1[[#This Row],[Toss_Winner]]=Table1[[#This Row],[Winner]]</f>
        <v>1</v>
      </c>
      <c r="T757" s="37" t="b">
        <f>IF(Table1[[#This Row],[Team1]]=Table1[[#This Row],[Team2]],)</f>
        <v>0</v>
      </c>
    </row>
    <row r="758" spans="1:20" x14ac:dyDescent="0.25">
      <c r="A758">
        <v>11344</v>
      </c>
      <c r="B758" t="s">
        <v>714</v>
      </c>
      <c r="C758" t="s">
        <v>70</v>
      </c>
      <c r="D758" s="1">
        <v>43589</v>
      </c>
      <c r="E758" t="s">
        <v>145</v>
      </c>
      <c r="F758" t="s">
        <v>718</v>
      </c>
      <c r="G758" t="s">
        <v>145</v>
      </c>
      <c r="H758" t="s">
        <v>49</v>
      </c>
      <c r="I758" t="s">
        <v>22</v>
      </c>
      <c r="J758">
        <v>0</v>
      </c>
      <c r="K758" t="s">
        <v>718</v>
      </c>
      <c r="L758">
        <v>0</v>
      </c>
      <c r="M758">
        <v>5</v>
      </c>
      <c r="N758" t="s">
        <v>206</v>
      </c>
      <c r="O758" t="s">
        <v>722</v>
      </c>
      <c r="P758" t="s">
        <v>747</v>
      </c>
      <c r="Q758" t="s">
        <v>689</v>
      </c>
      <c r="R758" t="s">
        <v>39</v>
      </c>
      <c r="S758" s="37" t="b">
        <f>Table1[[#This Row],[Toss_Winner]]=Table1[[#This Row],[Winner]]</f>
        <v>0</v>
      </c>
      <c r="T758" s="37" t="b">
        <f>IF(Table1[[#This Row],[Team1]]=Table1[[#This Row],[Team2]],)</f>
        <v>0</v>
      </c>
    </row>
    <row r="759" spans="1:20" x14ac:dyDescent="0.25">
      <c r="A759">
        <v>11345</v>
      </c>
      <c r="B759" t="s">
        <v>714</v>
      </c>
      <c r="C759" t="s">
        <v>666</v>
      </c>
      <c r="D759" s="1">
        <v>43589</v>
      </c>
      <c r="E759" t="s">
        <v>19</v>
      </c>
      <c r="F759" t="s">
        <v>20</v>
      </c>
      <c r="G759" t="s">
        <v>20</v>
      </c>
      <c r="H759" t="s">
        <v>21</v>
      </c>
      <c r="I759" t="s">
        <v>22</v>
      </c>
      <c r="J759">
        <v>0</v>
      </c>
      <c r="K759" t="s">
        <v>20</v>
      </c>
      <c r="L759">
        <v>0</v>
      </c>
      <c r="M759">
        <v>4</v>
      </c>
      <c r="N759" t="s">
        <v>765</v>
      </c>
      <c r="O759" t="s">
        <v>725</v>
      </c>
      <c r="P759" t="s">
        <v>662</v>
      </c>
      <c r="Q759" t="s">
        <v>656</v>
      </c>
      <c r="R759" t="s">
        <v>738</v>
      </c>
      <c r="S759" s="37" t="b">
        <f>Table1[[#This Row],[Toss_Winner]]=Table1[[#This Row],[Winner]]</f>
        <v>1</v>
      </c>
      <c r="T759" s="37" t="b">
        <f>IF(Table1[[#This Row],[Team1]]=Table1[[#This Row],[Team2]],)</f>
        <v>0</v>
      </c>
    </row>
    <row r="760" spans="1:20" x14ac:dyDescent="0.25">
      <c r="A760">
        <v>11346</v>
      </c>
      <c r="B760" t="s">
        <v>714</v>
      </c>
      <c r="C760" t="s">
        <v>657</v>
      </c>
      <c r="D760" s="1">
        <v>43590</v>
      </c>
      <c r="E760" t="s">
        <v>140</v>
      </c>
      <c r="F760" t="s">
        <v>42</v>
      </c>
      <c r="G760" t="s">
        <v>42</v>
      </c>
      <c r="H760" t="s">
        <v>21</v>
      </c>
      <c r="I760" t="s">
        <v>22</v>
      </c>
      <c r="J760">
        <v>0</v>
      </c>
      <c r="K760" t="s">
        <v>42</v>
      </c>
      <c r="L760">
        <v>0</v>
      </c>
      <c r="M760">
        <v>6</v>
      </c>
      <c r="N760" t="s">
        <v>658</v>
      </c>
      <c r="O760" t="s">
        <v>729</v>
      </c>
      <c r="P760" t="s">
        <v>66</v>
      </c>
      <c r="Q760" t="s">
        <v>46</v>
      </c>
      <c r="R760" t="s">
        <v>691</v>
      </c>
      <c r="S760" s="37" t="b">
        <f>Table1[[#This Row],[Toss_Winner]]=Table1[[#This Row],[Winner]]</f>
        <v>1</v>
      </c>
      <c r="T760" s="37" t="b">
        <f>IF(Table1[[#This Row],[Team1]]=Table1[[#This Row],[Team2]],)</f>
        <v>0</v>
      </c>
    </row>
    <row r="761" spans="1:20" x14ac:dyDescent="0.25">
      <c r="A761">
        <v>11347</v>
      </c>
      <c r="B761" t="s">
        <v>714</v>
      </c>
      <c r="C761" t="s">
        <v>54</v>
      </c>
      <c r="D761" s="1">
        <v>43590</v>
      </c>
      <c r="E761" t="s">
        <v>36</v>
      </c>
      <c r="F761" t="s">
        <v>28</v>
      </c>
      <c r="G761" t="s">
        <v>28</v>
      </c>
      <c r="H761" t="s">
        <v>21</v>
      </c>
      <c r="I761" t="s">
        <v>22</v>
      </c>
      <c r="J761">
        <v>0</v>
      </c>
      <c r="K761" t="s">
        <v>28</v>
      </c>
      <c r="L761">
        <v>0</v>
      </c>
      <c r="M761">
        <v>9</v>
      </c>
      <c r="N761" t="s">
        <v>597</v>
      </c>
      <c r="O761" t="s">
        <v>56</v>
      </c>
      <c r="P761" t="s">
        <v>740</v>
      </c>
      <c r="Q761" t="s">
        <v>664</v>
      </c>
      <c r="R761" t="s">
        <v>33</v>
      </c>
      <c r="S761" s="37" t="b">
        <f>Table1[[#This Row],[Toss_Winner]]=Table1[[#This Row],[Winner]]</f>
        <v>1</v>
      </c>
      <c r="T761" s="37" t="b">
        <f>IF(Table1[[#This Row],[Team1]]=Table1[[#This Row],[Team2]],)</f>
        <v>0</v>
      </c>
    </row>
    <row r="762" spans="1:20" x14ac:dyDescent="0.25">
      <c r="A762">
        <v>11412</v>
      </c>
      <c r="B762" t="s">
        <v>714</v>
      </c>
      <c r="C762" t="s">
        <v>166</v>
      </c>
      <c r="D762" s="1">
        <v>43592</v>
      </c>
      <c r="E762" t="s">
        <v>140</v>
      </c>
      <c r="F762" t="s">
        <v>28</v>
      </c>
      <c r="G762" t="s">
        <v>140</v>
      </c>
      <c r="H762" t="s">
        <v>49</v>
      </c>
      <c r="I762" t="s">
        <v>22</v>
      </c>
      <c r="J762">
        <v>0</v>
      </c>
      <c r="K762" t="s">
        <v>28</v>
      </c>
      <c r="L762">
        <v>0</v>
      </c>
      <c r="M762">
        <v>6</v>
      </c>
      <c r="N762" t="s">
        <v>696</v>
      </c>
      <c r="O762" t="s">
        <v>716</v>
      </c>
      <c r="P762" t="s">
        <v>662</v>
      </c>
      <c r="Q762" t="s">
        <v>39</v>
      </c>
      <c r="R762" t="s">
        <v>747</v>
      </c>
      <c r="S762" s="37" t="b">
        <f>Table1[[#This Row],[Toss_Winner]]=Table1[[#This Row],[Winner]]</f>
        <v>0</v>
      </c>
      <c r="T762" s="37" t="b">
        <f>IF(Table1[[#This Row],[Team1]]=Table1[[#This Row],[Team2]],)</f>
        <v>0</v>
      </c>
    </row>
    <row r="763" spans="1:20" x14ac:dyDescent="0.25">
      <c r="A763">
        <v>11413</v>
      </c>
      <c r="B763" t="s">
        <v>714</v>
      </c>
      <c r="C763" t="s">
        <v>428</v>
      </c>
      <c r="D763" s="1">
        <v>43593</v>
      </c>
      <c r="E763" t="s">
        <v>19</v>
      </c>
      <c r="F763" t="s">
        <v>718</v>
      </c>
      <c r="G763" t="s">
        <v>718</v>
      </c>
      <c r="H763" t="s">
        <v>21</v>
      </c>
      <c r="I763" t="s">
        <v>22</v>
      </c>
      <c r="J763">
        <v>0</v>
      </c>
      <c r="K763" t="s">
        <v>718</v>
      </c>
      <c r="L763">
        <v>0</v>
      </c>
      <c r="M763">
        <v>2</v>
      </c>
      <c r="N763" t="s">
        <v>112</v>
      </c>
      <c r="O763" t="s">
        <v>766</v>
      </c>
      <c r="P763" t="s">
        <v>662</v>
      </c>
      <c r="Q763" t="s">
        <v>46</v>
      </c>
      <c r="R763" t="s">
        <v>39</v>
      </c>
      <c r="S763" s="37" t="b">
        <f>Table1[[#This Row],[Toss_Winner]]=Table1[[#This Row],[Winner]]</f>
        <v>1</v>
      </c>
      <c r="T763" s="37" t="b">
        <f>IF(Table1[[#This Row],[Team1]]=Table1[[#This Row],[Team2]],)</f>
        <v>0</v>
      </c>
    </row>
    <row r="764" spans="1:20" x14ac:dyDescent="0.25">
      <c r="A764">
        <v>11414</v>
      </c>
      <c r="B764" t="s">
        <v>714</v>
      </c>
      <c r="C764" t="s">
        <v>428</v>
      </c>
      <c r="D764" s="1">
        <v>43595</v>
      </c>
      <c r="E764" t="s">
        <v>718</v>
      </c>
      <c r="F764" t="s">
        <v>140</v>
      </c>
      <c r="G764" t="s">
        <v>140</v>
      </c>
      <c r="H764" t="s">
        <v>21</v>
      </c>
      <c r="I764" t="s">
        <v>22</v>
      </c>
      <c r="J764">
        <v>0</v>
      </c>
      <c r="K764" t="s">
        <v>140</v>
      </c>
      <c r="L764">
        <v>0</v>
      </c>
      <c r="M764">
        <v>6</v>
      </c>
      <c r="N764" t="s">
        <v>436</v>
      </c>
      <c r="O764" t="s">
        <v>766</v>
      </c>
      <c r="P764" t="s">
        <v>760</v>
      </c>
      <c r="Q764" t="s">
        <v>691</v>
      </c>
      <c r="R764" t="s">
        <v>767</v>
      </c>
      <c r="S764" s="37" t="b">
        <f>Table1[[#This Row],[Toss_Winner]]=Table1[[#This Row],[Winner]]</f>
        <v>1</v>
      </c>
      <c r="T764" s="37" t="b">
        <f>IF(Table1[[#This Row],[Team1]]=Table1[[#This Row],[Team2]],)</f>
        <v>0</v>
      </c>
    </row>
    <row r="765" spans="1:20" x14ac:dyDescent="0.25">
      <c r="A765">
        <v>11415</v>
      </c>
      <c r="B765" t="s">
        <v>714</v>
      </c>
      <c r="C765" t="s">
        <v>18</v>
      </c>
      <c r="D765" s="1">
        <v>43597</v>
      </c>
      <c r="E765" t="s">
        <v>28</v>
      </c>
      <c r="F765" t="s">
        <v>140</v>
      </c>
      <c r="G765" t="s">
        <v>28</v>
      </c>
      <c r="H765" t="s">
        <v>49</v>
      </c>
      <c r="I765" t="s">
        <v>22</v>
      </c>
      <c r="J765">
        <v>0</v>
      </c>
      <c r="K765" t="s">
        <v>28</v>
      </c>
      <c r="L765">
        <v>1</v>
      </c>
      <c r="M765">
        <v>0</v>
      </c>
      <c r="N765" t="s">
        <v>59</v>
      </c>
      <c r="O765" t="s">
        <v>727</v>
      </c>
      <c r="P765" t="s">
        <v>39</v>
      </c>
      <c r="Q765" t="s">
        <v>747</v>
      </c>
      <c r="R765" t="s">
        <v>662</v>
      </c>
      <c r="S765" s="37" t="b">
        <f>Table1[[#This Row],[Toss_Winner]]=Table1[[#This Row],[Winner]]</f>
        <v>1</v>
      </c>
      <c r="T765" s="37" t="b">
        <f>IF(Table1[[#This Row],[Team1]]=Table1[[#This Row],[Team2]],)</f>
        <v>0</v>
      </c>
    </row>
    <row r="766" spans="1:20" x14ac:dyDescent="0.25">
      <c r="A766">
        <v>11416</v>
      </c>
      <c r="B766" t="s">
        <v>1194</v>
      </c>
      <c r="C766" t="s">
        <v>166</v>
      </c>
      <c r="D766" s="1">
        <v>44295</v>
      </c>
      <c r="E766" t="s">
        <v>28</v>
      </c>
      <c r="F766" t="s">
        <v>20</v>
      </c>
      <c r="G766" t="s">
        <v>20</v>
      </c>
      <c r="H766" t="s">
        <v>21</v>
      </c>
      <c r="I766" t="s">
        <v>22</v>
      </c>
      <c r="J766">
        <v>0</v>
      </c>
      <c r="K766" t="s">
        <v>20</v>
      </c>
      <c r="L766">
        <v>0</v>
      </c>
      <c r="M766">
        <v>2</v>
      </c>
      <c r="N766" t="s">
        <v>127</v>
      </c>
      <c r="O766" t="s">
        <v>1183</v>
      </c>
      <c r="P766" t="s">
        <v>66</v>
      </c>
      <c r="Q766" t="s">
        <v>39</v>
      </c>
      <c r="R766" t="s">
        <v>686</v>
      </c>
      <c r="S766" s="37" t="b">
        <f>Table1[[#This Row],[Toss_Winner]]=Table1[[#This Row],[Winner]]</f>
        <v>1</v>
      </c>
      <c r="T766" s="37" t="b">
        <f>IF(Table1[[#This Row],[Team1]]=Table1[[#This Row],[Team2]],)</f>
        <v>0</v>
      </c>
    </row>
    <row r="767" spans="1:20" x14ac:dyDescent="0.25">
      <c r="A767">
        <v>11417</v>
      </c>
      <c r="B767" t="s">
        <v>1194</v>
      </c>
      <c r="C767" t="s">
        <v>54</v>
      </c>
      <c r="D767" s="1">
        <v>44296</v>
      </c>
      <c r="E767" t="s">
        <v>140</v>
      </c>
      <c r="F767" t="s">
        <v>718</v>
      </c>
      <c r="G767" t="s">
        <v>718</v>
      </c>
      <c r="H767" t="s">
        <v>21</v>
      </c>
      <c r="I767" t="s">
        <v>22</v>
      </c>
      <c r="J767">
        <v>0</v>
      </c>
      <c r="K767" t="s">
        <v>718</v>
      </c>
      <c r="L767">
        <v>0</v>
      </c>
      <c r="M767">
        <v>7</v>
      </c>
      <c r="N767" t="s">
        <v>116</v>
      </c>
      <c r="O767" t="s">
        <v>1184</v>
      </c>
      <c r="P767" t="s">
        <v>45</v>
      </c>
      <c r="Q767" t="s">
        <v>81</v>
      </c>
      <c r="R767" t="s">
        <v>33</v>
      </c>
      <c r="S767" s="37" t="b">
        <f>Table1[[#This Row],[Toss_Winner]]=Table1[[#This Row],[Winner]]</f>
        <v>1</v>
      </c>
      <c r="T767" s="37" t="b">
        <f>IF(Table1[[#This Row],[Team1]]=Table1[[#This Row],[Team2]],)</f>
        <v>0</v>
      </c>
    </row>
    <row r="768" spans="1:20" x14ac:dyDescent="0.25">
      <c r="A768">
        <v>11418</v>
      </c>
      <c r="B768" t="s">
        <v>1194</v>
      </c>
      <c r="C768" t="s">
        <v>166</v>
      </c>
      <c r="D768" s="1">
        <v>44297</v>
      </c>
      <c r="E768" t="s">
        <v>36</v>
      </c>
      <c r="F768" t="s">
        <v>19</v>
      </c>
      <c r="G768" t="s">
        <v>19</v>
      </c>
      <c r="H768" t="s">
        <v>21</v>
      </c>
      <c r="I768" t="s">
        <v>22</v>
      </c>
      <c r="J768">
        <v>0</v>
      </c>
      <c r="K768" t="s">
        <v>36</v>
      </c>
      <c r="L768">
        <v>10</v>
      </c>
      <c r="M768">
        <v>0</v>
      </c>
      <c r="N768" t="s">
        <v>55</v>
      </c>
      <c r="O768" t="s">
        <v>1183</v>
      </c>
      <c r="P768" t="s">
        <v>66</v>
      </c>
      <c r="Q768" t="s">
        <v>39</v>
      </c>
      <c r="R768" t="s">
        <v>664</v>
      </c>
      <c r="S768" s="37" t="b">
        <f>Table1[[#This Row],[Toss_Winner]]=Table1[[#This Row],[Winner]]</f>
        <v>0</v>
      </c>
      <c r="T768" s="37" t="b">
        <f>IF(Table1[[#This Row],[Team1]]=Table1[[#This Row],[Team2]],)</f>
        <v>0</v>
      </c>
    </row>
    <row r="769" spans="1:20" x14ac:dyDescent="0.25">
      <c r="A769">
        <v>11419</v>
      </c>
      <c r="B769" t="s">
        <v>1194</v>
      </c>
      <c r="C769" t="s">
        <v>54</v>
      </c>
      <c r="D769" s="1">
        <v>44298</v>
      </c>
      <c r="E769" t="s">
        <v>1185</v>
      </c>
      <c r="F769" t="s">
        <v>145</v>
      </c>
      <c r="G769" t="s">
        <v>145</v>
      </c>
      <c r="H769" t="s">
        <v>21</v>
      </c>
      <c r="I769" t="s">
        <v>22</v>
      </c>
      <c r="J769">
        <v>0</v>
      </c>
      <c r="K769" t="s">
        <v>1185</v>
      </c>
      <c r="L769">
        <v>4</v>
      </c>
      <c r="M769">
        <v>0</v>
      </c>
      <c r="N769" t="s">
        <v>58</v>
      </c>
      <c r="O769" t="s">
        <v>1184</v>
      </c>
      <c r="P769" t="s">
        <v>45</v>
      </c>
      <c r="Q769" t="s">
        <v>33</v>
      </c>
      <c r="R769" t="s">
        <v>46</v>
      </c>
      <c r="S769" s="37" t="b">
        <f>Table1[[#This Row],[Toss_Winner]]=Table1[[#This Row],[Winner]]</f>
        <v>0</v>
      </c>
      <c r="T769" s="37" t="b">
        <f>IF(Table1[[#This Row],[Team1]]=Table1[[#This Row],[Team2]],)</f>
        <v>0</v>
      </c>
    </row>
    <row r="770" spans="1:20" x14ac:dyDescent="0.25">
      <c r="A770">
        <v>11420</v>
      </c>
      <c r="B770" t="s">
        <v>1194</v>
      </c>
      <c r="C770" t="s">
        <v>166</v>
      </c>
      <c r="D770" s="1">
        <v>44299</v>
      </c>
      <c r="E770" t="s">
        <v>28</v>
      </c>
      <c r="F770" t="s">
        <v>36</v>
      </c>
      <c r="G770" t="s">
        <v>36</v>
      </c>
      <c r="H770" t="s">
        <v>21</v>
      </c>
      <c r="I770" t="s">
        <v>22</v>
      </c>
      <c r="J770">
        <v>0</v>
      </c>
      <c r="K770" t="s">
        <v>28</v>
      </c>
      <c r="L770">
        <v>4</v>
      </c>
      <c r="M770">
        <v>0</v>
      </c>
      <c r="N770" t="s">
        <v>1036</v>
      </c>
      <c r="O770" t="s">
        <v>1183</v>
      </c>
      <c r="P770" t="s">
        <v>46</v>
      </c>
      <c r="Q770" t="s">
        <v>84</v>
      </c>
      <c r="R770" t="s">
        <v>694</v>
      </c>
      <c r="S770" s="37" t="b">
        <f>Table1[[#This Row],[Toss_Winner]]=Table1[[#This Row],[Winner]]</f>
        <v>0</v>
      </c>
      <c r="T770" s="37" t="b">
        <f>IF(Table1[[#This Row],[Team1]]=Table1[[#This Row],[Team2]],)</f>
        <v>0</v>
      </c>
    </row>
    <row r="771" spans="1:20" x14ac:dyDescent="0.25">
      <c r="A771">
        <v>11421</v>
      </c>
      <c r="B771" t="s">
        <v>1194</v>
      </c>
      <c r="C771" t="s">
        <v>166</v>
      </c>
      <c r="D771" s="1">
        <v>44300</v>
      </c>
      <c r="E771" t="s">
        <v>20</v>
      </c>
      <c r="F771" t="s">
        <v>19</v>
      </c>
      <c r="G771" t="s">
        <v>19</v>
      </c>
      <c r="H771" t="s">
        <v>21</v>
      </c>
      <c r="I771" t="s">
        <v>22</v>
      </c>
      <c r="J771">
        <v>0</v>
      </c>
      <c r="K771" t="s">
        <v>20</v>
      </c>
      <c r="L771">
        <v>6</v>
      </c>
      <c r="M771">
        <v>0</v>
      </c>
      <c r="N771" t="s">
        <v>43</v>
      </c>
      <c r="O771" t="s">
        <v>1183</v>
      </c>
      <c r="P771" t="s">
        <v>39</v>
      </c>
      <c r="Q771" t="s">
        <v>1186</v>
      </c>
      <c r="R771" t="s">
        <v>664</v>
      </c>
      <c r="S771" s="37" t="b">
        <f>Table1[[#This Row],[Toss_Winner]]=Table1[[#This Row],[Winner]]</f>
        <v>0</v>
      </c>
      <c r="T771" s="37" t="b">
        <f>IF(Table1[[#This Row],[Team1]]=Table1[[#This Row],[Team2]],)</f>
        <v>0</v>
      </c>
    </row>
    <row r="772" spans="1:20" x14ac:dyDescent="0.25">
      <c r="A772">
        <v>11422</v>
      </c>
      <c r="B772" t="s">
        <v>1194</v>
      </c>
      <c r="C772" t="s">
        <v>54</v>
      </c>
      <c r="D772" s="1">
        <v>44301</v>
      </c>
      <c r="E772" t="s">
        <v>718</v>
      </c>
      <c r="F772" t="s">
        <v>145</v>
      </c>
      <c r="G772" t="s">
        <v>145</v>
      </c>
      <c r="H772" t="s">
        <v>21</v>
      </c>
      <c r="I772" t="s">
        <v>22</v>
      </c>
      <c r="J772">
        <v>0</v>
      </c>
      <c r="K772" t="s">
        <v>145</v>
      </c>
      <c r="L772">
        <v>0</v>
      </c>
      <c r="M772">
        <v>3</v>
      </c>
      <c r="N772" t="s">
        <v>113</v>
      </c>
      <c r="O772" t="s">
        <v>1184</v>
      </c>
      <c r="P772" t="s">
        <v>33</v>
      </c>
      <c r="Q772" t="s">
        <v>81</v>
      </c>
      <c r="R772" t="s">
        <v>691</v>
      </c>
      <c r="S772" s="37" t="b">
        <f>Table1[[#This Row],[Toss_Winner]]=Table1[[#This Row],[Winner]]</f>
        <v>1</v>
      </c>
      <c r="T772" s="37" t="b">
        <f>IF(Table1[[#This Row],[Team1]]=Table1[[#This Row],[Team2]],)</f>
        <v>0</v>
      </c>
    </row>
    <row r="773" spans="1:20" x14ac:dyDescent="0.25">
      <c r="A773">
        <v>11423</v>
      </c>
      <c r="B773" t="s">
        <v>1194</v>
      </c>
      <c r="C773" t="s">
        <v>54</v>
      </c>
      <c r="D773" s="1">
        <v>44302</v>
      </c>
      <c r="E773" t="s">
        <v>1185</v>
      </c>
      <c r="F773" t="s">
        <v>140</v>
      </c>
      <c r="G773" t="s">
        <v>140</v>
      </c>
      <c r="H773" t="s">
        <v>21</v>
      </c>
      <c r="I773" t="s">
        <v>22</v>
      </c>
      <c r="J773">
        <v>0</v>
      </c>
      <c r="K773" t="s">
        <v>140</v>
      </c>
      <c r="L773">
        <v>0</v>
      </c>
      <c r="M773">
        <v>6</v>
      </c>
      <c r="N773" t="s">
        <v>737</v>
      </c>
      <c r="O773" t="s">
        <v>1184</v>
      </c>
      <c r="P773" t="s">
        <v>45</v>
      </c>
      <c r="Q773" t="s">
        <v>25</v>
      </c>
      <c r="R773" t="s">
        <v>39</v>
      </c>
      <c r="S773" s="37" t="b">
        <f>Table1[[#This Row],[Toss_Winner]]=Table1[[#This Row],[Winner]]</f>
        <v>1</v>
      </c>
      <c r="T773" s="37" t="b">
        <f>IF(Table1[[#This Row],[Team1]]=Table1[[#This Row],[Team2]],)</f>
        <v>0</v>
      </c>
    </row>
    <row r="774" spans="1:20" x14ac:dyDescent="0.25">
      <c r="A774">
        <v>11424</v>
      </c>
      <c r="B774" t="s">
        <v>1194</v>
      </c>
      <c r="C774" t="s">
        <v>166</v>
      </c>
      <c r="D774" s="1">
        <v>44303</v>
      </c>
      <c r="E774" t="s">
        <v>28</v>
      </c>
      <c r="F774" t="s">
        <v>19</v>
      </c>
      <c r="G774" t="s">
        <v>19</v>
      </c>
      <c r="H774" t="s">
        <v>49</v>
      </c>
      <c r="I774" t="s">
        <v>22</v>
      </c>
      <c r="J774">
        <v>0</v>
      </c>
      <c r="K774" t="s">
        <v>28</v>
      </c>
      <c r="L774">
        <v>13</v>
      </c>
      <c r="M774">
        <v>0</v>
      </c>
      <c r="N774" t="s">
        <v>65</v>
      </c>
      <c r="O774" t="s">
        <v>1183</v>
      </c>
      <c r="P774" t="s">
        <v>84</v>
      </c>
      <c r="Q774" t="s">
        <v>572</v>
      </c>
      <c r="R774" t="s">
        <v>738</v>
      </c>
      <c r="S774" s="37" t="b">
        <f>Table1[[#This Row],[Toss_Winner]]=Table1[[#This Row],[Winner]]</f>
        <v>0</v>
      </c>
      <c r="T774" s="37" t="b">
        <f>IF(Table1[[#This Row],[Team1]]=Table1[[#This Row],[Team2]],)</f>
        <v>0</v>
      </c>
    </row>
    <row r="775" spans="1:20" x14ac:dyDescent="0.25">
      <c r="A775">
        <v>11425</v>
      </c>
      <c r="B775" t="s">
        <v>1194</v>
      </c>
      <c r="C775" t="s">
        <v>166</v>
      </c>
      <c r="D775" s="1">
        <v>44304</v>
      </c>
      <c r="E775" t="s">
        <v>20</v>
      </c>
      <c r="F775" t="s">
        <v>36</v>
      </c>
      <c r="G775" t="s">
        <v>36</v>
      </c>
      <c r="H775" t="s">
        <v>49</v>
      </c>
      <c r="I775" t="s">
        <v>22</v>
      </c>
      <c r="J775">
        <v>0</v>
      </c>
      <c r="K775" t="s">
        <v>20</v>
      </c>
      <c r="L775">
        <v>38</v>
      </c>
      <c r="M775">
        <v>0</v>
      </c>
      <c r="N775" t="s">
        <v>249</v>
      </c>
      <c r="O775" t="s">
        <v>1183</v>
      </c>
      <c r="P775" t="s">
        <v>46</v>
      </c>
      <c r="Q775" t="s">
        <v>39</v>
      </c>
      <c r="R775" t="s">
        <v>664</v>
      </c>
      <c r="S775" s="37" t="b">
        <f>Table1[[#This Row],[Toss_Winner]]=Table1[[#This Row],[Winner]]</f>
        <v>0</v>
      </c>
      <c r="T775" s="37" t="b">
        <f>IF(Table1[[#This Row],[Team1]]=Table1[[#This Row],[Team2]],)</f>
        <v>0</v>
      </c>
    </row>
    <row r="776" spans="1:20" x14ac:dyDescent="0.25">
      <c r="A776">
        <v>11426</v>
      </c>
      <c r="B776" t="s">
        <v>1194</v>
      </c>
      <c r="C776" t="s">
        <v>54</v>
      </c>
      <c r="D776" s="1">
        <v>44304</v>
      </c>
      <c r="E776" t="s">
        <v>1185</v>
      </c>
      <c r="F776" t="s">
        <v>718</v>
      </c>
      <c r="G776" t="s">
        <v>718</v>
      </c>
      <c r="H776" t="s">
        <v>21</v>
      </c>
      <c r="I776" t="s">
        <v>22</v>
      </c>
      <c r="J776">
        <v>0</v>
      </c>
      <c r="K776" t="s">
        <v>718</v>
      </c>
      <c r="L776">
        <v>0</v>
      </c>
      <c r="M776">
        <v>6</v>
      </c>
      <c r="N776" t="s">
        <v>116</v>
      </c>
      <c r="O776" t="s">
        <v>1184</v>
      </c>
      <c r="P776" t="s">
        <v>45</v>
      </c>
      <c r="Q776" t="s">
        <v>367</v>
      </c>
      <c r="R776" t="s">
        <v>654</v>
      </c>
      <c r="S776" s="37" t="b">
        <f>Table1[[#This Row],[Toss_Winner]]=Table1[[#This Row],[Winner]]</f>
        <v>1</v>
      </c>
      <c r="T776" s="37" t="b">
        <f>IF(Table1[[#This Row],[Team1]]=Table1[[#This Row],[Team2]],)</f>
        <v>0</v>
      </c>
    </row>
    <row r="777" spans="1:20" x14ac:dyDescent="0.25">
      <c r="A777">
        <v>11427</v>
      </c>
      <c r="B777" t="s">
        <v>1194</v>
      </c>
      <c r="C777" t="s">
        <v>54</v>
      </c>
      <c r="D777" s="1">
        <v>44305</v>
      </c>
      <c r="E777" t="s">
        <v>140</v>
      </c>
      <c r="F777" t="s">
        <v>145</v>
      </c>
      <c r="G777" t="s">
        <v>145</v>
      </c>
      <c r="H777" t="s">
        <v>21</v>
      </c>
      <c r="I777" t="s">
        <v>22</v>
      </c>
      <c r="J777">
        <v>0</v>
      </c>
      <c r="K777" t="s">
        <v>140</v>
      </c>
      <c r="L777">
        <v>45</v>
      </c>
      <c r="M777">
        <v>0</v>
      </c>
      <c r="N777" t="s">
        <v>1187</v>
      </c>
      <c r="O777" t="s">
        <v>1184</v>
      </c>
      <c r="P777" t="s">
        <v>367</v>
      </c>
      <c r="Q777" t="s">
        <v>81</v>
      </c>
      <c r="R777" t="s">
        <v>659</v>
      </c>
      <c r="S777" s="37" t="b">
        <f>Table1[[#This Row],[Toss_Winner]]=Table1[[#This Row],[Winner]]</f>
        <v>0</v>
      </c>
      <c r="T777" s="37" t="b">
        <f>IF(Table1[[#This Row],[Team1]]=Table1[[#This Row],[Team2]],)</f>
        <v>0</v>
      </c>
    </row>
    <row r="778" spans="1:20" x14ac:dyDescent="0.25">
      <c r="A778">
        <v>11428</v>
      </c>
      <c r="B778" t="s">
        <v>1194</v>
      </c>
      <c r="C778" t="s">
        <v>166</v>
      </c>
      <c r="D778" s="1">
        <v>44306</v>
      </c>
      <c r="E778" t="s">
        <v>28</v>
      </c>
      <c r="F778" t="s">
        <v>718</v>
      </c>
      <c r="G778" t="s">
        <v>718</v>
      </c>
      <c r="H778" t="s">
        <v>49</v>
      </c>
      <c r="I778" t="s">
        <v>22</v>
      </c>
      <c r="J778">
        <v>0</v>
      </c>
      <c r="K778" t="s">
        <v>718</v>
      </c>
      <c r="L778">
        <v>0</v>
      </c>
      <c r="M778">
        <v>6</v>
      </c>
      <c r="N778" t="s">
        <v>206</v>
      </c>
      <c r="O778" t="s">
        <v>1183</v>
      </c>
      <c r="P778" t="s">
        <v>46</v>
      </c>
      <c r="Q778" t="s">
        <v>84</v>
      </c>
      <c r="R778" t="s">
        <v>694</v>
      </c>
      <c r="S778" s="37" t="b">
        <f>Table1[[#This Row],[Toss_Winner]]=Table1[[#This Row],[Winner]]</f>
        <v>1</v>
      </c>
      <c r="T778" s="37" t="b">
        <f>IF(Table1[[#This Row],[Team1]]=Table1[[#This Row],[Team2]],)</f>
        <v>0</v>
      </c>
    </row>
    <row r="779" spans="1:20" x14ac:dyDescent="0.25">
      <c r="A779">
        <v>11429</v>
      </c>
      <c r="B779" t="s">
        <v>1194</v>
      </c>
      <c r="C779" t="s">
        <v>166</v>
      </c>
      <c r="D779" s="1">
        <v>44307</v>
      </c>
      <c r="E779" t="s">
        <v>1185</v>
      </c>
      <c r="F779" t="s">
        <v>19</v>
      </c>
      <c r="G779" t="s">
        <v>19</v>
      </c>
      <c r="H779" t="s">
        <v>49</v>
      </c>
      <c r="I779" t="s">
        <v>22</v>
      </c>
      <c r="J779">
        <v>0</v>
      </c>
      <c r="K779" t="s">
        <v>19</v>
      </c>
      <c r="L779">
        <v>0</v>
      </c>
      <c r="M779">
        <v>9</v>
      </c>
      <c r="N779" t="s">
        <v>1188</v>
      </c>
      <c r="O779" t="s">
        <v>1183</v>
      </c>
      <c r="P779" t="s">
        <v>572</v>
      </c>
      <c r="Q779" t="s">
        <v>39</v>
      </c>
      <c r="R779" t="s">
        <v>662</v>
      </c>
      <c r="S779" s="37" t="b">
        <f>Table1[[#This Row],[Toss_Winner]]=Table1[[#This Row],[Winner]]</f>
        <v>1</v>
      </c>
      <c r="T779" s="37" t="b">
        <f>IF(Table1[[#This Row],[Team1]]=Table1[[#This Row],[Team2]],)</f>
        <v>0</v>
      </c>
    </row>
    <row r="780" spans="1:20" x14ac:dyDescent="0.25">
      <c r="A780">
        <v>11430</v>
      </c>
      <c r="B780" t="s">
        <v>1194</v>
      </c>
      <c r="C780" t="s">
        <v>54</v>
      </c>
      <c r="D780" s="1">
        <v>44307</v>
      </c>
      <c r="E780" t="s">
        <v>140</v>
      </c>
      <c r="F780" t="s">
        <v>36</v>
      </c>
      <c r="G780" t="s">
        <v>36</v>
      </c>
      <c r="H780" t="s">
        <v>21</v>
      </c>
      <c r="I780" t="s">
        <v>22</v>
      </c>
      <c r="J780">
        <v>0</v>
      </c>
      <c r="K780" t="s">
        <v>140</v>
      </c>
      <c r="L780">
        <v>18</v>
      </c>
      <c r="M780">
        <v>0</v>
      </c>
      <c r="N780" t="s">
        <v>436</v>
      </c>
      <c r="O780" t="s">
        <v>1184</v>
      </c>
      <c r="P780" t="s">
        <v>25</v>
      </c>
      <c r="Q780" t="s">
        <v>367</v>
      </c>
      <c r="R780" t="s">
        <v>686</v>
      </c>
      <c r="S780" s="37" t="b">
        <f>Table1[[#This Row],[Toss_Winner]]=Table1[[#This Row],[Winner]]</f>
        <v>0</v>
      </c>
      <c r="T780" s="37" t="b">
        <f>IF(Table1[[#This Row],[Team1]]=Table1[[#This Row],[Team2]],)</f>
        <v>0</v>
      </c>
    </row>
    <row r="781" spans="1:20" x14ac:dyDescent="0.25">
      <c r="A781">
        <v>11431</v>
      </c>
      <c r="B781" t="s">
        <v>1194</v>
      </c>
      <c r="C781" t="s">
        <v>54</v>
      </c>
      <c r="D781" s="1">
        <v>44308</v>
      </c>
      <c r="E781" t="s">
        <v>145</v>
      </c>
      <c r="F781" t="s">
        <v>20</v>
      </c>
      <c r="G781" t="s">
        <v>20</v>
      </c>
      <c r="H781" t="s">
        <v>21</v>
      </c>
      <c r="I781" t="s">
        <v>22</v>
      </c>
      <c r="J781">
        <v>0</v>
      </c>
      <c r="K781" t="s">
        <v>20</v>
      </c>
      <c r="L781">
        <v>0</v>
      </c>
      <c r="M781">
        <v>10</v>
      </c>
      <c r="N781" t="s">
        <v>1189</v>
      </c>
      <c r="O781" t="s">
        <v>1184</v>
      </c>
      <c r="P781" t="s">
        <v>1190</v>
      </c>
      <c r="Q781" t="s">
        <v>33</v>
      </c>
      <c r="R781" t="s">
        <v>654</v>
      </c>
      <c r="S781" s="37" t="b">
        <f>Table1[[#This Row],[Toss_Winner]]=Table1[[#This Row],[Winner]]</f>
        <v>1</v>
      </c>
      <c r="T781" s="37" t="b">
        <f>IF(Table1[[#This Row],[Team1]]=Table1[[#This Row],[Team2]],)</f>
        <v>0</v>
      </c>
    </row>
    <row r="782" spans="1:20" x14ac:dyDescent="0.25">
      <c r="A782">
        <v>11432</v>
      </c>
      <c r="B782" t="s">
        <v>1194</v>
      </c>
      <c r="C782" t="s">
        <v>166</v>
      </c>
      <c r="D782" s="1">
        <v>44309</v>
      </c>
      <c r="E782" t="s">
        <v>28</v>
      </c>
      <c r="F782" t="s">
        <v>1185</v>
      </c>
      <c r="G782" t="s">
        <v>1185</v>
      </c>
      <c r="H782" t="s">
        <v>21</v>
      </c>
      <c r="I782" t="s">
        <v>22</v>
      </c>
      <c r="J782">
        <v>0</v>
      </c>
      <c r="K782" t="s">
        <v>1185</v>
      </c>
      <c r="L782">
        <v>0</v>
      </c>
      <c r="M782">
        <v>9</v>
      </c>
      <c r="N782" t="s">
        <v>658</v>
      </c>
      <c r="O782" t="s">
        <v>1183</v>
      </c>
      <c r="P782" t="s">
        <v>46</v>
      </c>
      <c r="Q782" t="s">
        <v>39</v>
      </c>
      <c r="R782" t="s">
        <v>81</v>
      </c>
      <c r="S782" s="37" t="b">
        <f>Table1[[#This Row],[Toss_Winner]]=Table1[[#This Row],[Winner]]</f>
        <v>1</v>
      </c>
      <c r="T782" s="37" t="b">
        <f>IF(Table1[[#This Row],[Team1]]=Table1[[#This Row],[Team2]],)</f>
        <v>0</v>
      </c>
    </row>
    <row r="783" spans="1:20" x14ac:dyDescent="0.25">
      <c r="A783">
        <v>11433</v>
      </c>
      <c r="B783" t="s">
        <v>1194</v>
      </c>
      <c r="C783" t="s">
        <v>54</v>
      </c>
      <c r="D783" s="1">
        <v>44310</v>
      </c>
      <c r="E783" t="s">
        <v>36</v>
      </c>
      <c r="F783" t="s">
        <v>145</v>
      </c>
      <c r="G783" t="s">
        <v>145</v>
      </c>
      <c r="H783" t="s">
        <v>21</v>
      </c>
      <c r="I783" t="s">
        <v>22</v>
      </c>
      <c r="J783">
        <v>0</v>
      </c>
      <c r="K783" t="s">
        <v>145</v>
      </c>
      <c r="L783">
        <v>0</v>
      </c>
      <c r="M783">
        <v>6</v>
      </c>
      <c r="N783" t="s">
        <v>631</v>
      </c>
      <c r="O783" t="s">
        <v>1184</v>
      </c>
      <c r="P783" t="s">
        <v>1191</v>
      </c>
      <c r="Q783" t="s">
        <v>33</v>
      </c>
      <c r="R783" t="s">
        <v>25</v>
      </c>
      <c r="S783" s="37" t="b">
        <f>Table1[[#This Row],[Toss_Winner]]=Table1[[#This Row],[Winner]]</f>
        <v>1</v>
      </c>
      <c r="T783" s="37" t="b">
        <f>IF(Table1[[#This Row],[Team1]]=Table1[[#This Row],[Team2]],)</f>
        <v>0</v>
      </c>
    </row>
    <row r="784" spans="1:20" x14ac:dyDescent="0.25">
      <c r="A784">
        <v>11434</v>
      </c>
      <c r="B784" t="s">
        <v>1194</v>
      </c>
      <c r="C784" t="s">
        <v>54</v>
      </c>
      <c r="D784" s="1">
        <v>44311</v>
      </c>
      <c r="E784" t="s">
        <v>140</v>
      </c>
      <c r="F784" t="s">
        <v>20</v>
      </c>
      <c r="G784" t="s">
        <v>20</v>
      </c>
      <c r="H784" t="s">
        <v>49</v>
      </c>
      <c r="I784" t="s">
        <v>22</v>
      </c>
      <c r="J784">
        <v>0</v>
      </c>
      <c r="K784" t="s">
        <v>140</v>
      </c>
      <c r="L784">
        <v>69</v>
      </c>
      <c r="M784">
        <v>0</v>
      </c>
      <c r="N784" t="s">
        <v>429</v>
      </c>
      <c r="O784" t="s">
        <v>1184</v>
      </c>
      <c r="P784" t="s">
        <v>45</v>
      </c>
      <c r="Q784" t="s">
        <v>81</v>
      </c>
      <c r="R784" t="s">
        <v>572</v>
      </c>
      <c r="S784" s="37" t="b">
        <f>Table1[[#This Row],[Toss_Winner]]=Table1[[#This Row],[Winner]]</f>
        <v>0</v>
      </c>
      <c r="T784" s="37" t="b">
        <f>IF(Table1[[#This Row],[Team1]]=Table1[[#This Row],[Team2]],)</f>
        <v>0</v>
      </c>
    </row>
    <row r="785" spans="1:20" x14ac:dyDescent="0.25">
      <c r="A785">
        <v>11435</v>
      </c>
      <c r="B785" t="s">
        <v>1194</v>
      </c>
      <c r="C785" t="s">
        <v>166</v>
      </c>
      <c r="D785" s="1">
        <v>44311</v>
      </c>
      <c r="E785" t="s">
        <v>718</v>
      </c>
      <c r="F785" t="s">
        <v>19</v>
      </c>
      <c r="G785" t="s">
        <v>19</v>
      </c>
      <c r="H785" t="s">
        <v>49</v>
      </c>
      <c r="I785" t="s">
        <v>104</v>
      </c>
      <c r="J785">
        <v>0</v>
      </c>
      <c r="K785" t="s">
        <v>718</v>
      </c>
      <c r="L785">
        <v>0</v>
      </c>
      <c r="M785">
        <v>0</v>
      </c>
      <c r="N785" t="s">
        <v>1192</v>
      </c>
      <c r="O785" t="s">
        <v>1183</v>
      </c>
      <c r="P785" t="s">
        <v>84</v>
      </c>
      <c r="Q785" t="s">
        <v>66</v>
      </c>
      <c r="R785" t="s">
        <v>39</v>
      </c>
      <c r="S785" s="37" t="b">
        <f>Table1[[#This Row],[Toss_Winner]]=Table1[[#This Row],[Winner]]</f>
        <v>0</v>
      </c>
      <c r="T785" s="37" t="b">
        <f>IF(Table1[[#This Row],[Team1]]=Table1[[#This Row],[Team2]],)</f>
        <v>0</v>
      </c>
    </row>
    <row r="786" spans="1:20" x14ac:dyDescent="0.25">
      <c r="A786">
        <v>11436</v>
      </c>
      <c r="B786" t="s">
        <v>1194</v>
      </c>
      <c r="C786" t="s">
        <v>310</v>
      </c>
      <c r="D786" s="1">
        <v>44312</v>
      </c>
      <c r="E786" t="s">
        <v>1185</v>
      </c>
      <c r="F786" t="s">
        <v>36</v>
      </c>
      <c r="G786" t="s">
        <v>36</v>
      </c>
      <c r="H786" t="s">
        <v>21</v>
      </c>
      <c r="I786" t="s">
        <v>22</v>
      </c>
      <c r="J786">
        <v>0</v>
      </c>
      <c r="K786" t="s">
        <v>36</v>
      </c>
      <c r="L786">
        <v>0</v>
      </c>
      <c r="M786">
        <v>5</v>
      </c>
      <c r="N786" t="s">
        <v>596</v>
      </c>
      <c r="O786" t="s">
        <v>1193</v>
      </c>
      <c r="P786" t="s">
        <v>367</v>
      </c>
      <c r="Q786" t="s">
        <v>73</v>
      </c>
      <c r="R786" t="s">
        <v>367</v>
      </c>
      <c r="S786" s="37" t="b">
        <f>Table1[[#This Row],[Toss_Winner]]=Table1[[#This Row],[Winner]]</f>
        <v>1</v>
      </c>
      <c r="T786" s="37" t="b">
        <f>IF(Table1[[#This Row],[Team1]]=Table1[[#This Row],[Team2]],)</f>
        <v>0</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9C842-4F66-4E1F-BC90-CC00A998AFFF}">
  <dimension ref="B3:B41"/>
  <sheetViews>
    <sheetView workbookViewId="0">
      <selection activeCell="D15" sqref="D15"/>
    </sheetView>
  </sheetViews>
  <sheetFormatPr defaultRowHeight="13.8" x14ac:dyDescent="0.25"/>
  <cols>
    <col min="2" max="2" width="22.296875" bestFit="1" customWidth="1"/>
    <col min="3" max="14" width="13.5" bestFit="1" customWidth="1"/>
    <col min="15" max="15" width="18.8984375" customWidth="1"/>
    <col min="16" max="16" width="13.296875" bestFit="1" customWidth="1"/>
    <col min="17" max="17" width="13.796875" bestFit="1" customWidth="1"/>
    <col min="18" max="18" width="22.5" bestFit="1" customWidth="1"/>
    <col min="19" max="19" width="16.5" bestFit="1" customWidth="1"/>
    <col min="20" max="20" width="13.5" bestFit="1" customWidth="1"/>
    <col min="21" max="21" width="13" bestFit="1" customWidth="1"/>
    <col min="22" max="22" width="12.69921875" bestFit="1" customWidth="1"/>
    <col min="23" max="23" width="17.09765625" bestFit="1" customWidth="1"/>
    <col min="24" max="24" width="13.296875" bestFit="1" customWidth="1"/>
    <col min="25" max="25" width="13.796875" bestFit="1" customWidth="1"/>
    <col min="26" max="26" width="22.5" bestFit="1" customWidth="1"/>
    <col min="27" max="27" width="16.5" bestFit="1" customWidth="1"/>
    <col min="28" max="28" width="13.5" bestFit="1" customWidth="1"/>
    <col min="29" max="29" width="13" bestFit="1" customWidth="1"/>
    <col min="30" max="30" width="12.69921875" bestFit="1" customWidth="1"/>
    <col min="31" max="31" width="16.5" bestFit="1" customWidth="1"/>
    <col min="32" max="32" width="17.09765625" bestFit="1" customWidth="1"/>
    <col min="33" max="33" width="13.296875" bestFit="1" customWidth="1"/>
    <col min="34" max="34" width="11.59765625" bestFit="1" customWidth="1"/>
    <col min="35" max="35" width="13.796875" bestFit="1" customWidth="1"/>
    <col min="36" max="36" width="22.5" bestFit="1" customWidth="1"/>
    <col min="37" max="37" width="16.5" bestFit="1" customWidth="1"/>
    <col min="38" max="38" width="13.5" bestFit="1" customWidth="1"/>
    <col min="39" max="39" width="13" bestFit="1" customWidth="1"/>
    <col min="40" max="40" width="12.69921875" bestFit="1" customWidth="1"/>
    <col min="41" max="41" width="17.09765625" bestFit="1" customWidth="1"/>
    <col min="42" max="42" width="13.296875" bestFit="1" customWidth="1"/>
    <col min="43" max="43" width="11.59765625" bestFit="1" customWidth="1"/>
    <col min="44" max="44" width="13.796875" bestFit="1" customWidth="1"/>
    <col min="45" max="45" width="22.5" bestFit="1" customWidth="1"/>
    <col min="46" max="46" width="16.5" bestFit="1" customWidth="1"/>
    <col min="47" max="47" width="13" bestFit="1" customWidth="1"/>
    <col min="48" max="48" width="12.69921875" bestFit="1" customWidth="1"/>
    <col min="49" max="49" width="17.09765625" bestFit="1" customWidth="1"/>
    <col min="50" max="50" width="13.296875" bestFit="1" customWidth="1"/>
    <col min="51" max="51" width="11.59765625" bestFit="1" customWidth="1"/>
    <col min="52" max="52" width="13.796875" bestFit="1" customWidth="1"/>
    <col min="53" max="53" width="22.5" bestFit="1" customWidth="1"/>
    <col min="54" max="54" width="16.59765625" bestFit="1" customWidth="1"/>
    <col min="55" max="55" width="16.5" bestFit="1" customWidth="1"/>
    <col min="56" max="56" width="13" bestFit="1" customWidth="1"/>
    <col min="57" max="57" width="12.69921875" bestFit="1" customWidth="1"/>
    <col min="58" max="58" width="17.09765625" bestFit="1" customWidth="1"/>
    <col min="59" max="59" width="13.296875" bestFit="1" customWidth="1"/>
    <col min="60" max="60" width="13.796875" bestFit="1" customWidth="1"/>
    <col min="61" max="61" width="22.5" bestFit="1" customWidth="1"/>
    <col min="62" max="62" width="16.59765625" bestFit="1" customWidth="1"/>
    <col min="63" max="63" width="16.5" bestFit="1" customWidth="1"/>
    <col min="64" max="64" width="13" bestFit="1" customWidth="1"/>
    <col min="65" max="65" width="12.69921875" bestFit="1" customWidth="1"/>
    <col min="66" max="66" width="17.09765625" bestFit="1" customWidth="1"/>
    <col min="67" max="67" width="13.296875" bestFit="1" customWidth="1"/>
    <col min="68" max="68" width="13.796875" bestFit="1" customWidth="1"/>
    <col min="69" max="69" width="22.5" bestFit="1" customWidth="1"/>
    <col min="70" max="70" width="16.59765625" bestFit="1" customWidth="1"/>
    <col min="71" max="71" width="13" bestFit="1" customWidth="1"/>
    <col min="72" max="72" width="10.796875" bestFit="1" customWidth="1"/>
    <col min="73" max="73" width="12.69921875" bestFit="1" customWidth="1"/>
    <col min="74" max="74" width="17.09765625" bestFit="1" customWidth="1"/>
    <col min="75" max="75" width="13.296875" bestFit="1" customWidth="1"/>
    <col min="76" max="76" width="19.19921875" bestFit="1" customWidth="1"/>
    <col min="77" max="77" width="22.5" bestFit="1" customWidth="1"/>
    <col min="78" max="78" width="16.59765625" bestFit="1" customWidth="1"/>
    <col min="79" max="79" width="13" bestFit="1" customWidth="1"/>
    <col min="80" max="80" width="10.796875" bestFit="1" customWidth="1"/>
    <col min="81" max="81" width="12.69921875" bestFit="1" customWidth="1"/>
    <col min="82" max="82" width="17.09765625" bestFit="1" customWidth="1"/>
    <col min="83" max="83" width="13.296875" bestFit="1" customWidth="1"/>
    <col min="84" max="84" width="18.3984375" bestFit="1" customWidth="1"/>
    <col min="85" max="85" width="22.5" bestFit="1" customWidth="1"/>
    <col min="86" max="86" width="16.59765625" bestFit="1" customWidth="1"/>
    <col min="87" max="87" width="16.5" bestFit="1" customWidth="1"/>
    <col min="88" max="88" width="13" bestFit="1" customWidth="1"/>
    <col min="89" max="89" width="12.69921875" bestFit="1" customWidth="1"/>
    <col min="90" max="90" width="17.09765625" bestFit="1" customWidth="1"/>
    <col min="91" max="91" width="13.296875" bestFit="1" customWidth="1"/>
    <col min="92" max="92" width="13.796875" bestFit="1" customWidth="1"/>
    <col min="93" max="93" width="22.5" bestFit="1" customWidth="1"/>
    <col min="94" max="94" width="16.59765625" bestFit="1" customWidth="1"/>
    <col min="95" max="95" width="16.5" bestFit="1" customWidth="1"/>
    <col min="96" max="96" width="11" bestFit="1" customWidth="1"/>
    <col min="97" max="97" width="12.69921875" bestFit="1" customWidth="1"/>
    <col min="98" max="98" width="17.09765625" bestFit="1" customWidth="1"/>
    <col min="99" max="99" width="13.296875" bestFit="1" customWidth="1"/>
    <col min="100" max="100" width="13.796875" bestFit="1" customWidth="1"/>
    <col min="101" max="101" width="22.5" bestFit="1" customWidth="1"/>
    <col min="102" max="102" width="16.59765625" bestFit="1" customWidth="1"/>
    <col min="103" max="103" width="16.5" bestFit="1" customWidth="1"/>
    <col min="104" max="104" width="11" bestFit="1" customWidth="1"/>
    <col min="105" max="105" width="17.09765625" bestFit="1" customWidth="1"/>
    <col min="106" max="106" width="10.69921875" bestFit="1" customWidth="1"/>
    <col min="107" max="107" width="13.796875" bestFit="1" customWidth="1"/>
    <col min="108" max="108" width="22.5" bestFit="1" customWidth="1"/>
    <col min="109" max="109" width="16.59765625" bestFit="1" customWidth="1"/>
  </cols>
  <sheetData>
    <row r="3" spans="2:2" x14ac:dyDescent="0.25">
      <c r="B3" s="48" t="s">
        <v>1195</v>
      </c>
    </row>
    <row r="4" spans="2:2" x14ac:dyDescent="0.25">
      <c r="B4" s="48" t="s">
        <v>0</v>
      </c>
    </row>
    <row r="5" spans="2:2" x14ac:dyDescent="0.25">
      <c r="B5" s="48" t="s">
        <v>1</v>
      </c>
    </row>
    <row r="6" spans="2:2" x14ac:dyDescent="0.25">
      <c r="B6" s="48" t="s">
        <v>2</v>
      </c>
    </row>
    <row r="7" spans="2:2" x14ac:dyDescent="0.25">
      <c r="B7" s="48" t="s">
        <v>3</v>
      </c>
    </row>
    <row r="8" spans="2:2" x14ac:dyDescent="0.25">
      <c r="B8" s="48" t="s">
        <v>4</v>
      </c>
    </row>
    <row r="9" spans="2:2" x14ac:dyDescent="0.25">
      <c r="B9" s="48" t="s">
        <v>5</v>
      </c>
    </row>
    <row r="10" spans="2:2" x14ac:dyDescent="0.25">
      <c r="B10" s="48" t="s">
        <v>6</v>
      </c>
    </row>
    <row r="11" spans="2:2" x14ac:dyDescent="0.25">
      <c r="B11" s="48" t="s">
        <v>7</v>
      </c>
    </row>
    <row r="12" spans="2:2" x14ac:dyDescent="0.25">
      <c r="B12" s="48" t="s">
        <v>8</v>
      </c>
    </row>
    <row r="13" spans="2:2" x14ac:dyDescent="0.25">
      <c r="B13" s="48" t="s">
        <v>9</v>
      </c>
    </row>
    <row r="14" spans="2:2" x14ac:dyDescent="0.25">
      <c r="B14" s="48" t="s">
        <v>10</v>
      </c>
    </row>
    <row r="15" spans="2:2" x14ac:dyDescent="0.25">
      <c r="B15" s="48" t="s">
        <v>11</v>
      </c>
    </row>
    <row r="16" spans="2:2" x14ac:dyDescent="0.25">
      <c r="B16" s="48" t="s">
        <v>12</v>
      </c>
    </row>
    <row r="17" spans="2:2" x14ac:dyDescent="0.25">
      <c r="B17" s="48" t="s">
        <v>13</v>
      </c>
    </row>
    <row r="18" spans="2:2" x14ac:dyDescent="0.25">
      <c r="B18" s="48" t="s">
        <v>14</v>
      </c>
    </row>
    <row r="19" spans="2:2" x14ac:dyDescent="0.25">
      <c r="B19" s="48" t="s">
        <v>15</v>
      </c>
    </row>
    <row r="20" spans="2:2" x14ac:dyDescent="0.25">
      <c r="B20" s="48" t="s">
        <v>16</v>
      </c>
    </row>
    <row r="21" spans="2:2" x14ac:dyDescent="0.25">
      <c r="B21" s="48"/>
    </row>
    <row r="22" spans="2:2" x14ac:dyDescent="0.25">
      <c r="B22" s="48" t="s">
        <v>1148</v>
      </c>
    </row>
    <row r="23" spans="2:2" x14ac:dyDescent="0.25">
      <c r="B23" s="48" t="s">
        <v>1149</v>
      </c>
    </row>
    <row r="24" spans="2:2" x14ac:dyDescent="0.25">
      <c r="B24" s="48" t="s">
        <v>1150</v>
      </c>
    </row>
    <row r="25" spans="2:2" x14ac:dyDescent="0.25">
      <c r="B25" s="48" t="s">
        <v>1151</v>
      </c>
    </row>
    <row r="26" spans="2:2" x14ac:dyDescent="0.25">
      <c r="B26" s="48" t="s">
        <v>1152</v>
      </c>
    </row>
    <row r="27" spans="2:2" x14ac:dyDescent="0.25">
      <c r="B27" s="48"/>
    </row>
    <row r="28" spans="2:2" x14ac:dyDescent="0.25">
      <c r="B28" s="48" t="s">
        <v>768</v>
      </c>
    </row>
    <row r="29" spans="2:2" x14ac:dyDescent="0.25">
      <c r="B29" s="48" t="s">
        <v>768</v>
      </c>
    </row>
    <row r="30" spans="2:2" x14ac:dyDescent="0.25">
      <c r="B30" s="48" t="s">
        <v>768</v>
      </c>
    </row>
    <row r="31" spans="2:2" x14ac:dyDescent="0.25">
      <c r="B31" s="48" t="s">
        <v>768</v>
      </c>
    </row>
    <row r="32" spans="2:2" x14ac:dyDescent="0.25">
      <c r="B32" s="48" t="s">
        <v>768</v>
      </c>
    </row>
    <row r="33" spans="2:2" x14ac:dyDescent="0.25">
      <c r="B33" s="48" t="s">
        <v>769</v>
      </c>
    </row>
    <row r="34" spans="2:2" x14ac:dyDescent="0.25">
      <c r="B34" s="48" t="s">
        <v>770</v>
      </c>
    </row>
    <row r="35" spans="2:2" x14ac:dyDescent="0.25">
      <c r="B35" s="48"/>
    </row>
    <row r="36" spans="2:2" x14ac:dyDescent="0.25">
      <c r="B36" s="48"/>
    </row>
    <row r="37" spans="2:2" x14ac:dyDescent="0.25">
      <c r="B37" s="88" t="s">
        <v>771</v>
      </c>
    </row>
    <row r="38" spans="2:2" x14ac:dyDescent="0.25">
      <c r="B38" s="88" t="s">
        <v>772</v>
      </c>
    </row>
    <row r="39" spans="2:2" x14ac:dyDescent="0.25">
      <c r="B39" s="88" t="s">
        <v>773</v>
      </c>
    </row>
    <row r="40" spans="2:2" x14ac:dyDescent="0.25">
      <c r="B40" s="88" t="s">
        <v>774</v>
      </c>
    </row>
    <row r="41" spans="2:2" x14ac:dyDescent="0.25">
      <c r="B41" s="88" t="s">
        <v>775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0EFED-F13D-4300-A30E-E4205E4940B4}">
  <sheetPr>
    <tabColor theme="2"/>
  </sheetPr>
  <dimension ref="B1:AO284"/>
  <sheetViews>
    <sheetView showGridLines="0" topLeftCell="K7" zoomScale="40" zoomScaleNormal="40" workbookViewId="0">
      <selection activeCell="P59" sqref="P59"/>
    </sheetView>
  </sheetViews>
  <sheetFormatPr defaultColWidth="14.69921875" defaultRowHeight="13.8" x14ac:dyDescent="0.25"/>
  <cols>
    <col min="2" max="2" width="28.5" bestFit="1" customWidth="1"/>
    <col min="3" max="3" width="30.5" bestFit="1" customWidth="1"/>
    <col min="5" max="5" width="21.296875" bestFit="1" customWidth="1"/>
    <col min="6" max="6" width="38.5" bestFit="1" customWidth="1"/>
    <col min="10" max="10" width="46.09765625" bestFit="1" customWidth="1"/>
    <col min="11" max="11" width="43.69921875" bestFit="1" customWidth="1"/>
    <col min="12" max="12" width="26.59765625" customWidth="1"/>
    <col min="13" max="13" width="27.8984375" customWidth="1"/>
    <col min="14" max="14" width="26.296875" customWidth="1"/>
    <col min="15" max="15" width="17.796875" customWidth="1"/>
    <col min="16" max="16" width="26.59765625" customWidth="1"/>
    <col min="17" max="17" width="15.296875" customWidth="1"/>
    <col min="18" max="18" width="33.69921875" bestFit="1" customWidth="1"/>
    <col min="19" max="19" width="42.09765625" bestFit="1" customWidth="1"/>
    <col min="20" max="20" width="23.296875" customWidth="1"/>
    <col min="21" max="21" width="19.59765625" customWidth="1"/>
    <col min="22" max="22" width="14" customWidth="1"/>
    <col min="23" max="23" width="19.59765625" customWidth="1"/>
    <col min="24" max="24" width="13.5" customWidth="1"/>
    <col min="25" max="26" width="33.69921875" bestFit="1" customWidth="1"/>
    <col min="27" max="27" width="20.09765625" bestFit="1" customWidth="1"/>
    <col min="28" max="39" width="14.8984375" bestFit="1" customWidth="1"/>
    <col min="40" max="40" width="15.296875" customWidth="1"/>
    <col min="41" max="41" width="15.09765625" customWidth="1"/>
    <col min="42" max="42" width="14" customWidth="1"/>
    <col min="43" max="43" width="16.796875" bestFit="1" customWidth="1"/>
    <col min="44" max="44" width="17.69921875" bestFit="1" customWidth="1"/>
    <col min="45" max="45" width="13.3984375" bestFit="1" customWidth="1"/>
    <col min="46" max="46" width="12.19921875" bestFit="1" customWidth="1"/>
    <col min="47" max="47" width="13.796875" bestFit="1" customWidth="1"/>
    <col min="48" max="48" width="23.09765625" bestFit="1" customWidth="1"/>
    <col min="49" max="57" width="9.19921875" bestFit="1" customWidth="1"/>
    <col min="58" max="58" width="14.5" bestFit="1" customWidth="1"/>
    <col min="59" max="59" width="24" bestFit="1" customWidth="1"/>
    <col min="60" max="60" width="17.59765625" bestFit="1" customWidth="1"/>
    <col min="61" max="62" width="9.19921875" bestFit="1" customWidth="1"/>
    <col min="63" max="63" width="10.296875" bestFit="1" customWidth="1"/>
    <col min="64" max="64" width="13.8984375" bestFit="1" customWidth="1"/>
    <col min="65" max="65" width="14.5" bestFit="1" customWidth="1"/>
    <col min="66" max="66" width="24" bestFit="1" customWidth="1"/>
    <col min="67" max="67" width="17.59765625" bestFit="1" customWidth="1"/>
    <col min="68" max="69" width="9.19921875" bestFit="1" customWidth="1"/>
    <col min="70" max="70" width="10.296875" bestFit="1" customWidth="1"/>
    <col min="71" max="71" width="18.296875" bestFit="1" customWidth="1"/>
    <col min="72" max="72" width="13.8984375" bestFit="1" customWidth="1"/>
    <col min="73" max="73" width="14.5" bestFit="1" customWidth="1"/>
    <col min="74" max="74" width="24" bestFit="1" customWidth="1"/>
    <col min="75" max="75" width="17.59765625" bestFit="1" customWidth="1"/>
    <col min="76" max="77" width="9.19921875" bestFit="1" customWidth="1"/>
    <col min="78" max="78" width="10.296875" bestFit="1" customWidth="1"/>
    <col min="79" max="79" width="18.296875" bestFit="1" customWidth="1"/>
    <col min="80" max="80" width="13.8984375" bestFit="1" customWidth="1"/>
    <col min="81" max="81" width="14.5" bestFit="1" customWidth="1"/>
    <col min="82" max="82" width="24" bestFit="1" customWidth="1"/>
    <col min="83" max="83" width="17.59765625" bestFit="1" customWidth="1"/>
    <col min="84" max="85" width="9.19921875" bestFit="1" customWidth="1"/>
    <col min="86" max="86" width="10.296875" bestFit="1" customWidth="1"/>
    <col min="87" max="87" width="17.59765625" bestFit="1" customWidth="1"/>
    <col min="88" max="88" width="23.69921875" bestFit="1" customWidth="1"/>
    <col min="89" max="89" width="17.19921875" bestFit="1" customWidth="1"/>
    <col min="90" max="90" width="19.3984375" bestFit="1" customWidth="1"/>
    <col min="91" max="91" width="31.3984375" bestFit="1" customWidth="1"/>
    <col min="92" max="92" width="22.796875" bestFit="1" customWidth="1"/>
    <col min="93" max="94" width="11.69921875" bestFit="1" customWidth="1"/>
    <col min="95" max="95" width="13.3984375" bestFit="1" customWidth="1"/>
    <col min="96" max="96" width="17.19921875" bestFit="1" customWidth="1"/>
    <col min="97" max="97" width="19.3984375" bestFit="1" customWidth="1"/>
    <col min="98" max="98" width="31.3984375" bestFit="1" customWidth="1"/>
    <col min="99" max="99" width="22.796875" bestFit="1" customWidth="1"/>
    <col min="100" max="101" width="11.69921875" bestFit="1" customWidth="1"/>
    <col min="102" max="102" width="13.3984375" bestFit="1" customWidth="1"/>
    <col min="103" max="103" width="17.19921875" bestFit="1" customWidth="1"/>
    <col min="104" max="104" width="19.3984375" bestFit="1" customWidth="1"/>
    <col min="105" max="105" width="31.3984375" bestFit="1" customWidth="1"/>
    <col min="106" max="106" width="22.796875" bestFit="1" customWidth="1"/>
    <col min="107" max="108" width="11.69921875" bestFit="1" customWidth="1"/>
    <col min="109" max="109" width="13.3984375" bestFit="1" customWidth="1"/>
    <col min="110" max="110" width="17.19921875" bestFit="1" customWidth="1"/>
    <col min="111" max="111" width="19.3984375" bestFit="1" customWidth="1"/>
    <col min="112" max="112" width="31.3984375" bestFit="1" customWidth="1"/>
    <col min="113" max="113" width="22.796875" bestFit="1" customWidth="1"/>
    <col min="114" max="115" width="11.69921875" bestFit="1" customWidth="1"/>
    <col min="116" max="116" width="13.3984375" bestFit="1" customWidth="1"/>
    <col min="117" max="117" width="23.69921875" bestFit="1" customWidth="1"/>
    <col min="118" max="118" width="15" bestFit="1" customWidth="1"/>
    <col min="119" max="119" width="19.3984375" bestFit="1" customWidth="1"/>
    <col min="120" max="120" width="31.3984375" bestFit="1" customWidth="1"/>
    <col min="121" max="121" width="22.796875" bestFit="1" customWidth="1"/>
    <col min="122" max="122" width="13.3984375" bestFit="1" customWidth="1"/>
    <col min="123" max="123" width="11.59765625" bestFit="1" customWidth="1"/>
    <col min="124" max="124" width="18.296875" bestFit="1" customWidth="1"/>
    <col min="125" max="125" width="11.19921875" bestFit="1" customWidth="1"/>
    <col min="126" max="126" width="14.5" bestFit="1" customWidth="1"/>
    <col min="127" max="127" width="24" bestFit="1" customWidth="1"/>
    <col min="128" max="128" width="17.59765625" bestFit="1" customWidth="1"/>
    <col min="129" max="129" width="10.296875" bestFit="1" customWidth="1"/>
  </cols>
  <sheetData>
    <row r="1" spans="2:39" ht="22.8" x14ac:dyDescent="0.4">
      <c r="H1" s="40"/>
    </row>
    <row r="2" spans="2:39" x14ac:dyDescent="0.25">
      <c r="F2" s="38"/>
    </row>
    <row r="8" spans="2:39" x14ac:dyDescent="0.25">
      <c r="B8" s="6" t="s">
        <v>1167</v>
      </c>
      <c r="C8" t="s">
        <v>1231</v>
      </c>
      <c r="J8" s="6" t="s">
        <v>0</v>
      </c>
      <c r="K8" t="s">
        <v>1233</v>
      </c>
      <c r="R8" s="6" t="s">
        <v>1179</v>
      </c>
      <c r="S8" t="s">
        <v>1224</v>
      </c>
      <c r="Z8" s="6" t="s">
        <v>1235</v>
      </c>
      <c r="AA8" s="6" t="s">
        <v>0</v>
      </c>
    </row>
    <row r="9" spans="2:39" x14ac:dyDescent="0.25">
      <c r="B9" s="7" t="s">
        <v>54</v>
      </c>
      <c r="C9" s="8">
        <v>114</v>
      </c>
      <c r="J9" s="7" t="s">
        <v>134</v>
      </c>
      <c r="K9" s="8">
        <v>58</v>
      </c>
      <c r="R9" s="7" t="s">
        <v>56</v>
      </c>
      <c r="S9" s="8">
        <v>77</v>
      </c>
      <c r="Z9" s="6" t="s">
        <v>1232</v>
      </c>
      <c r="AA9" t="s">
        <v>134</v>
      </c>
      <c r="AB9" t="s">
        <v>229</v>
      </c>
      <c r="AC9" t="s">
        <v>303</v>
      </c>
      <c r="AD9" t="s">
        <v>365</v>
      </c>
      <c r="AE9" t="s">
        <v>424</v>
      </c>
      <c r="AF9" t="s">
        <v>480</v>
      </c>
      <c r="AG9" t="s">
        <v>528</v>
      </c>
      <c r="AH9" t="s">
        <v>568</v>
      </c>
      <c r="AI9" t="s">
        <v>609</v>
      </c>
      <c r="AJ9" t="s">
        <v>17</v>
      </c>
      <c r="AK9" t="s">
        <v>653</v>
      </c>
      <c r="AL9" t="s">
        <v>714</v>
      </c>
      <c r="AM9" t="s">
        <v>1194</v>
      </c>
    </row>
    <row r="10" spans="2:39" x14ac:dyDescent="0.25">
      <c r="B10" s="7" t="s">
        <v>60</v>
      </c>
      <c r="C10" s="8">
        <v>78</v>
      </c>
      <c r="J10" s="7" t="s">
        <v>229</v>
      </c>
      <c r="K10" s="8">
        <v>57</v>
      </c>
      <c r="R10" s="7" t="s">
        <v>63</v>
      </c>
      <c r="S10" s="8">
        <v>77</v>
      </c>
      <c r="Z10" s="7" t="s">
        <v>140</v>
      </c>
      <c r="AA10" s="8">
        <v>9</v>
      </c>
      <c r="AB10" s="8">
        <v>10</v>
      </c>
      <c r="AC10" s="8">
        <v>8</v>
      </c>
      <c r="AD10" s="8">
        <v>12</v>
      </c>
      <c r="AE10" s="8">
        <v>12</v>
      </c>
      <c r="AF10" s="8">
        <v>8</v>
      </c>
      <c r="AG10" s="8">
        <v>7</v>
      </c>
      <c r="AH10" s="8">
        <v>11</v>
      </c>
      <c r="AI10" s="8">
        <v>0</v>
      </c>
      <c r="AJ10" s="8">
        <v>0</v>
      </c>
      <c r="AK10" s="8">
        <v>6</v>
      </c>
      <c r="AL10" s="8">
        <v>6</v>
      </c>
      <c r="AM10" s="8">
        <v>4</v>
      </c>
    </row>
    <row r="11" spans="2:39" x14ac:dyDescent="0.25">
      <c r="B11" s="7" t="s">
        <v>70</v>
      </c>
      <c r="C11" s="8">
        <v>74</v>
      </c>
      <c r="J11" s="7" t="s">
        <v>303</v>
      </c>
      <c r="K11" s="8">
        <v>60</v>
      </c>
      <c r="R11" s="7" t="s">
        <v>51</v>
      </c>
      <c r="S11" s="8">
        <v>73</v>
      </c>
      <c r="Z11" s="7" t="s">
        <v>153</v>
      </c>
      <c r="AA11" s="8">
        <v>8</v>
      </c>
      <c r="AB11" s="8">
        <v>8</v>
      </c>
      <c r="AC11" s="8">
        <v>7</v>
      </c>
      <c r="AD11" s="8">
        <v>9</v>
      </c>
      <c r="AE11" s="8">
        <v>11</v>
      </c>
      <c r="AF11" s="8">
        <v>0</v>
      </c>
      <c r="AG11" s="8">
        <v>0</v>
      </c>
      <c r="AH11" s="8">
        <v>0</v>
      </c>
      <c r="AI11" s="8">
        <v>0</v>
      </c>
      <c r="AJ11" s="8">
        <v>0</v>
      </c>
      <c r="AK11" s="8">
        <v>0</v>
      </c>
      <c r="AL11" s="8">
        <v>0</v>
      </c>
      <c r="AM11" s="8">
        <v>0</v>
      </c>
    </row>
    <row r="12" spans="2:39" x14ac:dyDescent="0.25">
      <c r="B12" s="7" t="s">
        <v>47</v>
      </c>
      <c r="C12" s="8">
        <v>69</v>
      </c>
      <c r="J12" s="7" t="s">
        <v>365</v>
      </c>
      <c r="K12" s="8">
        <v>73</v>
      </c>
      <c r="R12" s="7" t="s">
        <v>72</v>
      </c>
      <c r="S12" s="8">
        <v>67</v>
      </c>
      <c r="Z12" s="7" t="s">
        <v>718</v>
      </c>
      <c r="AA12" s="8">
        <v>0</v>
      </c>
      <c r="AB12" s="8">
        <v>0</v>
      </c>
      <c r="AC12" s="8">
        <v>0</v>
      </c>
      <c r="AD12" s="8">
        <v>0</v>
      </c>
      <c r="AE12" s="8">
        <v>0</v>
      </c>
      <c r="AF12" s="8">
        <v>0</v>
      </c>
      <c r="AG12" s="8">
        <v>0</v>
      </c>
      <c r="AH12" s="8">
        <v>0</v>
      </c>
      <c r="AI12" s="8">
        <v>0</v>
      </c>
      <c r="AJ12" s="8">
        <v>0</v>
      </c>
      <c r="AK12" s="8">
        <v>0</v>
      </c>
      <c r="AL12" s="8">
        <v>6</v>
      </c>
      <c r="AM12" s="8">
        <v>2</v>
      </c>
    </row>
    <row r="13" spans="2:39" x14ac:dyDescent="0.25">
      <c r="B13" s="7" t="s">
        <v>166</v>
      </c>
      <c r="C13" s="8">
        <v>67</v>
      </c>
      <c r="J13" s="7" t="s">
        <v>424</v>
      </c>
      <c r="K13" s="8">
        <v>74</v>
      </c>
      <c r="R13" s="7" t="s">
        <v>24</v>
      </c>
      <c r="S13" s="8">
        <v>56</v>
      </c>
      <c r="Z13" s="7" t="s">
        <v>48</v>
      </c>
      <c r="AA13" s="8">
        <v>6</v>
      </c>
      <c r="AB13" s="8">
        <v>7</v>
      </c>
      <c r="AC13" s="8">
        <v>6</v>
      </c>
      <c r="AD13" s="8">
        <v>7</v>
      </c>
      <c r="AE13" s="8">
        <v>4</v>
      </c>
      <c r="AF13" s="8">
        <v>7</v>
      </c>
      <c r="AG13" s="8">
        <v>7</v>
      </c>
      <c r="AH13" s="8">
        <v>7</v>
      </c>
      <c r="AI13" s="8">
        <v>6</v>
      </c>
      <c r="AJ13" s="8">
        <v>6</v>
      </c>
      <c r="AK13" s="8">
        <v>9</v>
      </c>
      <c r="AL13" s="8">
        <v>0</v>
      </c>
      <c r="AM13" s="8">
        <v>0</v>
      </c>
    </row>
    <row r="14" spans="2:39" x14ac:dyDescent="0.25">
      <c r="B14" s="7" t="s">
        <v>18</v>
      </c>
      <c r="C14" s="8">
        <v>66</v>
      </c>
      <c r="J14" s="7" t="s">
        <v>480</v>
      </c>
      <c r="K14" s="8">
        <v>76</v>
      </c>
      <c r="R14" s="7" t="s">
        <v>169</v>
      </c>
      <c r="S14" s="8">
        <v>49</v>
      </c>
      <c r="Z14" s="7" t="s">
        <v>35</v>
      </c>
      <c r="AA14" s="8">
        <v>0</v>
      </c>
      <c r="AB14" s="8">
        <v>0</v>
      </c>
      <c r="AC14" s="8">
        <v>0</v>
      </c>
      <c r="AD14" s="8">
        <v>0</v>
      </c>
      <c r="AE14" s="8">
        <v>0</v>
      </c>
      <c r="AF14" s="8">
        <v>0</v>
      </c>
      <c r="AG14" s="8">
        <v>0</v>
      </c>
      <c r="AH14" s="8">
        <v>0</v>
      </c>
      <c r="AI14" s="8">
        <v>6</v>
      </c>
      <c r="AJ14" s="8">
        <v>8</v>
      </c>
      <c r="AK14" s="8">
        <v>0</v>
      </c>
      <c r="AL14" s="8">
        <v>0</v>
      </c>
      <c r="AM14" s="8">
        <v>0</v>
      </c>
    </row>
    <row r="15" spans="2:39" x14ac:dyDescent="0.25">
      <c r="B15" s="7" t="s">
        <v>157</v>
      </c>
      <c r="C15" s="8">
        <v>47</v>
      </c>
      <c r="J15" s="7" t="s">
        <v>528</v>
      </c>
      <c r="K15" s="8">
        <v>60</v>
      </c>
      <c r="R15" s="7" t="s">
        <v>160</v>
      </c>
      <c r="S15" s="8">
        <v>47</v>
      </c>
      <c r="Z15" s="7" t="s">
        <v>42</v>
      </c>
      <c r="AA15" s="8">
        <v>7</v>
      </c>
      <c r="AB15" s="8">
        <v>6</v>
      </c>
      <c r="AC15" s="8">
        <v>8</v>
      </c>
      <c r="AD15" s="8">
        <v>7</v>
      </c>
      <c r="AE15" s="8">
        <v>8</v>
      </c>
      <c r="AF15" s="8">
        <v>8</v>
      </c>
      <c r="AG15" s="8">
        <v>10</v>
      </c>
      <c r="AH15" s="8">
        <v>7</v>
      </c>
      <c r="AI15" s="8">
        <v>8</v>
      </c>
      <c r="AJ15" s="8">
        <v>8</v>
      </c>
      <c r="AK15" s="8">
        <v>7</v>
      </c>
      <c r="AL15" s="8">
        <v>7</v>
      </c>
      <c r="AM15" s="8">
        <v>0</v>
      </c>
    </row>
    <row r="16" spans="2:39" x14ac:dyDescent="0.25">
      <c r="B16" s="7" t="s">
        <v>100</v>
      </c>
      <c r="C16" s="8">
        <v>46</v>
      </c>
      <c r="J16" s="7" t="s">
        <v>568</v>
      </c>
      <c r="K16" s="8">
        <v>59</v>
      </c>
      <c r="R16" s="7" t="s">
        <v>142</v>
      </c>
      <c r="S16" s="8">
        <v>35</v>
      </c>
      <c r="Z16" s="7" t="s">
        <v>370</v>
      </c>
      <c r="AA16" s="8">
        <v>0</v>
      </c>
      <c r="AB16" s="8">
        <v>0</v>
      </c>
      <c r="AC16" s="8">
        <v>0</v>
      </c>
      <c r="AD16" s="8">
        <v>7</v>
      </c>
      <c r="AE16" s="8">
        <v>0</v>
      </c>
      <c r="AF16" s="8">
        <v>0</v>
      </c>
      <c r="AG16" s="8">
        <v>0</v>
      </c>
      <c r="AH16" s="8">
        <v>0</v>
      </c>
      <c r="AI16" s="8">
        <v>0</v>
      </c>
      <c r="AJ16" s="8">
        <v>0</v>
      </c>
      <c r="AK16" s="8">
        <v>0</v>
      </c>
      <c r="AL16" s="8">
        <v>0</v>
      </c>
      <c r="AM16" s="8">
        <v>0</v>
      </c>
    </row>
    <row r="17" spans="2:39" x14ac:dyDescent="0.25">
      <c r="B17" s="7" t="s">
        <v>27</v>
      </c>
      <c r="C17" s="8">
        <v>39</v>
      </c>
      <c r="J17" s="7" t="s">
        <v>609</v>
      </c>
      <c r="K17" s="8">
        <v>60</v>
      </c>
      <c r="R17" s="7" t="s">
        <v>31</v>
      </c>
      <c r="S17" s="8">
        <v>21</v>
      </c>
      <c r="Z17" s="7" t="s">
        <v>36</v>
      </c>
      <c r="AA17" s="8">
        <v>9</v>
      </c>
      <c r="AB17" s="8">
        <v>7</v>
      </c>
      <c r="AC17" s="8">
        <v>8</v>
      </c>
      <c r="AD17" s="8">
        <v>7</v>
      </c>
      <c r="AE17" s="8">
        <v>8</v>
      </c>
      <c r="AF17" s="8">
        <v>7</v>
      </c>
      <c r="AG17" s="8">
        <v>5</v>
      </c>
      <c r="AH17" s="8">
        <v>4</v>
      </c>
      <c r="AI17" s="8">
        <v>7</v>
      </c>
      <c r="AJ17" s="8">
        <v>6</v>
      </c>
      <c r="AK17" s="8">
        <v>6</v>
      </c>
      <c r="AL17" s="8">
        <v>9</v>
      </c>
      <c r="AM17" s="8">
        <v>2</v>
      </c>
    </row>
    <row r="18" spans="2:39" x14ac:dyDescent="0.25">
      <c r="B18" s="7" t="s">
        <v>244</v>
      </c>
      <c r="C18" s="8">
        <v>15</v>
      </c>
      <c r="J18" s="7" t="s">
        <v>17</v>
      </c>
      <c r="K18" s="8">
        <v>59</v>
      </c>
      <c r="R18" s="7" t="s">
        <v>179</v>
      </c>
      <c r="S18" s="8">
        <v>17</v>
      </c>
      <c r="Z18" s="7" t="s">
        <v>28</v>
      </c>
      <c r="AA18" s="8">
        <v>6</v>
      </c>
      <c r="AB18" s="8">
        <v>8</v>
      </c>
      <c r="AC18" s="8">
        <v>11</v>
      </c>
      <c r="AD18" s="8">
        <v>8</v>
      </c>
      <c r="AE18" s="8">
        <v>6</v>
      </c>
      <c r="AF18" s="8">
        <v>11</v>
      </c>
      <c r="AG18" s="8">
        <v>9</v>
      </c>
      <c r="AH18" s="8">
        <v>10</v>
      </c>
      <c r="AI18" s="8">
        <v>7</v>
      </c>
      <c r="AJ18" s="8">
        <v>6</v>
      </c>
      <c r="AK18" s="8">
        <v>9</v>
      </c>
      <c r="AL18" s="8">
        <v>10</v>
      </c>
      <c r="AM18" s="8">
        <v>5</v>
      </c>
    </row>
    <row r="19" spans="2:39" x14ac:dyDescent="0.25">
      <c r="B19" s="7" t="s">
        <v>666</v>
      </c>
      <c r="C19" s="8">
        <v>14</v>
      </c>
      <c r="J19" s="7" t="s">
        <v>653</v>
      </c>
      <c r="K19" s="8">
        <v>60</v>
      </c>
      <c r="R19" s="7" t="s">
        <v>433</v>
      </c>
      <c r="S19" s="8">
        <v>17</v>
      </c>
      <c r="Z19" s="7" t="s">
        <v>372</v>
      </c>
      <c r="AA19" s="8">
        <v>0</v>
      </c>
      <c r="AB19" s="8">
        <v>0</v>
      </c>
      <c r="AC19" s="8">
        <v>0</v>
      </c>
      <c r="AD19" s="8">
        <v>6</v>
      </c>
      <c r="AE19" s="8">
        <v>7</v>
      </c>
      <c r="AF19" s="8">
        <v>7</v>
      </c>
      <c r="AG19" s="8">
        <v>0</v>
      </c>
      <c r="AH19" s="8">
        <v>0</v>
      </c>
      <c r="AI19" s="8">
        <v>0</v>
      </c>
      <c r="AJ19" s="8">
        <v>0</v>
      </c>
      <c r="AK19" s="8">
        <v>0</v>
      </c>
      <c r="AL19" s="8">
        <v>0</v>
      </c>
      <c r="AM19" s="8">
        <v>0</v>
      </c>
    </row>
    <row r="20" spans="2:39" x14ac:dyDescent="0.25">
      <c r="B20" s="7" t="s">
        <v>428</v>
      </c>
      <c r="C20" s="8">
        <v>13</v>
      </c>
      <c r="J20" s="7" t="s">
        <v>714</v>
      </c>
      <c r="K20" s="8">
        <v>60</v>
      </c>
      <c r="R20" s="7" t="s">
        <v>246</v>
      </c>
      <c r="S20" s="8">
        <v>15</v>
      </c>
      <c r="Z20" s="7" t="s">
        <v>1185</v>
      </c>
      <c r="AA20" s="8">
        <v>0</v>
      </c>
      <c r="AB20" s="8">
        <v>0</v>
      </c>
      <c r="AC20" s="8">
        <v>0</v>
      </c>
      <c r="AD20" s="8">
        <v>0</v>
      </c>
      <c r="AE20" s="8">
        <v>0</v>
      </c>
      <c r="AF20" s="8">
        <v>0</v>
      </c>
      <c r="AG20" s="8">
        <v>0</v>
      </c>
      <c r="AH20" s="8">
        <v>0</v>
      </c>
      <c r="AI20" s="8">
        <v>0</v>
      </c>
      <c r="AJ20" s="8">
        <v>0</v>
      </c>
      <c r="AK20" s="8">
        <v>0</v>
      </c>
      <c r="AL20" s="8">
        <v>0</v>
      </c>
      <c r="AM20" s="8">
        <v>5</v>
      </c>
    </row>
    <row r="21" spans="2:39" x14ac:dyDescent="0.25">
      <c r="B21" s="7" t="s">
        <v>310</v>
      </c>
      <c r="C21" s="8">
        <v>13</v>
      </c>
      <c r="J21" s="7" t="s">
        <v>1194</v>
      </c>
      <c r="K21" s="8">
        <v>21</v>
      </c>
      <c r="R21" s="7" t="s">
        <v>101</v>
      </c>
      <c r="S21" s="8">
        <v>14</v>
      </c>
      <c r="Z21" s="7" t="s">
        <v>145</v>
      </c>
      <c r="AA21" s="8">
        <v>6</v>
      </c>
      <c r="AB21" s="8">
        <v>5</v>
      </c>
      <c r="AC21" s="8">
        <v>8</v>
      </c>
      <c r="AD21" s="8">
        <v>5</v>
      </c>
      <c r="AE21" s="8">
        <v>11</v>
      </c>
      <c r="AF21" s="8">
        <v>8</v>
      </c>
      <c r="AG21" s="8">
        <v>6</v>
      </c>
      <c r="AH21" s="8">
        <v>5</v>
      </c>
      <c r="AI21" s="8">
        <v>0</v>
      </c>
      <c r="AJ21" s="8">
        <v>0</v>
      </c>
      <c r="AK21" s="8">
        <v>8</v>
      </c>
      <c r="AL21" s="8">
        <v>5</v>
      </c>
      <c r="AM21" s="8">
        <v>1</v>
      </c>
    </row>
    <row r="22" spans="2:39" x14ac:dyDescent="0.25">
      <c r="B22" s="7" t="s">
        <v>261</v>
      </c>
      <c r="C22" s="8">
        <v>12</v>
      </c>
      <c r="R22" s="7" t="s">
        <v>312</v>
      </c>
      <c r="S22" s="8">
        <v>12</v>
      </c>
      <c r="Z22" s="7" t="s">
        <v>29</v>
      </c>
      <c r="AA22" s="8">
        <v>0</v>
      </c>
      <c r="AB22" s="8">
        <v>0</v>
      </c>
      <c r="AC22" s="8">
        <v>0</v>
      </c>
      <c r="AD22" s="8">
        <v>0</v>
      </c>
      <c r="AE22" s="8">
        <v>0</v>
      </c>
      <c r="AF22" s="8">
        <v>0</v>
      </c>
      <c r="AG22" s="8">
        <v>0</v>
      </c>
      <c r="AH22" s="8">
        <v>0</v>
      </c>
      <c r="AI22" s="8">
        <v>0</v>
      </c>
      <c r="AJ22" s="8">
        <v>8</v>
      </c>
      <c r="AK22" s="8">
        <v>0</v>
      </c>
      <c r="AL22" s="8">
        <v>0</v>
      </c>
      <c r="AM22" s="8">
        <v>0</v>
      </c>
    </row>
    <row r="23" spans="2:39" x14ac:dyDescent="0.25">
      <c r="B23" s="7" t="s">
        <v>34</v>
      </c>
      <c r="C23" s="8">
        <v>11</v>
      </c>
      <c r="R23" s="7" t="s">
        <v>430</v>
      </c>
      <c r="S23" s="8">
        <v>11</v>
      </c>
      <c r="Z23" s="7" t="s">
        <v>610</v>
      </c>
      <c r="AA23" s="8">
        <v>0</v>
      </c>
      <c r="AB23" s="8">
        <v>0</v>
      </c>
      <c r="AC23" s="8">
        <v>0</v>
      </c>
      <c r="AD23" s="8">
        <v>0</v>
      </c>
      <c r="AE23" s="8">
        <v>0</v>
      </c>
      <c r="AF23" s="8">
        <v>0</v>
      </c>
      <c r="AG23" s="8">
        <v>0</v>
      </c>
      <c r="AH23" s="8">
        <v>0</v>
      </c>
      <c r="AI23" s="8">
        <v>7</v>
      </c>
      <c r="AJ23" s="8">
        <v>0</v>
      </c>
      <c r="AK23" s="8">
        <v>0</v>
      </c>
      <c r="AL23" s="8">
        <v>0</v>
      </c>
      <c r="AM23" s="8">
        <v>0</v>
      </c>
    </row>
    <row r="24" spans="2:39" x14ac:dyDescent="0.25">
      <c r="B24" s="7" t="s">
        <v>657</v>
      </c>
      <c r="C24" s="8">
        <v>10</v>
      </c>
      <c r="R24" s="7" t="s">
        <v>306</v>
      </c>
      <c r="S24" s="8">
        <v>11</v>
      </c>
      <c r="Z24" s="7" t="s">
        <v>20</v>
      </c>
      <c r="AA24" s="8">
        <v>7</v>
      </c>
      <c r="AB24" s="8">
        <v>6</v>
      </c>
      <c r="AC24" s="8">
        <v>4</v>
      </c>
      <c r="AD24" s="8">
        <v>5</v>
      </c>
      <c r="AE24" s="8">
        <v>7</v>
      </c>
      <c r="AF24" s="8">
        <v>11</v>
      </c>
      <c r="AG24" s="8">
        <v>6</v>
      </c>
      <c r="AH24" s="8">
        <v>6</v>
      </c>
      <c r="AI24" s="8">
        <v>10</v>
      </c>
      <c r="AJ24" s="8">
        <v>8</v>
      </c>
      <c r="AK24" s="8">
        <v>6</v>
      </c>
      <c r="AL24" s="8">
        <v>9</v>
      </c>
      <c r="AM24" s="8">
        <v>2</v>
      </c>
    </row>
    <row r="25" spans="2:39" x14ac:dyDescent="0.25">
      <c r="B25" s="7" t="s">
        <v>41</v>
      </c>
      <c r="C25" s="8">
        <v>10</v>
      </c>
      <c r="R25" s="7" t="s">
        <v>1184</v>
      </c>
      <c r="S25" s="8">
        <v>10</v>
      </c>
      <c r="Z25" s="7" t="s">
        <v>19</v>
      </c>
      <c r="AA25" s="8">
        <v>0</v>
      </c>
      <c r="AB25" s="8">
        <v>0</v>
      </c>
      <c r="AC25" s="8">
        <v>0</v>
      </c>
      <c r="AD25" s="8">
        <v>0</v>
      </c>
      <c r="AE25" s="8">
        <v>0</v>
      </c>
      <c r="AF25" s="8">
        <v>9</v>
      </c>
      <c r="AG25" s="8">
        <v>10</v>
      </c>
      <c r="AH25" s="8">
        <v>9</v>
      </c>
      <c r="AI25" s="8">
        <v>9</v>
      </c>
      <c r="AJ25" s="8">
        <v>9</v>
      </c>
      <c r="AK25" s="8">
        <v>9</v>
      </c>
      <c r="AL25" s="8">
        <v>8</v>
      </c>
      <c r="AM25" s="8">
        <v>0</v>
      </c>
    </row>
    <row r="26" spans="2:39" x14ac:dyDescent="0.25">
      <c r="B26" s="7" t="s">
        <v>352</v>
      </c>
      <c r="C26" s="8">
        <v>9</v>
      </c>
      <c r="R26" s="7" t="s">
        <v>38</v>
      </c>
      <c r="S26" s="8">
        <v>10</v>
      </c>
    </row>
    <row r="27" spans="2:39" x14ac:dyDescent="0.25">
      <c r="B27" s="7" t="s">
        <v>272</v>
      </c>
      <c r="C27" s="39">
        <v>8</v>
      </c>
      <c r="R27" s="7" t="s">
        <v>1183</v>
      </c>
      <c r="S27" s="8">
        <v>10</v>
      </c>
    </row>
    <row r="28" spans="2:39" x14ac:dyDescent="0.25">
      <c r="B28" s="7" t="s">
        <v>515</v>
      </c>
      <c r="C28" s="8">
        <v>7</v>
      </c>
      <c r="R28" s="7" t="s">
        <v>44</v>
      </c>
      <c r="S28" s="8">
        <v>9</v>
      </c>
    </row>
    <row r="29" spans="2:39" x14ac:dyDescent="0.25">
      <c r="B29" s="7" t="s">
        <v>318</v>
      </c>
      <c r="C29" s="8">
        <v>7</v>
      </c>
      <c r="R29" s="7" t="s">
        <v>354</v>
      </c>
      <c r="S29" s="8">
        <v>9</v>
      </c>
    </row>
    <row r="30" spans="2:39" x14ac:dyDescent="0.25">
      <c r="B30" s="7" t="s">
        <v>230</v>
      </c>
      <c r="C30" s="8">
        <v>7</v>
      </c>
      <c r="R30" s="7" t="s">
        <v>716</v>
      </c>
      <c r="S30" s="8">
        <v>8</v>
      </c>
    </row>
    <row r="31" spans="2:39" x14ac:dyDescent="0.25">
      <c r="B31" s="7" t="s">
        <v>239</v>
      </c>
      <c r="C31" s="8">
        <v>7</v>
      </c>
      <c r="R31" s="7" t="s">
        <v>263</v>
      </c>
      <c r="S31" s="8">
        <v>8</v>
      </c>
    </row>
    <row r="32" spans="2:39" x14ac:dyDescent="0.25">
      <c r="B32" s="7" t="s">
        <v>506</v>
      </c>
      <c r="C32" s="8">
        <v>6</v>
      </c>
      <c r="J32" s="6" t="s">
        <v>1172</v>
      </c>
      <c r="K32" t="s">
        <v>1225</v>
      </c>
      <c r="R32" s="7" t="s">
        <v>274</v>
      </c>
      <c r="S32" s="8">
        <v>8</v>
      </c>
    </row>
    <row r="33" spans="2:19" x14ac:dyDescent="0.25">
      <c r="B33" s="7" t="s">
        <v>529</v>
      </c>
      <c r="C33" s="8">
        <v>5</v>
      </c>
      <c r="J33" s="7" t="s">
        <v>49</v>
      </c>
      <c r="K33" s="8">
        <v>299</v>
      </c>
      <c r="R33" s="7" t="s">
        <v>727</v>
      </c>
      <c r="S33" s="8">
        <v>8</v>
      </c>
    </row>
    <row r="34" spans="2:19" x14ac:dyDescent="0.25">
      <c r="B34" s="7" t="s">
        <v>369</v>
      </c>
      <c r="C34" s="8">
        <v>5</v>
      </c>
      <c r="J34" s="7" t="s">
        <v>21</v>
      </c>
      <c r="K34" s="8">
        <v>478</v>
      </c>
      <c r="R34" s="7" t="s">
        <v>242</v>
      </c>
      <c r="S34" s="8">
        <v>7</v>
      </c>
    </row>
    <row r="35" spans="2:19" x14ac:dyDescent="0.25">
      <c r="B35" s="7" t="s">
        <v>118</v>
      </c>
      <c r="C35" s="8">
        <v>4</v>
      </c>
      <c r="R35" s="7" t="s">
        <v>729</v>
      </c>
      <c r="S35" s="8">
        <v>7</v>
      </c>
    </row>
    <row r="36" spans="2:19" x14ac:dyDescent="0.25">
      <c r="B36" s="7" t="s">
        <v>278</v>
      </c>
      <c r="C36" s="8">
        <v>3</v>
      </c>
      <c r="R36" s="7" t="s">
        <v>320</v>
      </c>
      <c r="S36" s="8">
        <v>7</v>
      </c>
    </row>
    <row r="37" spans="2:19" x14ac:dyDescent="0.25">
      <c r="B37" s="7" t="s">
        <v>533</v>
      </c>
      <c r="C37" s="8">
        <v>3</v>
      </c>
      <c r="R37" s="7" t="s">
        <v>233</v>
      </c>
      <c r="S37" s="8">
        <v>7</v>
      </c>
    </row>
    <row r="38" spans="2:19" x14ac:dyDescent="0.25">
      <c r="B38" s="7" t="s">
        <v>268</v>
      </c>
      <c r="C38" s="8">
        <v>3</v>
      </c>
      <c r="R38" s="7" t="s">
        <v>531</v>
      </c>
      <c r="S38" s="8">
        <v>7</v>
      </c>
    </row>
    <row r="39" spans="2:19" x14ac:dyDescent="0.25">
      <c r="B39" s="7" t="s">
        <v>341</v>
      </c>
      <c r="C39" s="8">
        <v>3</v>
      </c>
      <c r="R39" s="7" t="s">
        <v>722</v>
      </c>
      <c r="S39" s="8">
        <v>7</v>
      </c>
    </row>
    <row r="40" spans="2:19" x14ac:dyDescent="0.25">
      <c r="B40" s="7" t="s">
        <v>287</v>
      </c>
      <c r="C40" s="8">
        <v>2</v>
      </c>
      <c r="M40" t="s">
        <v>1230</v>
      </c>
      <c r="R40" s="7" t="s">
        <v>539</v>
      </c>
      <c r="S40" s="8">
        <v>7</v>
      </c>
    </row>
    <row r="41" spans="2:19" x14ac:dyDescent="0.25">
      <c r="R41" s="7" t="s">
        <v>725</v>
      </c>
      <c r="S41" s="8">
        <v>7</v>
      </c>
    </row>
    <row r="42" spans="2:19" x14ac:dyDescent="0.25">
      <c r="R42" s="7" t="s">
        <v>516</v>
      </c>
      <c r="S42" s="8">
        <v>7</v>
      </c>
    </row>
    <row r="43" spans="2:19" x14ac:dyDescent="0.25">
      <c r="R43" s="7" t="s">
        <v>536</v>
      </c>
      <c r="S43" s="8">
        <v>6</v>
      </c>
    </row>
    <row r="44" spans="2:19" x14ac:dyDescent="0.25">
      <c r="R44" s="7" t="s">
        <v>507</v>
      </c>
      <c r="S44" s="8">
        <v>6</v>
      </c>
    </row>
    <row r="45" spans="2:19" x14ac:dyDescent="0.25">
      <c r="R45" s="7" t="s">
        <v>371</v>
      </c>
      <c r="S45" s="8">
        <v>5</v>
      </c>
    </row>
    <row r="46" spans="2:19" x14ac:dyDescent="0.25">
      <c r="R46" s="7" t="s">
        <v>120</v>
      </c>
      <c r="S46" s="8">
        <v>4</v>
      </c>
    </row>
    <row r="47" spans="2:19" x14ac:dyDescent="0.25">
      <c r="R47" s="7" t="s">
        <v>270</v>
      </c>
      <c r="S47" s="8">
        <v>3</v>
      </c>
    </row>
    <row r="48" spans="2:19" x14ac:dyDescent="0.25">
      <c r="R48" s="7" t="s">
        <v>342</v>
      </c>
      <c r="S48" s="8">
        <v>3</v>
      </c>
    </row>
    <row r="49" spans="2:19" x14ac:dyDescent="0.25">
      <c r="R49" s="7" t="s">
        <v>279</v>
      </c>
      <c r="S49" s="8">
        <v>3</v>
      </c>
    </row>
    <row r="50" spans="2:19" x14ac:dyDescent="0.25">
      <c r="R50" s="7" t="s">
        <v>766</v>
      </c>
      <c r="S50" s="8">
        <v>2</v>
      </c>
    </row>
    <row r="51" spans="2:19" x14ac:dyDescent="0.25">
      <c r="R51" s="7" t="s">
        <v>290</v>
      </c>
      <c r="S51" s="8">
        <v>2</v>
      </c>
    </row>
    <row r="52" spans="2:19" x14ac:dyDescent="0.25">
      <c r="R52" s="7" t="s">
        <v>1193</v>
      </c>
      <c r="S52" s="8">
        <v>1</v>
      </c>
    </row>
    <row r="53" spans="2:19" x14ac:dyDescent="0.25">
      <c r="B53" s="6" t="s">
        <v>1178</v>
      </c>
      <c r="C53" t="s">
        <v>1223</v>
      </c>
    </row>
    <row r="54" spans="2:19" x14ac:dyDescent="0.25">
      <c r="B54" s="7" t="s">
        <v>80</v>
      </c>
      <c r="C54" s="8">
        <v>21</v>
      </c>
      <c r="J54" s="6" t="s">
        <v>1234</v>
      </c>
      <c r="K54" t="s">
        <v>1229</v>
      </c>
    </row>
    <row r="55" spans="2:19" x14ac:dyDescent="0.25">
      <c r="B55" s="7" t="s">
        <v>249</v>
      </c>
      <c r="C55" s="8">
        <v>21</v>
      </c>
      <c r="E55" s="6" t="s">
        <v>1245</v>
      </c>
      <c r="F55" t="s">
        <v>1247</v>
      </c>
      <c r="J55" s="7" t="s">
        <v>1227</v>
      </c>
      <c r="K55" s="8">
        <v>371</v>
      </c>
    </row>
    <row r="56" spans="2:19" x14ac:dyDescent="0.25">
      <c r="B56" s="7" t="s">
        <v>92</v>
      </c>
      <c r="C56" s="8">
        <v>17</v>
      </c>
      <c r="E56" s="7" t="s">
        <v>80</v>
      </c>
      <c r="F56" s="8">
        <v>21</v>
      </c>
      <c r="J56" s="7" t="s">
        <v>1228</v>
      </c>
      <c r="K56" s="8">
        <v>406</v>
      </c>
    </row>
    <row r="57" spans="2:19" x14ac:dyDescent="0.25">
      <c r="B57" s="7" t="s">
        <v>109</v>
      </c>
      <c r="C57" s="8">
        <v>17</v>
      </c>
      <c r="E57" s="7" t="s">
        <v>249</v>
      </c>
      <c r="F57" s="8">
        <v>21</v>
      </c>
    </row>
    <row r="58" spans="2:19" x14ac:dyDescent="0.25">
      <c r="B58" s="7" t="s">
        <v>108</v>
      </c>
      <c r="C58" s="8">
        <v>17</v>
      </c>
      <c r="E58" s="7" t="s">
        <v>92</v>
      </c>
      <c r="F58" s="8">
        <v>17</v>
      </c>
    </row>
    <row r="59" spans="2:19" x14ac:dyDescent="0.25">
      <c r="B59" s="7" t="s">
        <v>171</v>
      </c>
      <c r="C59" s="8">
        <v>16</v>
      </c>
      <c r="E59" s="7" t="s">
        <v>109</v>
      </c>
      <c r="F59" s="8">
        <v>17</v>
      </c>
    </row>
    <row r="60" spans="2:19" x14ac:dyDescent="0.25">
      <c r="B60" s="7" t="s">
        <v>159</v>
      </c>
      <c r="C60" s="8">
        <v>16</v>
      </c>
      <c r="E60" s="7" t="s">
        <v>108</v>
      </c>
      <c r="F60" s="8">
        <v>17</v>
      </c>
    </row>
    <row r="61" spans="2:19" x14ac:dyDescent="0.25">
      <c r="B61" s="7" t="s">
        <v>89</v>
      </c>
      <c r="C61" s="8">
        <v>14</v>
      </c>
      <c r="E61" s="7" t="s">
        <v>159</v>
      </c>
      <c r="F61" s="8">
        <v>16</v>
      </c>
    </row>
    <row r="62" spans="2:19" x14ac:dyDescent="0.25">
      <c r="B62" s="7" t="s">
        <v>99</v>
      </c>
      <c r="C62" s="8">
        <v>13</v>
      </c>
      <c r="E62" s="7" t="s">
        <v>171</v>
      </c>
      <c r="F62" s="8">
        <v>16</v>
      </c>
    </row>
    <row r="63" spans="2:19" x14ac:dyDescent="0.25">
      <c r="B63" s="7" t="s">
        <v>427</v>
      </c>
      <c r="C63" s="8">
        <v>12</v>
      </c>
      <c r="E63" s="7" t="s">
        <v>89</v>
      </c>
      <c r="F63" s="8">
        <v>14</v>
      </c>
    </row>
    <row r="64" spans="2:19" x14ac:dyDescent="0.25">
      <c r="B64" s="7" t="s">
        <v>141</v>
      </c>
      <c r="C64" s="8">
        <v>12</v>
      </c>
      <c r="E64" s="7" t="s">
        <v>99</v>
      </c>
      <c r="F64" s="8">
        <v>13</v>
      </c>
    </row>
    <row r="65" spans="2:41" x14ac:dyDescent="0.25">
      <c r="B65" s="7" t="s">
        <v>206</v>
      </c>
      <c r="C65" s="8">
        <v>12</v>
      </c>
      <c r="E65" s="7" t="s">
        <v>427</v>
      </c>
      <c r="F65" s="8">
        <v>12</v>
      </c>
    </row>
    <row r="66" spans="2:41" x14ac:dyDescent="0.25">
      <c r="B66" s="7" t="s">
        <v>395</v>
      </c>
      <c r="C66" s="8">
        <v>12</v>
      </c>
      <c r="E66" s="7" t="s">
        <v>395</v>
      </c>
      <c r="F66" s="8">
        <v>12</v>
      </c>
      <c r="S66" s="48"/>
    </row>
    <row r="67" spans="2:41" x14ac:dyDescent="0.25">
      <c r="B67" s="7" t="s">
        <v>576</v>
      </c>
      <c r="C67" s="8">
        <v>11</v>
      </c>
      <c r="E67" s="7" t="s">
        <v>206</v>
      </c>
      <c r="F67" s="8">
        <v>12</v>
      </c>
    </row>
    <row r="68" spans="2:41" x14ac:dyDescent="0.25">
      <c r="B68" s="7" t="s">
        <v>163</v>
      </c>
      <c r="C68" s="8">
        <v>11</v>
      </c>
      <c r="E68" s="7" t="s">
        <v>141</v>
      </c>
      <c r="F68" s="8">
        <v>12</v>
      </c>
    </row>
    <row r="69" spans="2:41" x14ac:dyDescent="0.25">
      <c r="B69" s="7" t="s">
        <v>115</v>
      </c>
      <c r="C69" s="8">
        <v>11</v>
      </c>
      <c r="E69" s="7" t="s">
        <v>576</v>
      </c>
      <c r="F69" s="8">
        <v>11</v>
      </c>
    </row>
    <row r="70" spans="2:41" x14ac:dyDescent="0.25">
      <c r="B70" s="7" t="s">
        <v>65</v>
      </c>
      <c r="C70" s="8">
        <v>11</v>
      </c>
      <c r="E70" s="7" t="s">
        <v>163</v>
      </c>
      <c r="F70" s="8">
        <v>11</v>
      </c>
    </row>
    <row r="71" spans="2:41" x14ac:dyDescent="0.25">
      <c r="B71" s="7" t="s">
        <v>275</v>
      </c>
      <c r="C71" s="8">
        <v>10</v>
      </c>
    </row>
    <row r="72" spans="2:41" x14ac:dyDescent="0.25">
      <c r="B72" s="7" t="s">
        <v>188</v>
      </c>
      <c r="C72" s="8">
        <v>9</v>
      </c>
    </row>
    <row r="73" spans="2:41" x14ac:dyDescent="0.25">
      <c r="B73" s="7" t="s">
        <v>62</v>
      </c>
      <c r="C73" s="8">
        <v>9</v>
      </c>
    </row>
    <row r="74" spans="2:41" x14ac:dyDescent="0.25">
      <c r="B74" s="7" t="s">
        <v>125</v>
      </c>
      <c r="C74" s="8">
        <v>9</v>
      </c>
    </row>
    <row r="75" spans="2:41" x14ac:dyDescent="0.25">
      <c r="B75" s="7" t="s">
        <v>429</v>
      </c>
      <c r="C75" s="8">
        <v>9</v>
      </c>
      <c r="AB75" s="6"/>
      <c r="AC75" s="6"/>
      <c r="AD75" s="6"/>
      <c r="AE75" s="6"/>
      <c r="AF75" s="6"/>
      <c r="AG75" s="6"/>
      <c r="AH75" s="6"/>
      <c r="AI75" s="6"/>
      <c r="AJ75" s="6"/>
      <c r="AK75" s="6"/>
      <c r="AL75" s="6"/>
      <c r="AM75" s="6"/>
      <c r="AN75" s="6"/>
      <c r="AO75" s="6"/>
    </row>
    <row r="76" spans="2:41" ht="14.4" thickBot="1" x14ac:dyDescent="0.3">
      <c r="B76" s="7" t="s">
        <v>282</v>
      </c>
      <c r="C76" s="8">
        <v>8</v>
      </c>
      <c r="J76" s="43" t="s">
        <v>1232</v>
      </c>
      <c r="K76" s="43" t="s">
        <v>1239</v>
      </c>
      <c r="L76" s="43" t="s">
        <v>1240</v>
      </c>
      <c r="M76" s="43" t="s">
        <v>1236</v>
      </c>
      <c r="N76" s="43" t="s">
        <v>1237</v>
      </c>
      <c r="R76" s="6" t="s">
        <v>1232</v>
      </c>
      <c r="S76" t="s">
        <v>1248</v>
      </c>
      <c r="Y76" s="6" t="s">
        <v>1232</v>
      </c>
      <c r="Z76" t="s">
        <v>1237</v>
      </c>
      <c r="AA76" t="s">
        <v>1241</v>
      </c>
    </row>
    <row r="77" spans="2:41" ht="14.4" thickBot="1" x14ac:dyDescent="0.3">
      <c r="B77" s="7" t="s">
        <v>232</v>
      </c>
      <c r="C77" s="8">
        <v>8</v>
      </c>
      <c r="J77" s="42" t="s">
        <v>28</v>
      </c>
      <c r="K77" s="41">
        <f>COUNTIF(Table1[Team1],' pivot tables'!J77)</f>
        <v>106</v>
      </c>
      <c r="L77" s="41">
        <f>COUNTIF(Table1[Team2],' pivot tables'!J77)</f>
        <v>86</v>
      </c>
      <c r="M77" s="41">
        <f>K77+L77</f>
        <v>192</v>
      </c>
      <c r="N77" s="41">
        <f>COUNTIF(Table1[Winner],' pivot tables'!J77)</f>
        <v>111</v>
      </c>
      <c r="R77" s="7" t="s">
        <v>28</v>
      </c>
      <c r="S77" s="8">
        <v>111</v>
      </c>
      <c r="Y77" s="7" t="s">
        <v>28</v>
      </c>
      <c r="Z77" s="8">
        <v>111</v>
      </c>
      <c r="AA77" s="8">
        <v>192</v>
      </c>
    </row>
    <row r="78" spans="2:41" ht="14.4" thickBot="1" x14ac:dyDescent="0.3">
      <c r="B78" s="7" t="s">
        <v>116</v>
      </c>
      <c r="C78" s="8">
        <v>8</v>
      </c>
      <c r="J78" s="42" t="s">
        <v>140</v>
      </c>
      <c r="K78" s="41">
        <f>COUNTIF(Table1[Team1],' pivot tables'!$J$78)</f>
        <v>93</v>
      </c>
      <c r="L78" s="41">
        <f>COUNTIF(Table1[Team2],' pivot tables'!J78)</f>
        <v>76</v>
      </c>
      <c r="M78" s="41">
        <f>K78+L78</f>
        <v>169</v>
      </c>
      <c r="N78" s="41">
        <f>COUNTIF(Table1[Winner],' pivot tables'!J78)</f>
        <v>104</v>
      </c>
      <c r="R78" s="7" t="s">
        <v>140</v>
      </c>
      <c r="S78" s="8">
        <v>104</v>
      </c>
      <c r="Y78" s="7" t="s">
        <v>140</v>
      </c>
      <c r="Z78" s="8">
        <v>104</v>
      </c>
      <c r="AA78" s="8">
        <v>169</v>
      </c>
    </row>
    <row r="79" spans="2:41" ht="14.4" thickBot="1" x14ac:dyDescent="0.3">
      <c r="B79" s="7" t="s">
        <v>469</v>
      </c>
      <c r="C79" s="8">
        <v>8</v>
      </c>
      <c r="J79" s="42" t="s">
        <v>42</v>
      </c>
      <c r="K79" s="41">
        <f>COUNTIF('matches played in ipl'!$K$45:$K$786,' pivot tables'!J79)</f>
        <v>76</v>
      </c>
      <c r="L79" s="41">
        <f>COUNTIF(Table1[Team2],' pivot tables'!J79)</f>
        <v>85</v>
      </c>
      <c r="M79" s="41">
        <f t="shared" ref="M79:M92" si="0">K79+L79</f>
        <v>161</v>
      </c>
      <c r="N79" s="41">
        <f>COUNTIF(Table1[Winner],' pivot tables'!J79)</f>
        <v>82</v>
      </c>
      <c r="R79" s="7" t="s">
        <v>36</v>
      </c>
      <c r="S79" s="8">
        <v>94</v>
      </c>
      <c r="Y79" s="7" t="s">
        <v>36</v>
      </c>
      <c r="Z79" s="8">
        <v>94</v>
      </c>
      <c r="AA79" s="8">
        <v>188</v>
      </c>
    </row>
    <row r="80" spans="2:41" ht="14.4" thickBot="1" x14ac:dyDescent="0.3">
      <c r="B80" s="7" t="s">
        <v>178</v>
      </c>
      <c r="C80" s="8">
        <v>7</v>
      </c>
      <c r="J80" s="42" t="s">
        <v>20</v>
      </c>
      <c r="K80" s="41">
        <f>COUNTIF('matches played in ipl'!$K$45:$K$786,' pivot tables'!J80)</f>
        <v>88</v>
      </c>
      <c r="L80" s="41">
        <f>COUNTIF(Table1[Team2],' pivot tables'!J80)</f>
        <v>98</v>
      </c>
      <c r="M80" s="41">
        <f t="shared" si="0"/>
        <v>186</v>
      </c>
      <c r="N80" s="41">
        <f>COUNTIF(Table1[Winner],' pivot tables'!J80)</f>
        <v>90</v>
      </c>
      <c r="R80" s="7" t="s">
        <v>20</v>
      </c>
      <c r="S80" s="8">
        <v>90</v>
      </c>
      <c r="Y80" s="7" t="s">
        <v>20</v>
      </c>
      <c r="Z80" s="8">
        <v>90</v>
      </c>
      <c r="AA80" s="8">
        <v>186</v>
      </c>
    </row>
    <row r="81" spans="2:27" ht="14.4" thickBot="1" x14ac:dyDescent="0.3">
      <c r="B81" s="7" t="s">
        <v>69</v>
      </c>
      <c r="C81" s="8">
        <v>7</v>
      </c>
      <c r="J81" s="42" t="s">
        <v>36</v>
      </c>
      <c r="K81" s="41">
        <f>COUNTIF('matches played in ipl'!$K$45:$K$786,' pivot tables'!J81)</f>
        <v>89</v>
      </c>
      <c r="L81" s="41">
        <f>COUNTIF(Table1[Team2],' pivot tables'!J81)</f>
        <v>99</v>
      </c>
      <c r="M81" s="41">
        <f t="shared" si="0"/>
        <v>188</v>
      </c>
      <c r="N81" s="41">
        <f>COUNTIF(Table1[Winner],' pivot tables'!J81)</f>
        <v>94</v>
      </c>
      <c r="R81" s="7" t="s">
        <v>42</v>
      </c>
      <c r="S81" s="8">
        <v>82</v>
      </c>
      <c r="Y81" s="7" t="s">
        <v>42</v>
      </c>
      <c r="Z81" s="8">
        <v>82</v>
      </c>
      <c r="AA81" s="8">
        <v>161</v>
      </c>
    </row>
    <row r="82" spans="2:27" ht="14.4" thickBot="1" x14ac:dyDescent="0.3">
      <c r="B82" s="7" t="s">
        <v>52</v>
      </c>
      <c r="C82" s="8">
        <v>7</v>
      </c>
      <c r="J82" s="42" t="s">
        <v>48</v>
      </c>
      <c r="K82" s="41">
        <f>COUNTIF('matches played in ipl'!$K$45:$K$786,' pivot tables'!J82)</f>
        <v>63</v>
      </c>
      <c r="L82" s="41">
        <f>COUNTIF(Table1[Team2],' pivot tables'!J82)</f>
        <v>89</v>
      </c>
      <c r="M82" s="41">
        <f t="shared" si="0"/>
        <v>152</v>
      </c>
      <c r="N82" s="41">
        <f>COUNTIF(Table1[Winner],' pivot tables'!J82)</f>
        <v>67</v>
      </c>
      <c r="R82" s="7" t="s">
        <v>145</v>
      </c>
      <c r="S82" s="8">
        <v>79</v>
      </c>
      <c r="Y82" s="7" t="s">
        <v>145</v>
      </c>
      <c r="Z82" s="8">
        <v>79</v>
      </c>
      <c r="AA82" s="8">
        <v>157</v>
      </c>
    </row>
    <row r="83" spans="2:27" ht="14.4" thickBot="1" x14ac:dyDescent="0.3">
      <c r="B83" s="7" t="s">
        <v>113</v>
      </c>
      <c r="C83" s="8">
        <v>6</v>
      </c>
      <c r="J83" s="42" t="s">
        <v>145</v>
      </c>
      <c r="K83" s="41">
        <f>COUNTIF('matches played in ipl'!$K$45:$K$786,' pivot tables'!J83)</f>
        <v>72</v>
      </c>
      <c r="L83" s="41">
        <f>COUNTIF(Table1[Team2],' pivot tables'!J83)</f>
        <v>85</v>
      </c>
      <c r="M83" s="41">
        <f t="shared" si="0"/>
        <v>157</v>
      </c>
      <c r="N83" s="41">
        <f>COUNTIF(Table1[Winner],' pivot tables'!J83)</f>
        <v>79</v>
      </c>
      <c r="R83" s="7" t="s">
        <v>48</v>
      </c>
      <c r="S83" s="8">
        <v>67</v>
      </c>
      <c r="Y83" s="7" t="s">
        <v>48</v>
      </c>
      <c r="Z83" s="8">
        <v>67</v>
      </c>
      <c r="AA83" s="8">
        <v>152</v>
      </c>
    </row>
    <row r="84" spans="2:27" ht="14.4" thickBot="1" x14ac:dyDescent="0.3">
      <c r="B84" s="7" t="s">
        <v>597</v>
      </c>
      <c r="C84" s="8">
        <v>6</v>
      </c>
      <c r="J84" s="42" t="s">
        <v>19</v>
      </c>
      <c r="K84" s="41">
        <f>COUNTIF('matches played in ipl'!$K$45:$K$786,' pivot tables'!J84)</f>
        <v>59</v>
      </c>
      <c r="L84" s="41">
        <f>COUNTIF(Table1[Team2],' pivot tables'!J84)</f>
        <v>50</v>
      </c>
      <c r="M84" s="41">
        <f t="shared" si="0"/>
        <v>109</v>
      </c>
      <c r="N84" s="41">
        <f>COUNTIF(Table1[Winner],' pivot tables'!J84)</f>
        <v>59</v>
      </c>
      <c r="R84" s="7" t="s">
        <v>19</v>
      </c>
      <c r="S84" s="8">
        <v>59</v>
      </c>
      <c r="Y84" s="7" t="s">
        <v>19</v>
      </c>
      <c r="Z84" s="8">
        <v>59</v>
      </c>
      <c r="AA84" s="8">
        <v>109</v>
      </c>
    </row>
    <row r="85" spans="2:27" ht="14.4" thickBot="1" x14ac:dyDescent="0.3">
      <c r="B85" s="7" t="s">
        <v>112</v>
      </c>
      <c r="C85" s="8">
        <v>6</v>
      </c>
      <c r="J85" s="42" t="s">
        <v>153</v>
      </c>
      <c r="K85" s="41">
        <f>COUNTIF('matches played in ipl'!$K$45:$K$786,' pivot tables'!J85)</f>
        <v>27</v>
      </c>
      <c r="L85" s="41">
        <f>COUNTIF(Table1[Team2],' pivot tables'!J85)</f>
        <v>32</v>
      </c>
      <c r="M85" s="41">
        <f t="shared" si="0"/>
        <v>59</v>
      </c>
      <c r="N85" s="41">
        <f>COUNTIF(Table1[Winner],' pivot tables'!J85)</f>
        <v>29</v>
      </c>
      <c r="R85" s="7" t="s">
        <v>153</v>
      </c>
      <c r="S85" s="8">
        <v>29</v>
      </c>
      <c r="Y85" s="7" t="s">
        <v>153</v>
      </c>
      <c r="Z85" s="8">
        <v>29</v>
      </c>
      <c r="AA85" s="8">
        <v>59</v>
      </c>
    </row>
    <row r="86" spans="2:27" ht="14.4" thickBot="1" x14ac:dyDescent="0.3">
      <c r="B86" s="7" t="s">
        <v>196</v>
      </c>
      <c r="C86" s="8">
        <v>6</v>
      </c>
      <c r="J86" s="42" t="s">
        <v>372</v>
      </c>
      <c r="K86" s="41">
        <f>COUNTIF('matches played in ipl'!$K$45:$K$786,' pivot tables'!J86)</f>
        <v>12</v>
      </c>
      <c r="L86" s="41">
        <f>COUNTIF(Table1[Team2],' pivot tables'!J86)</f>
        <v>25</v>
      </c>
      <c r="M86" s="41">
        <f t="shared" si="0"/>
        <v>37</v>
      </c>
      <c r="N86" s="41">
        <f>COUNTIF(Table1[Winner],' pivot tables'!J86)</f>
        <v>12</v>
      </c>
      <c r="R86" s="7" t="s">
        <v>718</v>
      </c>
      <c r="S86" s="8">
        <v>14</v>
      </c>
      <c r="Y86" s="7" t="s">
        <v>718</v>
      </c>
      <c r="Z86" s="8">
        <v>14</v>
      </c>
      <c r="AA86" s="8">
        <v>27</v>
      </c>
    </row>
    <row r="87" spans="2:27" ht="14.4" thickBot="1" x14ac:dyDescent="0.3">
      <c r="B87" s="7" t="s">
        <v>336</v>
      </c>
      <c r="C87" s="8">
        <v>6</v>
      </c>
      <c r="J87" s="42" t="s">
        <v>35</v>
      </c>
      <c r="K87" s="41">
        <f>COUNTIF('matches played in ipl'!$K$45:$K$786,' pivot tables'!J87)</f>
        <v>13</v>
      </c>
      <c r="L87" s="41">
        <f>COUNTIF(Table1[Team2],' pivot tables'!J87)</f>
        <v>16</v>
      </c>
      <c r="M87" s="41">
        <f t="shared" si="0"/>
        <v>29</v>
      </c>
      <c r="N87" s="41">
        <f>COUNTIF(Table1[Winner],' pivot tables'!J87)</f>
        <v>13</v>
      </c>
      <c r="R87" s="7" t="s">
        <v>35</v>
      </c>
      <c r="S87" s="8">
        <v>13</v>
      </c>
      <c r="Y87" s="7" t="s">
        <v>35</v>
      </c>
      <c r="Z87" s="8">
        <v>13</v>
      </c>
      <c r="AA87" s="8">
        <v>29</v>
      </c>
    </row>
    <row r="88" spans="2:27" ht="14.4" thickBot="1" x14ac:dyDescent="0.3">
      <c r="B88" s="7" t="s">
        <v>338</v>
      </c>
      <c r="C88" s="8">
        <v>6</v>
      </c>
      <c r="J88" s="42" t="s">
        <v>718</v>
      </c>
      <c r="K88" s="41">
        <f>COUNTIF('matches played in ipl'!$K$45:$K$786,' pivot tables'!J88)</f>
        <v>14</v>
      </c>
      <c r="L88" s="41">
        <f>COUNTIF(Table1[Team2],' pivot tables'!J88)</f>
        <v>13</v>
      </c>
      <c r="M88" s="41">
        <f t="shared" si="0"/>
        <v>27</v>
      </c>
      <c r="N88" s="41">
        <f>COUNTIF(Table1[Winner],' pivot tables'!J88)</f>
        <v>14</v>
      </c>
      <c r="R88" s="7" t="s">
        <v>372</v>
      </c>
      <c r="S88" s="8">
        <v>12</v>
      </c>
      <c r="Y88" s="7" t="s">
        <v>372</v>
      </c>
      <c r="Z88" s="8">
        <v>12</v>
      </c>
      <c r="AA88" s="8">
        <v>37</v>
      </c>
    </row>
    <row r="89" spans="2:27" ht="14.4" thickBot="1" x14ac:dyDescent="0.3">
      <c r="B89" s="7" t="s">
        <v>294</v>
      </c>
      <c r="C89" s="8">
        <v>6</v>
      </c>
      <c r="J89" s="42" t="s">
        <v>29</v>
      </c>
      <c r="K89" s="41">
        <f>COUNTIF('matches played in ipl'!$K$45:$K$786,' pivot tables'!J89)</f>
        <v>10</v>
      </c>
      <c r="L89" s="41">
        <f>COUNTIF(Table1[Team2],' pivot tables'!J89)</f>
        <v>8</v>
      </c>
      <c r="M89" s="41">
        <f t="shared" si="0"/>
        <v>18</v>
      </c>
      <c r="N89" s="41">
        <f>COUNTIF(Table1[Winner],' pivot tables'!J89)</f>
        <v>10</v>
      </c>
      <c r="R89" s="7" t="s">
        <v>29</v>
      </c>
      <c r="S89" s="8">
        <v>10</v>
      </c>
      <c r="Y89" s="7" t="s">
        <v>29</v>
      </c>
      <c r="Z89" s="8">
        <v>10</v>
      </c>
      <c r="AA89" s="8">
        <v>18</v>
      </c>
    </row>
    <row r="90" spans="2:27" ht="14.4" thickBot="1" x14ac:dyDescent="0.3">
      <c r="B90" s="7" t="s">
        <v>58</v>
      </c>
      <c r="C90" s="8">
        <v>6</v>
      </c>
      <c r="J90" s="42" t="s">
        <v>370</v>
      </c>
      <c r="K90" s="41">
        <f>COUNTIF('matches played in ipl'!$K$45:$K$786,' pivot tables'!J90)</f>
        <v>6</v>
      </c>
      <c r="L90" s="41">
        <f>COUNTIF(Table1[Team2],' pivot tables'!J90)</f>
        <v>7</v>
      </c>
      <c r="M90" s="41">
        <f t="shared" si="0"/>
        <v>13</v>
      </c>
      <c r="N90" s="41">
        <f>COUNTIF(Table1[Winner],' pivot tables'!J90)</f>
        <v>6</v>
      </c>
      <c r="R90" s="7" t="s">
        <v>370</v>
      </c>
      <c r="S90" s="8">
        <v>6</v>
      </c>
      <c r="Y90" s="7" t="s">
        <v>370</v>
      </c>
      <c r="Z90" s="8">
        <v>6</v>
      </c>
      <c r="AA90" s="8">
        <v>13</v>
      </c>
    </row>
    <row r="91" spans="2:27" ht="14.4" thickBot="1" x14ac:dyDescent="0.3">
      <c r="B91" s="7" t="s">
        <v>43</v>
      </c>
      <c r="C91" s="8">
        <v>6</v>
      </c>
      <c r="J91" s="42" t="s">
        <v>610</v>
      </c>
      <c r="K91" s="41">
        <f>COUNTIF('matches played in ipl'!$K$45:$K$786,' pivot tables'!J91)</f>
        <v>5</v>
      </c>
      <c r="L91" s="41">
        <f>COUNTIF(Table1[Team2],' pivot tables'!J91)</f>
        <v>7</v>
      </c>
      <c r="M91" s="41">
        <f t="shared" si="0"/>
        <v>12</v>
      </c>
      <c r="N91" s="41">
        <f>COUNTIF(Table1[Winner],' pivot tables'!J91)</f>
        <v>5</v>
      </c>
      <c r="R91" s="7" t="s">
        <v>610</v>
      </c>
      <c r="S91" s="8">
        <v>5</v>
      </c>
      <c r="Y91" s="7" t="s">
        <v>610</v>
      </c>
      <c r="Z91" s="8">
        <v>5</v>
      </c>
      <c r="AA91" s="8">
        <v>12</v>
      </c>
    </row>
    <row r="92" spans="2:27" ht="14.4" thickBot="1" x14ac:dyDescent="0.3">
      <c r="B92" s="7" t="s">
        <v>78</v>
      </c>
      <c r="C92" s="8">
        <v>5</v>
      </c>
      <c r="J92" s="42" t="s">
        <v>1185</v>
      </c>
      <c r="K92" s="41">
        <f>COUNTIF('matches played in ipl'!$K$45:$K$786,' pivot tables'!J92)</f>
        <v>2</v>
      </c>
      <c r="L92" s="41">
        <f>COUNTIF(Table1[Team2],' pivot tables'!J92)</f>
        <v>1</v>
      </c>
      <c r="M92" s="41">
        <f t="shared" si="0"/>
        <v>3</v>
      </c>
      <c r="N92" s="41">
        <f>COUNTIF(Table1[Winner],' pivot tables'!J92)</f>
        <v>2</v>
      </c>
      <c r="R92" s="7" t="s">
        <v>1185</v>
      </c>
      <c r="S92" s="8">
        <v>2</v>
      </c>
      <c r="Y92" s="7" t="s">
        <v>1185</v>
      </c>
      <c r="Z92" s="8">
        <v>2</v>
      </c>
      <c r="AA92" s="8">
        <v>3</v>
      </c>
    </row>
    <row r="93" spans="2:27" x14ac:dyDescent="0.25">
      <c r="B93" s="7" t="s">
        <v>55</v>
      </c>
      <c r="C93" s="8">
        <v>5</v>
      </c>
    </row>
    <row r="94" spans="2:27" x14ac:dyDescent="0.25">
      <c r="B94" s="7" t="s">
        <v>86</v>
      </c>
      <c r="C94" s="8">
        <v>5</v>
      </c>
    </row>
    <row r="95" spans="2:27" ht="17.399999999999999" thickBot="1" x14ac:dyDescent="0.35">
      <c r="B95" s="7" t="s">
        <v>23</v>
      </c>
      <c r="C95" s="8">
        <v>5</v>
      </c>
      <c r="J95" s="46" t="s">
        <v>1232</v>
      </c>
      <c r="K95" s="47" t="s">
        <v>1236</v>
      </c>
    </row>
    <row r="96" spans="2:27" ht="18" thickTop="1" thickBot="1" x14ac:dyDescent="0.35">
      <c r="B96" s="7" t="s">
        <v>514</v>
      </c>
      <c r="C96" s="8">
        <v>5</v>
      </c>
      <c r="J96" s="44" t="s">
        <v>28</v>
      </c>
      <c r="K96" s="45">
        <v>192</v>
      </c>
      <c r="P96" s="7"/>
    </row>
    <row r="97" spans="2:11" ht="18" thickTop="1" thickBot="1" x14ac:dyDescent="0.35">
      <c r="B97" s="7" t="s">
        <v>209</v>
      </c>
      <c r="C97" s="8">
        <v>5</v>
      </c>
      <c r="J97" s="44" t="s">
        <v>36</v>
      </c>
      <c r="K97" s="45">
        <v>188</v>
      </c>
    </row>
    <row r="98" spans="2:11" ht="18" thickTop="1" thickBot="1" x14ac:dyDescent="0.35">
      <c r="B98" s="7" t="s">
        <v>379</v>
      </c>
      <c r="C98" s="8">
        <v>5</v>
      </c>
      <c r="J98" s="44" t="s">
        <v>20</v>
      </c>
      <c r="K98" s="45">
        <v>186</v>
      </c>
    </row>
    <row r="99" spans="2:11" ht="18" thickTop="1" thickBot="1" x14ac:dyDescent="0.35">
      <c r="B99" s="7" t="s">
        <v>658</v>
      </c>
      <c r="C99" s="8">
        <v>5</v>
      </c>
      <c r="J99" s="44" t="s">
        <v>140</v>
      </c>
      <c r="K99" s="45">
        <v>169</v>
      </c>
    </row>
    <row r="100" spans="2:11" ht="18" thickTop="1" thickBot="1" x14ac:dyDescent="0.35">
      <c r="B100" s="7" t="s">
        <v>436</v>
      </c>
      <c r="C100" s="8">
        <v>5</v>
      </c>
      <c r="J100" s="44" t="s">
        <v>42</v>
      </c>
      <c r="K100" s="45">
        <v>161</v>
      </c>
    </row>
    <row r="101" spans="2:11" ht="18" thickTop="1" thickBot="1" x14ac:dyDescent="0.35">
      <c r="B101" s="7" t="s">
        <v>483</v>
      </c>
      <c r="C101" s="8">
        <v>5</v>
      </c>
      <c r="J101" s="44" t="s">
        <v>145</v>
      </c>
      <c r="K101" s="45">
        <v>157</v>
      </c>
    </row>
    <row r="102" spans="2:11" ht="18" thickTop="1" thickBot="1" x14ac:dyDescent="0.35">
      <c r="B102" s="7" t="s">
        <v>30</v>
      </c>
      <c r="C102" s="8">
        <v>5</v>
      </c>
      <c r="J102" s="44" t="s">
        <v>48</v>
      </c>
      <c r="K102" s="45">
        <v>152</v>
      </c>
    </row>
    <row r="103" spans="2:11" ht="18" thickTop="1" thickBot="1" x14ac:dyDescent="0.35">
      <c r="B103" s="7" t="s">
        <v>136</v>
      </c>
      <c r="C103" s="8">
        <v>5</v>
      </c>
      <c r="J103" s="44" t="s">
        <v>19</v>
      </c>
      <c r="K103" s="45">
        <v>109</v>
      </c>
    </row>
    <row r="104" spans="2:11" ht="18" thickTop="1" thickBot="1" x14ac:dyDescent="0.35">
      <c r="B104" s="7" t="s">
        <v>59</v>
      </c>
      <c r="C104" s="8">
        <v>5</v>
      </c>
      <c r="J104" s="44" t="s">
        <v>153</v>
      </c>
      <c r="K104" s="45">
        <v>59</v>
      </c>
    </row>
    <row r="105" spans="2:11" ht="18" thickTop="1" thickBot="1" x14ac:dyDescent="0.35">
      <c r="B105" s="7" t="s">
        <v>107</v>
      </c>
      <c r="C105" s="8">
        <v>5</v>
      </c>
      <c r="J105" s="44" t="s">
        <v>372</v>
      </c>
      <c r="K105" s="45">
        <v>37</v>
      </c>
    </row>
    <row r="106" spans="2:11" ht="18" thickTop="1" thickBot="1" x14ac:dyDescent="0.35">
      <c r="B106" s="7" t="s">
        <v>197</v>
      </c>
      <c r="C106" s="8">
        <v>5</v>
      </c>
      <c r="J106" s="44" t="s">
        <v>35</v>
      </c>
      <c r="K106" s="45">
        <v>29</v>
      </c>
    </row>
    <row r="107" spans="2:11" ht="18" thickTop="1" thickBot="1" x14ac:dyDescent="0.35">
      <c r="B107" s="7" t="s">
        <v>488</v>
      </c>
      <c r="C107" s="8">
        <v>5</v>
      </c>
      <c r="J107" s="44" t="s">
        <v>718</v>
      </c>
      <c r="K107" s="45">
        <v>27</v>
      </c>
    </row>
    <row r="108" spans="2:11" ht="18" thickTop="1" thickBot="1" x14ac:dyDescent="0.35">
      <c r="B108" s="7" t="s">
        <v>173</v>
      </c>
      <c r="C108" s="8">
        <v>5</v>
      </c>
      <c r="J108" s="44" t="s">
        <v>29</v>
      </c>
      <c r="K108" s="45">
        <v>18</v>
      </c>
    </row>
    <row r="109" spans="2:11" ht="18" thickTop="1" thickBot="1" x14ac:dyDescent="0.35">
      <c r="B109" s="7" t="s">
        <v>168</v>
      </c>
      <c r="C109" s="8">
        <v>4</v>
      </c>
      <c r="J109" s="44" t="s">
        <v>370</v>
      </c>
      <c r="K109" s="45">
        <v>13</v>
      </c>
    </row>
    <row r="110" spans="2:11" ht="18" thickTop="1" thickBot="1" x14ac:dyDescent="0.35">
      <c r="B110" s="7" t="s">
        <v>299</v>
      </c>
      <c r="C110" s="8">
        <v>4</v>
      </c>
      <c r="J110" s="44" t="s">
        <v>610</v>
      </c>
      <c r="K110" s="45">
        <v>12</v>
      </c>
    </row>
    <row r="111" spans="2:11" ht="18" thickTop="1" thickBot="1" x14ac:dyDescent="0.35">
      <c r="B111" s="7" t="s">
        <v>286</v>
      </c>
      <c r="C111" s="8">
        <v>4</v>
      </c>
      <c r="J111" s="44" t="s">
        <v>1185</v>
      </c>
      <c r="K111" s="45">
        <v>3</v>
      </c>
    </row>
    <row r="112" spans="2:11" ht="14.4" thickTop="1" x14ac:dyDescent="0.25">
      <c r="B112" s="7" t="s">
        <v>37</v>
      </c>
      <c r="C112" s="8">
        <v>4</v>
      </c>
    </row>
    <row r="113" spans="2:3" x14ac:dyDescent="0.25">
      <c r="B113" s="7" t="s">
        <v>119</v>
      </c>
      <c r="C113" s="8">
        <v>4</v>
      </c>
    </row>
    <row r="114" spans="2:3" x14ac:dyDescent="0.25">
      <c r="B114" s="7" t="s">
        <v>77</v>
      </c>
      <c r="C114" s="8">
        <v>4</v>
      </c>
    </row>
    <row r="115" spans="2:3" x14ac:dyDescent="0.25">
      <c r="B115" s="7" t="s">
        <v>57</v>
      </c>
      <c r="C115" s="8">
        <v>4</v>
      </c>
    </row>
    <row r="116" spans="2:3" x14ac:dyDescent="0.25">
      <c r="B116" s="7" t="s">
        <v>269</v>
      </c>
      <c r="C116" s="8">
        <v>4</v>
      </c>
    </row>
    <row r="117" spans="2:3" x14ac:dyDescent="0.25">
      <c r="B117" s="7" t="s">
        <v>191</v>
      </c>
      <c r="C117" s="8">
        <v>4</v>
      </c>
    </row>
    <row r="118" spans="2:3" x14ac:dyDescent="0.25">
      <c r="B118" s="7" t="s">
        <v>221</v>
      </c>
      <c r="C118" s="8">
        <v>4</v>
      </c>
    </row>
    <row r="119" spans="2:3" x14ac:dyDescent="0.25">
      <c r="B119" s="7" t="s">
        <v>105</v>
      </c>
      <c r="C119" s="8">
        <v>4</v>
      </c>
    </row>
    <row r="120" spans="2:3" x14ac:dyDescent="0.25">
      <c r="B120" s="7" t="s">
        <v>83</v>
      </c>
      <c r="C120" s="8">
        <v>3</v>
      </c>
    </row>
    <row r="121" spans="2:3" x14ac:dyDescent="0.25">
      <c r="B121" s="7" t="s">
        <v>631</v>
      </c>
      <c r="C121" s="8">
        <v>3</v>
      </c>
    </row>
    <row r="122" spans="2:3" x14ac:dyDescent="0.25">
      <c r="B122" s="7" t="s">
        <v>150</v>
      </c>
      <c r="C122" s="8">
        <v>3</v>
      </c>
    </row>
    <row r="123" spans="2:3" x14ac:dyDescent="0.25">
      <c r="B123" s="7" t="s">
        <v>319</v>
      </c>
      <c r="C123" s="8">
        <v>3</v>
      </c>
    </row>
    <row r="124" spans="2:3" x14ac:dyDescent="0.25">
      <c r="B124" s="7" t="s">
        <v>346</v>
      </c>
      <c r="C124" s="8">
        <v>3</v>
      </c>
    </row>
    <row r="125" spans="2:3" x14ac:dyDescent="0.25">
      <c r="B125" s="7" t="s">
        <v>481</v>
      </c>
      <c r="C125" s="8">
        <v>3</v>
      </c>
    </row>
    <row r="126" spans="2:3" x14ac:dyDescent="0.25">
      <c r="B126" s="7" t="s">
        <v>114</v>
      </c>
      <c r="C126" s="8">
        <v>3</v>
      </c>
    </row>
    <row r="127" spans="2:3" x14ac:dyDescent="0.25">
      <c r="B127" s="7" t="s">
        <v>459</v>
      </c>
      <c r="C127" s="8">
        <v>3</v>
      </c>
    </row>
    <row r="128" spans="2:3" x14ac:dyDescent="0.25">
      <c r="B128" s="7" t="s">
        <v>121</v>
      </c>
      <c r="C128" s="8">
        <v>3</v>
      </c>
    </row>
    <row r="129" spans="2:3" x14ac:dyDescent="0.25">
      <c r="B129" s="7" t="s">
        <v>212</v>
      </c>
      <c r="C129" s="8">
        <v>3</v>
      </c>
    </row>
    <row r="130" spans="2:3" x14ac:dyDescent="0.25">
      <c r="B130" s="7" t="s">
        <v>71</v>
      </c>
      <c r="C130" s="8">
        <v>3</v>
      </c>
    </row>
    <row r="131" spans="2:3" x14ac:dyDescent="0.25">
      <c r="B131" s="7" t="s">
        <v>75</v>
      </c>
      <c r="C131" s="8">
        <v>3</v>
      </c>
    </row>
    <row r="132" spans="2:3" x14ac:dyDescent="0.25">
      <c r="B132" s="7" t="s">
        <v>497</v>
      </c>
      <c r="C132" s="8">
        <v>3</v>
      </c>
    </row>
    <row r="133" spans="2:3" x14ac:dyDescent="0.25">
      <c r="B133" s="7" t="s">
        <v>308</v>
      </c>
      <c r="C133" s="8">
        <v>3</v>
      </c>
    </row>
    <row r="134" spans="2:3" x14ac:dyDescent="0.25">
      <c r="B134" s="7" t="s">
        <v>200</v>
      </c>
      <c r="C134" s="8">
        <v>3</v>
      </c>
    </row>
    <row r="135" spans="2:3" x14ac:dyDescent="0.25">
      <c r="B135" s="7" t="s">
        <v>127</v>
      </c>
      <c r="C135" s="8">
        <v>3</v>
      </c>
    </row>
    <row r="136" spans="2:3" x14ac:dyDescent="0.25">
      <c r="B136" s="7" t="s">
        <v>281</v>
      </c>
      <c r="C136" s="8">
        <v>3</v>
      </c>
    </row>
    <row r="137" spans="2:3" x14ac:dyDescent="0.25">
      <c r="B137" s="7" t="s">
        <v>218</v>
      </c>
      <c r="C137" s="8">
        <v>3</v>
      </c>
    </row>
    <row r="138" spans="2:3" x14ac:dyDescent="0.25">
      <c r="B138" s="7" t="s">
        <v>122</v>
      </c>
      <c r="C138" s="8">
        <v>3</v>
      </c>
    </row>
    <row r="139" spans="2:3" x14ac:dyDescent="0.25">
      <c r="B139" s="7" t="s">
        <v>339</v>
      </c>
      <c r="C139" s="8">
        <v>3</v>
      </c>
    </row>
    <row r="140" spans="2:3" x14ac:dyDescent="0.25">
      <c r="B140" s="7" t="s">
        <v>194</v>
      </c>
      <c r="C140" s="8">
        <v>2</v>
      </c>
    </row>
    <row r="141" spans="2:3" x14ac:dyDescent="0.25">
      <c r="B141" s="7" t="s">
        <v>241</v>
      </c>
      <c r="C141" s="8">
        <v>2</v>
      </c>
    </row>
    <row r="142" spans="2:3" x14ac:dyDescent="0.25">
      <c r="B142" s="7" t="s">
        <v>67</v>
      </c>
      <c r="C142" s="8">
        <v>2</v>
      </c>
    </row>
    <row r="143" spans="2:3" x14ac:dyDescent="0.25">
      <c r="B143" s="7" t="s">
        <v>681</v>
      </c>
      <c r="C143" s="8">
        <v>2</v>
      </c>
    </row>
    <row r="144" spans="2:3" x14ac:dyDescent="0.25">
      <c r="B144" s="7" t="s">
        <v>368</v>
      </c>
      <c r="C144" s="8">
        <v>2</v>
      </c>
    </row>
    <row r="145" spans="2:3" x14ac:dyDescent="0.25">
      <c r="B145" s="7" t="s">
        <v>696</v>
      </c>
      <c r="C145" s="8">
        <v>2</v>
      </c>
    </row>
    <row r="146" spans="2:3" x14ac:dyDescent="0.25">
      <c r="B146" s="7" t="s">
        <v>512</v>
      </c>
      <c r="C146" s="8">
        <v>2</v>
      </c>
    </row>
    <row r="147" spans="2:3" x14ac:dyDescent="0.25">
      <c r="B147" s="7" t="s">
        <v>210</v>
      </c>
      <c r="C147" s="8">
        <v>2</v>
      </c>
    </row>
    <row r="148" spans="2:3" x14ac:dyDescent="0.25">
      <c r="B148" s="7" t="s">
        <v>117</v>
      </c>
      <c r="C148" s="8">
        <v>2</v>
      </c>
    </row>
    <row r="149" spans="2:3" x14ac:dyDescent="0.25">
      <c r="B149" s="7" t="s">
        <v>223</v>
      </c>
      <c r="C149" s="8">
        <v>2</v>
      </c>
    </row>
    <row r="150" spans="2:3" x14ac:dyDescent="0.25">
      <c r="B150" s="7" t="s">
        <v>439</v>
      </c>
      <c r="C150" s="8">
        <v>2</v>
      </c>
    </row>
    <row r="151" spans="2:3" x14ac:dyDescent="0.25">
      <c r="B151" s="7" t="s">
        <v>462</v>
      </c>
      <c r="C151" s="8">
        <v>2</v>
      </c>
    </row>
    <row r="152" spans="2:3" x14ac:dyDescent="0.25">
      <c r="B152" s="7" t="s">
        <v>578</v>
      </c>
      <c r="C152" s="8">
        <v>2</v>
      </c>
    </row>
    <row r="153" spans="2:3" x14ac:dyDescent="0.25">
      <c r="B153" s="7" t="s">
        <v>482</v>
      </c>
      <c r="C153" s="8">
        <v>2</v>
      </c>
    </row>
    <row r="154" spans="2:3" x14ac:dyDescent="0.25">
      <c r="B154" s="7" t="s">
        <v>598</v>
      </c>
      <c r="C154" s="8">
        <v>2</v>
      </c>
    </row>
    <row r="155" spans="2:3" x14ac:dyDescent="0.25">
      <c r="B155" s="7" t="s">
        <v>376</v>
      </c>
      <c r="C155" s="8">
        <v>2</v>
      </c>
    </row>
    <row r="156" spans="2:3" x14ac:dyDescent="0.25">
      <c r="B156" s="7" t="s">
        <v>185</v>
      </c>
      <c r="C156" s="8">
        <v>2</v>
      </c>
    </row>
    <row r="157" spans="2:3" x14ac:dyDescent="0.25">
      <c r="B157" s="7" t="s">
        <v>629</v>
      </c>
      <c r="C157" s="8">
        <v>2</v>
      </c>
    </row>
    <row r="158" spans="2:3" x14ac:dyDescent="0.25">
      <c r="B158" s="7" t="s">
        <v>388</v>
      </c>
      <c r="C158" s="8">
        <v>2</v>
      </c>
    </row>
    <row r="159" spans="2:3" x14ac:dyDescent="0.25">
      <c r="B159" s="7" t="s">
        <v>547</v>
      </c>
      <c r="C159" s="8">
        <v>2</v>
      </c>
    </row>
    <row r="160" spans="2:3" x14ac:dyDescent="0.25">
      <c r="B160" s="7" t="s">
        <v>596</v>
      </c>
      <c r="C160" s="8">
        <v>2</v>
      </c>
    </row>
    <row r="161" spans="2:3" x14ac:dyDescent="0.25">
      <c r="B161" s="7" t="s">
        <v>349</v>
      </c>
      <c r="C161" s="8">
        <v>2</v>
      </c>
    </row>
    <row r="162" spans="2:3" x14ac:dyDescent="0.25">
      <c r="B162" s="7" t="s">
        <v>213</v>
      </c>
      <c r="C162" s="8">
        <v>2</v>
      </c>
    </row>
    <row r="163" spans="2:3" x14ac:dyDescent="0.25">
      <c r="B163" s="7" t="s">
        <v>234</v>
      </c>
      <c r="C163" s="8">
        <v>2</v>
      </c>
    </row>
    <row r="164" spans="2:3" x14ac:dyDescent="0.25">
      <c r="B164" s="7" t="s">
        <v>402</v>
      </c>
      <c r="C164" s="8">
        <v>2</v>
      </c>
    </row>
    <row r="165" spans="2:3" x14ac:dyDescent="0.25">
      <c r="B165" s="7" t="s">
        <v>404</v>
      </c>
      <c r="C165" s="8">
        <v>2</v>
      </c>
    </row>
    <row r="166" spans="2:3" x14ac:dyDescent="0.25">
      <c r="B166" s="7" t="s">
        <v>732</v>
      </c>
      <c r="C166" s="8">
        <v>2</v>
      </c>
    </row>
    <row r="167" spans="2:3" x14ac:dyDescent="0.25">
      <c r="B167" s="7" t="s">
        <v>362</v>
      </c>
      <c r="C167" s="8">
        <v>2</v>
      </c>
    </row>
    <row r="168" spans="2:3" x14ac:dyDescent="0.25">
      <c r="B168" s="7" t="s">
        <v>193</v>
      </c>
      <c r="C168" s="8">
        <v>2</v>
      </c>
    </row>
    <row r="169" spans="2:3" x14ac:dyDescent="0.25">
      <c r="B169" s="7" t="s">
        <v>347</v>
      </c>
      <c r="C169" s="8">
        <v>2</v>
      </c>
    </row>
    <row r="170" spans="2:3" x14ac:dyDescent="0.25">
      <c r="B170" s="7" t="s">
        <v>222</v>
      </c>
      <c r="C170" s="8">
        <v>2</v>
      </c>
    </row>
    <row r="171" spans="2:3" x14ac:dyDescent="0.25">
      <c r="B171" s="7" t="s">
        <v>50</v>
      </c>
      <c r="C171" s="8">
        <v>2</v>
      </c>
    </row>
    <row r="172" spans="2:3" x14ac:dyDescent="0.25">
      <c r="B172" s="7" t="s">
        <v>737</v>
      </c>
      <c r="C172" s="8">
        <v>2</v>
      </c>
    </row>
    <row r="173" spans="2:3" x14ac:dyDescent="0.25">
      <c r="B173" s="7" t="s">
        <v>464</v>
      </c>
      <c r="C173" s="8">
        <v>2</v>
      </c>
    </row>
    <row r="174" spans="2:3" x14ac:dyDescent="0.25">
      <c r="B174" s="7" t="s">
        <v>91</v>
      </c>
      <c r="C174" s="8">
        <v>2</v>
      </c>
    </row>
    <row r="175" spans="2:3" x14ac:dyDescent="0.25">
      <c r="B175" s="7" t="s">
        <v>94</v>
      </c>
      <c r="C175" s="8">
        <v>2</v>
      </c>
    </row>
    <row r="176" spans="2:3" x14ac:dyDescent="0.25">
      <c r="B176" s="7" t="s">
        <v>463</v>
      </c>
      <c r="C176" s="8">
        <v>2</v>
      </c>
    </row>
    <row r="177" spans="2:3" x14ac:dyDescent="0.25">
      <c r="B177" s="7" t="s">
        <v>154</v>
      </c>
      <c r="C177" s="8">
        <v>2</v>
      </c>
    </row>
    <row r="178" spans="2:3" x14ac:dyDescent="0.25">
      <c r="B178" s="7" t="s">
        <v>289</v>
      </c>
      <c r="C178" s="8">
        <v>2</v>
      </c>
    </row>
    <row r="179" spans="2:3" x14ac:dyDescent="0.25">
      <c r="B179" s="7" t="s">
        <v>397</v>
      </c>
      <c r="C179" s="8">
        <v>2</v>
      </c>
    </row>
    <row r="180" spans="2:3" x14ac:dyDescent="0.25">
      <c r="B180" s="7" t="s">
        <v>591</v>
      </c>
      <c r="C180" s="8">
        <v>2</v>
      </c>
    </row>
    <row r="181" spans="2:3" x14ac:dyDescent="0.25">
      <c r="B181" s="7" t="s">
        <v>707</v>
      </c>
      <c r="C181" s="8">
        <v>2</v>
      </c>
    </row>
    <row r="182" spans="2:3" x14ac:dyDescent="0.25">
      <c r="B182" s="7" t="s">
        <v>636</v>
      </c>
      <c r="C182" s="8">
        <v>2</v>
      </c>
    </row>
    <row r="183" spans="2:3" x14ac:dyDescent="0.25">
      <c r="B183" s="7" t="s">
        <v>189</v>
      </c>
      <c r="C183" s="8">
        <v>2</v>
      </c>
    </row>
    <row r="184" spans="2:3" x14ac:dyDescent="0.25">
      <c r="B184" s="7" t="s">
        <v>192</v>
      </c>
      <c r="C184" s="8">
        <v>2</v>
      </c>
    </row>
    <row r="185" spans="2:3" x14ac:dyDescent="0.25">
      <c r="B185" s="7" t="s">
        <v>434</v>
      </c>
      <c r="C185" s="8">
        <v>2</v>
      </c>
    </row>
    <row r="186" spans="2:3" x14ac:dyDescent="0.25">
      <c r="B186" s="7" t="s">
        <v>103</v>
      </c>
      <c r="C186" s="8">
        <v>1</v>
      </c>
    </row>
    <row r="187" spans="2:3" x14ac:dyDescent="0.25">
      <c r="B187" s="7" t="s">
        <v>267</v>
      </c>
      <c r="C187" s="8">
        <v>1</v>
      </c>
    </row>
    <row r="188" spans="2:3" x14ac:dyDescent="0.25">
      <c r="B188" s="7" t="s">
        <v>588</v>
      </c>
      <c r="C188" s="8">
        <v>1</v>
      </c>
    </row>
    <row r="189" spans="2:3" x14ac:dyDescent="0.25">
      <c r="B189" s="7" t="s">
        <v>322</v>
      </c>
      <c r="C189" s="8">
        <v>1</v>
      </c>
    </row>
    <row r="190" spans="2:3" x14ac:dyDescent="0.25">
      <c r="B190" s="7" t="s">
        <v>445</v>
      </c>
      <c r="C190" s="8">
        <v>1</v>
      </c>
    </row>
    <row r="191" spans="2:3" x14ac:dyDescent="0.25">
      <c r="B191" s="7" t="s">
        <v>1187</v>
      </c>
      <c r="C191" s="8">
        <v>1</v>
      </c>
    </row>
    <row r="192" spans="2:3" x14ac:dyDescent="0.25">
      <c r="B192" s="7" t="s">
        <v>180</v>
      </c>
      <c r="C192" s="8">
        <v>1</v>
      </c>
    </row>
    <row r="193" spans="2:3" x14ac:dyDescent="0.25">
      <c r="B193" s="7" t="s">
        <v>175</v>
      </c>
      <c r="C193" s="8">
        <v>1</v>
      </c>
    </row>
    <row r="194" spans="2:3" x14ac:dyDescent="0.25">
      <c r="B194" s="7" t="s">
        <v>224</v>
      </c>
      <c r="C194" s="8">
        <v>1</v>
      </c>
    </row>
    <row r="195" spans="2:3" x14ac:dyDescent="0.25">
      <c r="B195" s="7" t="s">
        <v>419</v>
      </c>
      <c r="C195" s="8">
        <v>1</v>
      </c>
    </row>
    <row r="196" spans="2:3" x14ac:dyDescent="0.25">
      <c r="B196" s="7" t="s">
        <v>702</v>
      </c>
      <c r="C196" s="8">
        <v>1</v>
      </c>
    </row>
    <row r="197" spans="2:3" x14ac:dyDescent="0.25">
      <c r="B197" s="7" t="s">
        <v>432</v>
      </c>
      <c r="C197" s="8">
        <v>1</v>
      </c>
    </row>
    <row r="198" spans="2:3" x14ac:dyDescent="0.25">
      <c r="B198" s="7" t="s">
        <v>626</v>
      </c>
      <c r="C198" s="8">
        <v>1</v>
      </c>
    </row>
    <row r="199" spans="2:3" x14ac:dyDescent="0.25">
      <c r="B199" s="7" t="s">
        <v>110</v>
      </c>
      <c r="C199" s="8">
        <v>1</v>
      </c>
    </row>
    <row r="200" spans="2:3" x14ac:dyDescent="0.25">
      <c r="B200" s="7" t="s">
        <v>297</v>
      </c>
      <c r="C200" s="8">
        <v>1</v>
      </c>
    </row>
    <row r="201" spans="2:3" x14ac:dyDescent="0.25">
      <c r="B201" s="7" t="s">
        <v>124</v>
      </c>
      <c r="C201" s="8">
        <v>1</v>
      </c>
    </row>
    <row r="202" spans="2:3" x14ac:dyDescent="0.25">
      <c r="B202" s="7" t="s">
        <v>697</v>
      </c>
      <c r="C202" s="8">
        <v>1</v>
      </c>
    </row>
    <row r="203" spans="2:3" x14ac:dyDescent="0.25">
      <c r="B203" s="7" t="s">
        <v>277</v>
      </c>
      <c r="C203" s="8">
        <v>1</v>
      </c>
    </row>
    <row r="204" spans="2:3" x14ac:dyDescent="0.25">
      <c r="B204" s="7" t="s">
        <v>593</v>
      </c>
      <c r="C204" s="8">
        <v>1</v>
      </c>
    </row>
    <row r="205" spans="2:3" x14ac:dyDescent="0.25">
      <c r="B205" s="7" t="s">
        <v>405</v>
      </c>
      <c r="C205" s="8">
        <v>1</v>
      </c>
    </row>
    <row r="206" spans="2:3" x14ac:dyDescent="0.25">
      <c r="B206" s="7" t="s">
        <v>324</v>
      </c>
      <c r="C206" s="8">
        <v>1</v>
      </c>
    </row>
    <row r="207" spans="2:3" x14ac:dyDescent="0.25">
      <c r="B207" s="7" t="s">
        <v>479</v>
      </c>
      <c r="C207" s="8">
        <v>1</v>
      </c>
    </row>
    <row r="208" spans="2:3" x14ac:dyDescent="0.25">
      <c r="B208" s="7" t="s">
        <v>442</v>
      </c>
      <c r="C208" s="8">
        <v>1</v>
      </c>
    </row>
    <row r="209" spans="2:3" x14ac:dyDescent="0.25">
      <c r="B209" s="7" t="s">
        <v>734</v>
      </c>
      <c r="C209" s="8">
        <v>1</v>
      </c>
    </row>
    <row r="210" spans="2:3" x14ac:dyDescent="0.25">
      <c r="B210" s="7" t="s">
        <v>132</v>
      </c>
      <c r="C210" s="8">
        <v>1</v>
      </c>
    </row>
    <row r="211" spans="2:3" x14ac:dyDescent="0.25">
      <c r="B211" s="7" t="s">
        <v>491</v>
      </c>
      <c r="C211" s="8">
        <v>1</v>
      </c>
    </row>
    <row r="212" spans="2:3" x14ac:dyDescent="0.25">
      <c r="B212" s="7" t="s">
        <v>195</v>
      </c>
      <c r="C212" s="8">
        <v>1</v>
      </c>
    </row>
    <row r="213" spans="2:3" x14ac:dyDescent="0.25">
      <c r="B213" s="7" t="s">
        <v>624</v>
      </c>
      <c r="C213" s="8">
        <v>1</v>
      </c>
    </row>
    <row r="214" spans="2:3" x14ac:dyDescent="0.25">
      <c r="B214" s="7" t="s">
        <v>273</v>
      </c>
      <c r="C214" s="8">
        <v>1</v>
      </c>
    </row>
    <row r="215" spans="2:3" x14ac:dyDescent="0.25">
      <c r="B215" s="7" t="s">
        <v>669</v>
      </c>
      <c r="C215" s="8">
        <v>1</v>
      </c>
    </row>
    <row r="216" spans="2:3" x14ac:dyDescent="0.25">
      <c r="B216" s="7" t="s">
        <v>328</v>
      </c>
      <c r="C216" s="8">
        <v>1</v>
      </c>
    </row>
    <row r="217" spans="2:3" x14ac:dyDescent="0.25">
      <c r="B217" s="7" t="s">
        <v>1188</v>
      </c>
      <c r="C217" s="8">
        <v>1</v>
      </c>
    </row>
    <row r="218" spans="2:3" x14ac:dyDescent="0.25">
      <c r="B218" s="7" t="s">
        <v>359</v>
      </c>
      <c r="C218" s="8">
        <v>1</v>
      </c>
    </row>
    <row r="219" spans="2:3" x14ac:dyDescent="0.25">
      <c r="B219" s="7" t="s">
        <v>637</v>
      </c>
      <c r="C219" s="8">
        <v>1</v>
      </c>
    </row>
    <row r="220" spans="2:3" x14ac:dyDescent="0.25">
      <c r="B220" s="7" t="s">
        <v>510</v>
      </c>
      <c r="C220" s="8">
        <v>1</v>
      </c>
    </row>
    <row r="221" spans="2:3" x14ac:dyDescent="0.25">
      <c r="B221" s="7" t="s">
        <v>333</v>
      </c>
      <c r="C221" s="8">
        <v>1</v>
      </c>
    </row>
    <row r="222" spans="2:3" x14ac:dyDescent="0.25">
      <c r="B222" s="7" t="s">
        <v>437</v>
      </c>
      <c r="C222" s="8">
        <v>1</v>
      </c>
    </row>
    <row r="223" spans="2:3" x14ac:dyDescent="0.25">
      <c r="B223" s="7" t="s">
        <v>456</v>
      </c>
      <c r="C223" s="8">
        <v>1</v>
      </c>
    </row>
    <row r="224" spans="2:3" x14ac:dyDescent="0.25">
      <c r="B224" s="7" t="s">
        <v>236</v>
      </c>
      <c r="C224" s="8">
        <v>1</v>
      </c>
    </row>
    <row r="225" spans="2:3" x14ac:dyDescent="0.25">
      <c r="B225" s="7" t="s">
        <v>752</v>
      </c>
      <c r="C225" s="8">
        <v>1</v>
      </c>
    </row>
    <row r="226" spans="2:3" x14ac:dyDescent="0.25">
      <c r="B226" s="7" t="s">
        <v>344</v>
      </c>
      <c r="C226" s="8">
        <v>1</v>
      </c>
    </row>
    <row r="227" spans="2:3" x14ac:dyDescent="0.25">
      <c r="B227" s="7" t="s">
        <v>403</v>
      </c>
      <c r="C227" s="8">
        <v>1</v>
      </c>
    </row>
    <row r="228" spans="2:3" x14ac:dyDescent="0.25">
      <c r="B228" s="7" t="s">
        <v>400</v>
      </c>
      <c r="C228" s="8">
        <v>1</v>
      </c>
    </row>
    <row r="229" spans="2:3" x14ac:dyDescent="0.25">
      <c r="B229" s="7" t="s">
        <v>730</v>
      </c>
      <c r="C229" s="8">
        <v>1</v>
      </c>
    </row>
    <row r="230" spans="2:3" x14ac:dyDescent="0.25">
      <c r="B230" s="7" t="s">
        <v>343</v>
      </c>
      <c r="C230" s="8">
        <v>1</v>
      </c>
    </row>
    <row r="231" spans="2:3" x14ac:dyDescent="0.25">
      <c r="B231" s="7" t="s">
        <v>743</v>
      </c>
      <c r="C231" s="8">
        <v>1</v>
      </c>
    </row>
    <row r="232" spans="2:3" x14ac:dyDescent="0.25">
      <c r="B232" s="7" t="s">
        <v>304</v>
      </c>
      <c r="C232" s="8">
        <v>1</v>
      </c>
    </row>
    <row r="233" spans="2:3" x14ac:dyDescent="0.25">
      <c r="B233" s="7" t="s">
        <v>735</v>
      </c>
      <c r="C233" s="8">
        <v>1</v>
      </c>
    </row>
    <row r="234" spans="2:3" x14ac:dyDescent="0.25">
      <c r="B234" s="7" t="s">
        <v>733</v>
      </c>
      <c r="C234" s="8">
        <v>1</v>
      </c>
    </row>
    <row r="235" spans="2:3" x14ac:dyDescent="0.25">
      <c r="B235" s="7" t="s">
        <v>340</v>
      </c>
      <c r="C235" s="8">
        <v>1</v>
      </c>
    </row>
    <row r="236" spans="2:3" x14ac:dyDescent="0.25">
      <c r="B236" s="7" t="s">
        <v>764</v>
      </c>
      <c r="C236" s="8">
        <v>1</v>
      </c>
    </row>
    <row r="237" spans="2:3" x14ac:dyDescent="0.25">
      <c r="B237" s="7" t="s">
        <v>635</v>
      </c>
      <c r="C237" s="8">
        <v>1</v>
      </c>
    </row>
    <row r="238" spans="2:3" x14ac:dyDescent="0.25">
      <c r="B238" s="7" t="s">
        <v>765</v>
      </c>
      <c r="C238" s="8">
        <v>1</v>
      </c>
    </row>
    <row r="239" spans="2:3" x14ac:dyDescent="0.25">
      <c r="B239" s="7" t="s">
        <v>254</v>
      </c>
      <c r="C239" s="8">
        <v>1</v>
      </c>
    </row>
    <row r="240" spans="2:3" x14ac:dyDescent="0.25">
      <c r="B240" s="7" t="s">
        <v>385</v>
      </c>
      <c r="C240" s="8">
        <v>1</v>
      </c>
    </row>
    <row r="241" spans="2:3" x14ac:dyDescent="0.25">
      <c r="B241" s="7" t="s">
        <v>1192</v>
      </c>
      <c r="C241" s="8">
        <v>1</v>
      </c>
    </row>
    <row r="242" spans="2:3" x14ac:dyDescent="0.25">
      <c r="B242" s="7" t="s">
        <v>519</v>
      </c>
      <c r="C242" s="8">
        <v>1</v>
      </c>
    </row>
    <row r="243" spans="2:3" x14ac:dyDescent="0.25">
      <c r="B243" s="7" t="s">
        <v>187</v>
      </c>
      <c r="C243" s="8">
        <v>1</v>
      </c>
    </row>
    <row r="244" spans="2:3" x14ac:dyDescent="0.25">
      <c r="B244" s="7" t="s">
        <v>709</v>
      </c>
      <c r="C244" s="8">
        <v>1</v>
      </c>
    </row>
    <row r="245" spans="2:3" x14ac:dyDescent="0.25">
      <c r="B245" s="7" t="s">
        <v>616</v>
      </c>
      <c r="C245" s="8">
        <v>1</v>
      </c>
    </row>
    <row r="246" spans="2:3" x14ac:dyDescent="0.25">
      <c r="B246" s="7" t="s">
        <v>373</v>
      </c>
      <c r="C246" s="8">
        <v>1</v>
      </c>
    </row>
    <row r="247" spans="2:3" x14ac:dyDescent="0.25">
      <c r="B247" s="7" t="s">
        <v>199</v>
      </c>
      <c r="C247" s="8">
        <v>1</v>
      </c>
    </row>
    <row r="248" spans="2:3" x14ac:dyDescent="0.25">
      <c r="B248" s="7" t="s">
        <v>523</v>
      </c>
      <c r="C248" s="8">
        <v>1</v>
      </c>
    </row>
    <row r="249" spans="2:3" x14ac:dyDescent="0.25">
      <c r="B249" s="7" t="s">
        <v>284</v>
      </c>
      <c r="C249" s="8">
        <v>1</v>
      </c>
    </row>
    <row r="250" spans="2:3" x14ac:dyDescent="0.25">
      <c r="B250" s="7" t="s">
        <v>203</v>
      </c>
      <c r="C250" s="8">
        <v>1</v>
      </c>
    </row>
    <row r="251" spans="2:3" x14ac:dyDescent="0.25">
      <c r="B251" s="7" t="s">
        <v>571</v>
      </c>
      <c r="C251" s="8">
        <v>1</v>
      </c>
    </row>
    <row r="252" spans="2:3" x14ac:dyDescent="0.25">
      <c r="B252" s="7" t="s">
        <v>570</v>
      </c>
      <c r="C252" s="8">
        <v>1</v>
      </c>
    </row>
    <row r="253" spans="2:3" x14ac:dyDescent="0.25">
      <c r="B253" s="7" t="s">
        <v>356</v>
      </c>
      <c r="C253" s="8">
        <v>1</v>
      </c>
    </row>
    <row r="254" spans="2:3" x14ac:dyDescent="0.25">
      <c r="B254" s="7" t="s">
        <v>466</v>
      </c>
      <c r="C254" s="8">
        <v>1</v>
      </c>
    </row>
    <row r="255" spans="2:3" x14ac:dyDescent="0.25">
      <c r="B255" s="7" t="s">
        <v>513</v>
      </c>
      <c r="C255" s="8">
        <v>1</v>
      </c>
    </row>
    <row r="256" spans="2:3" x14ac:dyDescent="0.25">
      <c r="B256" s="7" t="s">
        <v>652</v>
      </c>
      <c r="C256" s="8">
        <v>1</v>
      </c>
    </row>
    <row r="257" spans="2:3" x14ac:dyDescent="0.25">
      <c r="B257" s="7" t="s">
        <v>1189</v>
      </c>
      <c r="C257" s="8">
        <v>1</v>
      </c>
    </row>
    <row r="258" spans="2:3" x14ac:dyDescent="0.25">
      <c r="B258" s="7" t="s">
        <v>215</v>
      </c>
      <c r="C258" s="8">
        <v>1</v>
      </c>
    </row>
    <row r="259" spans="2:3" x14ac:dyDescent="0.25">
      <c r="B259" s="7" t="s">
        <v>736</v>
      </c>
      <c r="C259" s="8">
        <v>1</v>
      </c>
    </row>
    <row r="260" spans="2:3" x14ac:dyDescent="0.25">
      <c r="B260" s="7" t="s">
        <v>742</v>
      </c>
      <c r="C260" s="8">
        <v>1</v>
      </c>
    </row>
    <row r="261" spans="2:3" x14ac:dyDescent="0.25">
      <c r="B261" s="7" t="s">
        <v>111</v>
      </c>
      <c r="C261" s="8">
        <v>1</v>
      </c>
    </row>
    <row r="262" spans="2:3" x14ac:dyDescent="0.25">
      <c r="B262" s="7" t="s">
        <v>698</v>
      </c>
      <c r="C262" s="8">
        <v>1</v>
      </c>
    </row>
    <row r="263" spans="2:3" x14ac:dyDescent="0.25">
      <c r="B263" s="7" t="s">
        <v>670</v>
      </c>
      <c r="C263" s="8">
        <v>1</v>
      </c>
    </row>
    <row r="264" spans="2:3" x14ac:dyDescent="0.25">
      <c r="B264" s="7" t="s">
        <v>679</v>
      </c>
      <c r="C264" s="8">
        <v>1</v>
      </c>
    </row>
    <row r="265" spans="2:3" x14ac:dyDescent="0.25">
      <c r="B265" s="7" t="s">
        <v>1036</v>
      </c>
      <c r="C265" s="8">
        <v>1</v>
      </c>
    </row>
    <row r="266" spans="2:3" x14ac:dyDescent="0.25">
      <c r="B266" s="7" t="s">
        <v>665</v>
      </c>
      <c r="C266" s="8">
        <v>1</v>
      </c>
    </row>
    <row r="267" spans="2:3" x14ac:dyDescent="0.25">
      <c r="B267" s="7" t="s">
        <v>425</v>
      </c>
      <c r="C267" s="8">
        <v>1</v>
      </c>
    </row>
    <row r="268" spans="2:3" x14ac:dyDescent="0.25">
      <c r="B268" s="7" t="s">
        <v>693</v>
      </c>
      <c r="C268" s="8">
        <v>1</v>
      </c>
    </row>
    <row r="269" spans="2:3" x14ac:dyDescent="0.25">
      <c r="B269" s="7" t="s">
        <v>448</v>
      </c>
      <c r="C269" s="8">
        <v>1</v>
      </c>
    </row>
    <row r="270" spans="2:3" x14ac:dyDescent="0.25">
      <c r="B270" s="7" t="s">
        <v>257</v>
      </c>
      <c r="C270" s="8">
        <v>1</v>
      </c>
    </row>
    <row r="271" spans="2:3" x14ac:dyDescent="0.25">
      <c r="B271" s="7" t="s">
        <v>345</v>
      </c>
      <c r="C271" s="8">
        <v>1</v>
      </c>
    </row>
    <row r="272" spans="2:3" x14ac:dyDescent="0.25">
      <c r="B272" s="7" t="s">
        <v>377</v>
      </c>
      <c r="C272" s="8">
        <v>1</v>
      </c>
    </row>
    <row r="273" spans="2:3" x14ac:dyDescent="0.25">
      <c r="B273" s="7" t="s">
        <v>238</v>
      </c>
      <c r="C273" s="8">
        <v>1</v>
      </c>
    </row>
    <row r="274" spans="2:3" x14ac:dyDescent="0.25">
      <c r="B274" s="7" t="s">
        <v>146</v>
      </c>
      <c r="C274" s="8">
        <v>1</v>
      </c>
    </row>
    <row r="275" spans="2:3" x14ac:dyDescent="0.25">
      <c r="B275" s="7" t="s">
        <v>406</v>
      </c>
      <c r="C275" s="8">
        <v>1</v>
      </c>
    </row>
    <row r="276" spans="2:3" x14ac:dyDescent="0.25">
      <c r="B276" s="7" t="s">
        <v>129</v>
      </c>
      <c r="C276" s="8">
        <v>1</v>
      </c>
    </row>
    <row r="277" spans="2:3" x14ac:dyDescent="0.25">
      <c r="B277" s="7" t="s">
        <v>251</v>
      </c>
      <c r="C277" s="8">
        <v>1</v>
      </c>
    </row>
    <row r="278" spans="2:3" x14ac:dyDescent="0.25">
      <c r="B278" s="7" t="s">
        <v>309</v>
      </c>
      <c r="C278" s="8">
        <v>1</v>
      </c>
    </row>
    <row r="279" spans="2:3" x14ac:dyDescent="0.25">
      <c r="B279" s="7" t="s">
        <v>260</v>
      </c>
      <c r="C279" s="8">
        <v>1</v>
      </c>
    </row>
    <row r="280" spans="2:3" x14ac:dyDescent="0.25">
      <c r="B280" s="7" t="s">
        <v>535</v>
      </c>
      <c r="C280" s="8">
        <v>1</v>
      </c>
    </row>
    <row r="281" spans="2:3" x14ac:dyDescent="0.25">
      <c r="B281" s="7" t="s">
        <v>366</v>
      </c>
      <c r="C281" s="8">
        <v>1</v>
      </c>
    </row>
    <row r="282" spans="2:3" x14ac:dyDescent="0.25">
      <c r="B282" s="7" t="s">
        <v>599</v>
      </c>
      <c r="C282" s="8">
        <v>1</v>
      </c>
    </row>
    <row r="283" spans="2:3" x14ac:dyDescent="0.25">
      <c r="B283" s="7" t="s">
        <v>407</v>
      </c>
      <c r="C283" s="8">
        <v>1</v>
      </c>
    </row>
    <row r="284" spans="2:3" x14ac:dyDescent="0.25">
      <c r="B284" s="7" t="s">
        <v>280</v>
      </c>
      <c r="C284" s="8">
        <v>1</v>
      </c>
    </row>
  </sheetData>
  <pageMargins left="0.7" right="0.7" top="0.75" bottom="0.75" header="0.3" footer="0.3"/>
  <pageSetup orientation="portrait" r:id="rId12"/>
  <drawing r:id="rId13"/>
  <tableParts count="1">
    <tablePart r:id="rId14"/>
  </tableParts>
  <extLst>
    <ext xmlns:x14="http://schemas.microsoft.com/office/spreadsheetml/2009/9/main" uri="{A8765BA9-456A-4dab-B4F3-ACF838C121DE}">
      <x14:slicerList>
        <x14:slicer r:id="rId15"/>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tint="0.59999389629810485"/>
  </sheetPr>
  <dimension ref="A5:S521"/>
  <sheetViews>
    <sheetView showFormulas="1" topLeftCell="C12" zoomScale="55" zoomScaleNormal="55" workbookViewId="0">
      <selection activeCell="O66" sqref="O66"/>
    </sheetView>
  </sheetViews>
  <sheetFormatPr defaultColWidth="7.296875" defaultRowHeight="13.8" x14ac:dyDescent="0.25"/>
  <cols>
    <col min="1" max="1" width="18.796875" customWidth="1"/>
    <col min="2" max="2" width="13.09765625" customWidth="1"/>
    <col min="3" max="3" width="8.5" customWidth="1"/>
    <col min="4" max="4" width="18.09765625" customWidth="1"/>
    <col min="5" max="5" width="14.296875" customWidth="1"/>
    <col min="6" max="6" width="13.296875" customWidth="1"/>
    <col min="7" max="7" width="7.296875" customWidth="1"/>
    <col min="10" max="10" width="6.8984375" customWidth="1"/>
    <col min="11" max="11" width="17.3984375" customWidth="1"/>
    <col min="12" max="12" width="9.296875" customWidth="1"/>
    <col min="13" max="13" width="10.796875" customWidth="1"/>
    <col min="14" max="14" width="13.8984375" customWidth="1"/>
    <col min="15" max="15" width="7" customWidth="1"/>
    <col min="16" max="16" width="9.796875" customWidth="1"/>
    <col min="17" max="17" width="10.8984375" customWidth="1"/>
    <col min="18" max="18" width="12.5" customWidth="1"/>
    <col min="19" max="19" width="14.69921875" customWidth="1"/>
    <col min="20" max="20" width="10.09765625" customWidth="1"/>
    <col min="21" max="21" width="9.796875" customWidth="1"/>
    <col min="22" max="22" width="14.3984375" customWidth="1"/>
    <col min="23" max="23" width="8.296875" customWidth="1"/>
    <col min="24" max="24" width="10" customWidth="1"/>
  </cols>
  <sheetData>
    <row r="5" spans="1:16" x14ac:dyDescent="0.25">
      <c r="A5" t="s">
        <v>1160</v>
      </c>
      <c r="B5" t="s">
        <v>1161</v>
      </c>
      <c r="C5" t="s">
        <v>1162</v>
      </c>
      <c r="D5" t="s">
        <v>1163</v>
      </c>
      <c r="E5" t="s">
        <v>1164</v>
      </c>
      <c r="F5" t="s">
        <v>1165</v>
      </c>
    </row>
    <row r="6" spans="1:16" x14ac:dyDescent="0.25">
      <c r="A6" t="s">
        <v>395</v>
      </c>
      <c r="B6">
        <v>5426</v>
      </c>
      <c r="C6">
        <v>152</v>
      </c>
      <c r="D6">
        <v>4111</v>
      </c>
      <c r="E6">
        <v>35.697368421052602</v>
      </c>
      <c r="F6">
        <v>131.98735100948599</v>
      </c>
    </row>
    <row r="7" spans="1:16" x14ac:dyDescent="0.25">
      <c r="A7" t="s">
        <v>89</v>
      </c>
      <c r="B7">
        <v>5386</v>
      </c>
      <c r="C7">
        <v>160</v>
      </c>
      <c r="D7">
        <v>3916</v>
      </c>
      <c r="E7">
        <v>33.662500000000001</v>
      </c>
      <c r="F7">
        <v>137.538304392236</v>
      </c>
    </row>
    <row r="8" spans="1:16" x14ac:dyDescent="0.25">
      <c r="A8" t="s">
        <v>109</v>
      </c>
      <c r="B8">
        <v>4902</v>
      </c>
      <c r="C8">
        <v>161</v>
      </c>
      <c r="D8">
        <v>3742</v>
      </c>
      <c r="E8">
        <v>30.447204968944099</v>
      </c>
      <c r="F8">
        <v>130.99946552645599</v>
      </c>
    </row>
    <row r="9" spans="1:16" x14ac:dyDescent="0.25">
      <c r="A9" t="s">
        <v>108</v>
      </c>
      <c r="B9">
        <v>4717</v>
      </c>
      <c r="C9">
        <v>114</v>
      </c>
      <c r="D9">
        <v>3292</v>
      </c>
      <c r="E9">
        <v>41.377192982456101</v>
      </c>
      <c r="F9">
        <v>143.28675577156699</v>
      </c>
    </row>
    <row r="10" spans="1:16" x14ac:dyDescent="0.25">
      <c r="A10" t="s">
        <v>116</v>
      </c>
      <c r="B10">
        <v>4601</v>
      </c>
      <c r="C10">
        <v>137</v>
      </c>
      <c r="D10">
        <v>3665</v>
      </c>
      <c r="E10">
        <v>33.583941605839399</v>
      </c>
      <c r="F10">
        <v>125.538881309686</v>
      </c>
    </row>
    <row r="11" spans="1:16" x14ac:dyDescent="0.25">
      <c r="A11" t="s">
        <v>80</v>
      </c>
      <c r="B11">
        <v>4525</v>
      </c>
      <c r="C11">
        <v>110</v>
      </c>
      <c r="D11">
        <v>2972</v>
      </c>
      <c r="E11">
        <v>41.136363636363598</v>
      </c>
      <c r="F11">
        <v>152.25437415881501</v>
      </c>
    </row>
    <row r="12" spans="1:16" x14ac:dyDescent="0.25">
      <c r="A12" t="s">
        <v>92</v>
      </c>
      <c r="B12">
        <v>4450</v>
      </c>
      <c r="C12">
        <v>118</v>
      </c>
      <c r="D12">
        <v>3206</v>
      </c>
      <c r="E12">
        <v>37.711864406779597</v>
      </c>
      <c r="F12">
        <v>138.80224578914499</v>
      </c>
    </row>
    <row r="13" spans="1:16" x14ac:dyDescent="0.25">
      <c r="A13" t="s">
        <v>69</v>
      </c>
      <c r="B13">
        <v>4420</v>
      </c>
      <c r="C13">
        <v>156</v>
      </c>
      <c r="D13">
        <v>3381</v>
      </c>
      <c r="E13">
        <v>28.3333333333333</v>
      </c>
      <c r="F13">
        <v>130.73055309080101</v>
      </c>
    </row>
    <row r="14" spans="1:16" x14ac:dyDescent="0.25">
      <c r="A14" t="s">
        <v>249</v>
      </c>
      <c r="B14">
        <v>4414</v>
      </c>
      <c r="C14">
        <v>104</v>
      </c>
      <c r="D14">
        <v>2902</v>
      </c>
      <c r="E14">
        <v>42.442307692307601</v>
      </c>
      <c r="F14">
        <v>152.10199862164001</v>
      </c>
      <c r="J14" t="s">
        <v>1221</v>
      </c>
      <c r="K14" s="34" t="s">
        <v>1160</v>
      </c>
      <c r="L14" s="35" t="s">
        <v>1161</v>
      </c>
      <c r="M14" s="35" t="s">
        <v>1162</v>
      </c>
      <c r="N14" s="35" t="s">
        <v>1163</v>
      </c>
      <c r="O14" s="35" t="s">
        <v>1164</v>
      </c>
      <c r="P14" s="35" t="s">
        <v>1165</v>
      </c>
    </row>
    <row r="15" spans="1:16" x14ac:dyDescent="0.25">
      <c r="A15" t="s">
        <v>99</v>
      </c>
      <c r="B15">
        <v>4219</v>
      </c>
      <c r="C15">
        <v>134</v>
      </c>
      <c r="D15">
        <v>3400</v>
      </c>
      <c r="E15">
        <v>31.4850746268656</v>
      </c>
      <c r="F15">
        <v>124.088235294117</v>
      </c>
      <c r="J15">
        <v>1</v>
      </c>
      <c r="K15" s="32" t="s">
        <v>395</v>
      </c>
      <c r="L15" s="27">
        <v>5426</v>
      </c>
      <c r="M15" s="27">
        <v>152</v>
      </c>
      <c r="N15" s="27">
        <v>4111</v>
      </c>
      <c r="O15" s="69">
        <v>35.6</v>
      </c>
      <c r="P15" s="27">
        <v>131.9</v>
      </c>
    </row>
    <row r="16" spans="1:16" x14ac:dyDescent="0.25">
      <c r="A16" t="s">
        <v>427</v>
      </c>
      <c r="B16">
        <v>3834</v>
      </c>
      <c r="C16">
        <v>117</v>
      </c>
      <c r="D16">
        <v>3133</v>
      </c>
      <c r="E16">
        <v>32.769230769230703</v>
      </c>
      <c r="F16">
        <v>122.374720714969</v>
      </c>
      <c r="J16">
        <v>2</v>
      </c>
      <c r="K16" s="33" t="s">
        <v>89</v>
      </c>
      <c r="L16" s="28">
        <v>5386</v>
      </c>
      <c r="M16" s="28">
        <v>160</v>
      </c>
      <c r="N16" s="28">
        <v>3916</v>
      </c>
      <c r="O16" s="70">
        <v>33.6</v>
      </c>
      <c r="P16" s="28">
        <v>137.5</v>
      </c>
    </row>
    <row r="17" spans="1:19" x14ac:dyDescent="0.25">
      <c r="A17" t="s">
        <v>221</v>
      </c>
      <c r="B17">
        <v>3669</v>
      </c>
      <c r="C17">
        <v>138</v>
      </c>
      <c r="D17">
        <v>2813</v>
      </c>
      <c r="E17">
        <v>26.586956521739101</v>
      </c>
      <c r="F17">
        <v>130.43014575186601</v>
      </c>
      <c r="J17">
        <v>3</v>
      </c>
      <c r="K17" s="32" t="s">
        <v>109</v>
      </c>
      <c r="L17" s="27">
        <v>4902</v>
      </c>
      <c r="M17" s="27">
        <v>161</v>
      </c>
      <c r="N17" s="27">
        <v>3742</v>
      </c>
      <c r="O17" s="69">
        <v>30.4</v>
      </c>
      <c r="P17" s="27">
        <v>130.9</v>
      </c>
    </row>
    <row r="18" spans="1:19" x14ac:dyDescent="0.25">
      <c r="A18" t="s">
        <v>159</v>
      </c>
      <c r="B18">
        <v>3590</v>
      </c>
      <c r="C18">
        <v>115</v>
      </c>
      <c r="D18">
        <v>2566</v>
      </c>
      <c r="E18">
        <v>31.2173913043478</v>
      </c>
      <c r="F18">
        <v>139.90646921278201</v>
      </c>
      <c r="J18">
        <v>4</v>
      </c>
      <c r="K18" s="33" t="s">
        <v>108</v>
      </c>
      <c r="L18" s="28">
        <v>4717</v>
      </c>
      <c r="M18" s="28">
        <v>114</v>
      </c>
      <c r="N18" s="28">
        <v>3292</v>
      </c>
      <c r="O18" s="70">
        <v>41.3</v>
      </c>
      <c r="P18" s="28">
        <v>143.19999999999999</v>
      </c>
    </row>
    <row r="19" spans="1:19" x14ac:dyDescent="0.25">
      <c r="A19" t="s">
        <v>125</v>
      </c>
      <c r="B19">
        <v>3313</v>
      </c>
      <c r="C19">
        <v>114</v>
      </c>
      <c r="D19">
        <v>2616</v>
      </c>
      <c r="E19">
        <v>29.0614035087719</v>
      </c>
      <c r="F19">
        <v>126.64373088684999</v>
      </c>
      <c r="J19">
        <v>5</v>
      </c>
      <c r="K19" s="32" t="s">
        <v>116</v>
      </c>
      <c r="L19" s="27">
        <v>4601</v>
      </c>
      <c r="M19" s="27">
        <v>137</v>
      </c>
      <c r="N19" s="27">
        <v>3665</v>
      </c>
      <c r="O19" s="69">
        <v>33.5</v>
      </c>
      <c r="P19" s="27">
        <v>125.5</v>
      </c>
    </row>
    <row r="20" spans="1:19" x14ac:dyDescent="0.25">
      <c r="A20" t="s">
        <v>171</v>
      </c>
      <c r="B20">
        <v>3222</v>
      </c>
      <c r="C20">
        <v>110</v>
      </c>
      <c r="D20">
        <v>2240</v>
      </c>
      <c r="E20">
        <v>29.290909090909</v>
      </c>
      <c r="F20">
        <v>143.83928571428501</v>
      </c>
      <c r="J20">
        <v>6</v>
      </c>
      <c r="K20" s="33" t="s">
        <v>80</v>
      </c>
      <c r="L20" s="28">
        <v>4525</v>
      </c>
      <c r="M20" s="28">
        <v>110</v>
      </c>
      <c r="N20" s="28">
        <v>2972</v>
      </c>
      <c r="O20" s="70">
        <v>41.1</v>
      </c>
      <c r="P20" s="28">
        <v>152.19999999999999</v>
      </c>
    </row>
    <row r="21" spans="1:19" x14ac:dyDescent="0.25">
      <c r="A21" t="s">
        <v>136</v>
      </c>
      <c r="B21">
        <v>2886</v>
      </c>
      <c r="C21">
        <v>106</v>
      </c>
      <c r="D21">
        <v>2185</v>
      </c>
      <c r="E21">
        <v>27.2264150943396</v>
      </c>
      <c r="F21">
        <v>132.08237986270001</v>
      </c>
      <c r="J21">
        <v>7</v>
      </c>
      <c r="K21" s="32" t="s">
        <v>92</v>
      </c>
      <c r="L21" s="27">
        <v>4450</v>
      </c>
      <c r="M21" s="27">
        <v>118</v>
      </c>
      <c r="N21" s="27">
        <v>3206</v>
      </c>
      <c r="O21" s="69">
        <v>37.700000000000003</v>
      </c>
      <c r="P21" s="27">
        <v>138.80000000000001</v>
      </c>
    </row>
    <row r="22" spans="1:19" x14ac:dyDescent="0.25">
      <c r="A22" t="s">
        <v>514</v>
      </c>
      <c r="B22">
        <v>2864</v>
      </c>
      <c r="C22">
        <v>127</v>
      </c>
      <c r="D22">
        <v>2352</v>
      </c>
      <c r="E22">
        <v>22.5511811023622</v>
      </c>
      <c r="F22">
        <v>121.76870748299299</v>
      </c>
      <c r="J22">
        <v>8</v>
      </c>
      <c r="K22" s="33" t="s">
        <v>69</v>
      </c>
      <c r="L22" s="28">
        <v>4420</v>
      </c>
      <c r="M22" s="28">
        <v>156</v>
      </c>
      <c r="N22" s="28">
        <v>3381</v>
      </c>
      <c r="O22" s="70">
        <v>28.3</v>
      </c>
      <c r="P22" s="28">
        <v>130.69999999999999</v>
      </c>
    </row>
    <row r="23" spans="1:19" x14ac:dyDescent="0.25">
      <c r="A23" t="s">
        <v>299</v>
      </c>
      <c r="B23">
        <v>2855</v>
      </c>
      <c r="C23">
        <v>95</v>
      </c>
      <c r="D23">
        <v>2352</v>
      </c>
      <c r="E23">
        <v>30.052631578947299</v>
      </c>
      <c r="F23">
        <v>121.38605442176799</v>
      </c>
      <c r="J23">
        <v>9</v>
      </c>
      <c r="K23" s="32" t="s">
        <v>249</v>
      </c>
      <c r="L23" s="27">
        <v>4414</v>
      </c>
      <c r="M23" s="27">
        <v>104</v>
      </c>
      <c r="N23" s="27">
        <v>2902</v>
      </c>
      <c r="O23" s="69">
        <v>42.4</v>
      </c>
      <c r="P23" s="27">
        <v>152.1</v>
      </c>
    </row>
    <row r="24" spans="1:19" x14ac:dyDescent="0.25">
      <c r="A24" t="s">
        <v>65</v>
      </c>
      <c r="B24">
        <v>2772</v>
      </c>
      <c r="C24">
        <v>102</v>
      </c>
      <c r="D24">
        <v>1879</v>
      </c>
      <c r="E24">
        <v>27.176470588235201</v>
      </c>
      <c r="F24">
        <v>147.52527940393799</v>
      </c>
      <c r="J24">
        <v>10</v>
      </c>
      <c r="K24" s="33" t="s">
        <v>99</v>
      </c>
      <c r="L24" s="28">
        <v>4219</v>
      </c>
      <c r="M24" s="28">
        <v>134</v>
      </c>
      <c r="N24" s="28">
        <v>3400</v>
      </c>
      <c r="O24" s="70">
        <v>31.4</v>
      </c>
      <c r="P24" s="28">
        <v>124</v>
      </c>
    </row>
    <row r="25" spans="1:19" x14ac:dyDescent="0.25">
      <c r="A25" t="s">
        <v>23</v>
      </c>
      <c r="B25">
        <v>2755</v>
      </c>
      <c r="C25">
        <v>109</v>
      </c>
      <c r="D25">
        <v>2121</v>
      </c>
      <c r="E25">
        <v>25.2752293577981</v>
      </c>
      <c r="F25">
        <v>129.89156058462899</v>
      </c>
    </row>
    <row r="26" spans="1:19" x14ac:dyDescent="0.25">
      <c r="A26" t="s">
        <v>163</v>
      </c>
      <c r="B26">
        <v>2728</v>
      </c>
      <c r="C26">
        <v>98</v>
      </c>
      <c r="D26">
        <v>1746</v>
      </c>
      <c r="E26">
        <v>27.836734693877499</v>
      </c>
      <c r="F26">
        <v>156.24284077892301</v>
      </c>
    </row>
    <row r="27" spans="1:19" x14ac:dyDescent="0.25">
      <c r="A27" t="s">
        <v>338</v>
      </c>
      <c r="B27">
        <v>2589</v>
      </c>
      <c r="C27">
        <v>93</v>
      </c>
      <c r="D27">
        <v>2104</v>
      </c>
      <c r="E27">
        <v>27.838709677419299</v>
      </c>
      <c r="F27">
        <v>123.051330798479</v>
      </c>
    </row>
    <row r="28" spans="1:19" x14ac:dyDescent="0.25">
      <c r="A28" t="s">
        <v>188</v>
      </c>
      <c r="B28">
        <v>2489</v>
      </c>
      <c r="C28">
        <v>65</v>
      </c>
      <c r="D28">
        <v>1866</v>
      </c>
      <c r="E28">
        <v>38.292307692307602</v>
      </c>
      <c r="F28">
        <v>133.386923901393</v>
      </c>
    </row>
    <row r="29" spans="1:19" x14ac:dyDescent="0.25">
      <c r="A29" t="s">
        <v>275</v>
      </c>
      <c r="B29">
        <v>2427</v>
      </c>
      <c r="C29">
        <v>89</v>
      </c>
      <c r="D29">
        <v>2219</v>
      </c>
      <c r="E29">
        <v>27.269662921348299</v>
      </c>
      <c r="F29">
        <v>109.373591707976</v>
      </c>
    </row>
    <row r="30" spans="1:19" x14ac:dyDescent="0.25">
      <c r="A30" t="s">
        <v>115</v>
      </c>
      <c r="B30">
        <v>2385</v>
      </c>
      <c r="C30">
        <v>81</v>
      </c>
      <c r="D30">
        <v>1758</v>
      </c>
      <c r="E30">
        <v>29.4444444444444</v>
      </c>
      <c r="F30">
        <v>135.665529010238</v>
      </c>
      <c r="M30" t="s">
        <v>1250</v>
      </c>
      <c r="N30" t="s">
        <v>1249</v>
      </c>
      <c r="O30" t="s">
        <v>1222</v>
      </c>
      <c r="P30" t="s">
        <v>1163</v>
      </c>
      <c r="Q30" t="s">
        <v>1162</v>
      </c>
      <c r="R30" t="s">
        <v>1164</v>
      </c>
      <c r="S30" t="s">
        <v>1165</v>
      </c>
    </row>
    <row r="31" spans="1:19" x14ac:dyDescent="0.25">
      <c r="A31" t="s">
        <v>232</v>
      </c>
      <c r="B31">
        <v>2334</v>
      </c>
      <c r="C31">
        <v>71</v>
      </c>
      <c r="D31">
        <v>1943</v>
      </c>
      <c r="E31">
        <v>32.873239436619698</v>
      </c>
      <c r="F31">
        <v>120.12352032938701</v>
      </c>
      <c r="M31">
        <v>7</v>
      </c>
      <c r="N31" s="80" t="str">
        <f>INDEX(Table5[Batsman],$M$31)</f>
        <v>MS Dhoni</v>
      </c>
      <c r="O31">
        <f>INDEX(Table5[Total_runs],MATCH(Table26[Batsmen],Table5[Batsman],0))</f>
        <v>4450</v>
      </c>
      <c r="P31">
        <f>INDEX(Table5[Number of balls],MATCH(Table26[Batsmen],Table5[Batsman],0))</f>
        <v>3206</v>
      </c>
      <c r="Q31">
        <f>INDEX(Table5[Out],MATCH(Table26[Batsmen],Table5[Batsman],0))</f>
        <v>118</v>
      </c>
      <c r="R31">
        <f>INDEX(Table5[Average],MATCH(Table26[Batsmen],Table5[Batsman],0))</f>
        <v>37.700000000000003</v>
      </c>
      <c r="S31">
        <f>INDEX(Table5[Strike rate],MATCH(Table26[Batsmen],Table5[Batsman],0))</f>
        <v>138.80000000000001</v>
      </c>
    </row>
    <row r="32" spans="1:19" x14ac:dyDescent="0.25">
      <c r="A32" t="s">
        <v>58</v>
      </c>
      <c r="B32">
        <v>2215</v>
      </c>
      <c r="C32">
        <v>79</v>
      </c>
      <c r="D32">
        <v>1693</v>
      </c>
      <c r="E32">
        <v>28.037974683544299</v>
      </c>
      <c r="F32">
        <v>130.83284111045401</v>
      </c>
    </row>
    <row r="33" spans="1:19" x14ac:dyDescent="0.25">
      <c r="A33" t="s">
        <v>234</v>
      </c>
      <c r="B33">
        <v>2174</v>
      </c>
      <c r="C33">
        <v>77</v>
      </c>
      <c r="D33">
        <v>1877</v>
      </c>
      <c r="E33">
        <v>28.2337662337662</v>
      </c>
      <c r="F33">
        <v>115.823122003196</v>
      </c>
    </row>
    <row r="34" spans="1:19" x14ac:dyDescent="0.25">
      <c r="A34" t="s">
        <v>178</v>
      </c>
      <c r="B34">
        <v>2069</v>
      </c>
      <c r="C34">
        <v>76</v>
      </c>
      <c r="D34">
        <v>1492</v>
      </c>
      <c r="E34">
        <v>27.223684210526301</v>
      </c>
      <c r="F34">
        <v>138.67292225201001</v>
      </c>
    </row>
    <row r="35" spans="1:19" x14ac:dyDescent="0.25">
      <c r="A35" t="s">
        <v>30</v>
      </c>
      <c r="B35">
        <v>2038</v>
      </c>
      <c r="C35">
        <v>59</v>
      </c>
      <c r="D35">
        <v>1570</v>
      </c>
      <c r="E35">
        <v>34.542372881355902</v>
      </c>
      <c r="F35">
        <v>129.80891719745199</v>
      </c>
    </row>
    <row r="36" spans="1:19" x14ac:dyDescent="0.25">
      <c r="A36" t="s">
        <v>269</v>
      </c>
      <c r="B36">
        <v>2031</v>
      </c>
      <c r="C36">
        <v>49</v>
      </c>
      <c r="D36">
        <v>1633</v>
      </c>
      <c r="E36">
        <v>41.448979591836697</v>
      </c>
      <c r="F36">
        <v>124.372320881812</v>
      </c>
    </row>
    <row r="37" spans="1:19" x14ac:dyDescent="0.25">
      <c r="A37" t="s">
        <v>658</v>
      </c>
      <c r="B37">
        <v>1988</v>
      </c>
      <c r="C37">
        <v>49</v>
      </c>
      <c r="D37">
        <v>1428</v>
      </c>
      <c r="E37">
        <v>40.571428571428498</v>
      </c>
      <c r="F37">
        <v>139.21568627450901</v>
      </c>
    </row>
    <row r="38" spans="1:19" x14ac:dyDescent="0.25">
      <c r="A38" t="s">
        <v>141</v>
      </c>
      <c r="B38">
        <v>1977</v>
      </c>
      <c r="C38">
        <v>52</v>
      </c>
      <c r="D38">
        <v>1608</v>
      </c>
      <c r="E38">
        <v>38.019230769230703</v>
      </c>
      <c r="F38">
        <v>122.947761194029</v>
      </c>
    </row>
    <row r="39" spans="1:19" x14ac:dyDescent="0.25">
      <c r="A39" t="s">
        <v>429</v>
      </c>
      <c r="B39">
        <v>1931</v>
      </c>
      <c r="C39">
        <v>83</v>
      </c>
      <c r="D39">
        <v>1567</v>
      </c>
      <c r="E39">
        <v>23.265060240963798</v>
      </c>
      <c r="F39">
        <v>123.229100191448</v>
      </c>
    </row>
    <row r="40" spans="1:19" x14ac:dyDescent="0.25">
      <c r="A40" t="s">
        <v>436</v>
      </c>
      <c r="B40">
        <v>1861</v>
      </c>
      <c r="C40">
        <v>56</v>
      </c>
      <c r="D40">
        <v>1459</v>
      </c>
      <c r="E40">
        <v>33.232142857142797</v>
      </c>
      <c r="F40">
        <v>127.553118574366</v>
      </c>
    </row>
    <row r="41" spans="1:19" x14ac:dyDescent="0.25">
      <c r="A41" t="s">
        <v>497</v>
      </c>
      <c r="B41">
        <v>1858</v>
      </c>
      <c r="C41">
        <v>54</v>
      </c>
      <c r="D41">
        <v>1327</v>
      </c>
      <c r="E41">
        <v>34.407407407407398</v>
      </c>
      <c r="F41">
        <v>140.015071590052</v>
      </c>
      <c r="S41" t="s">
        <v>1251</v>
      </c>
    </row>
    <row r="42" spans="1:19" x14ac:dyDescent="0.25">
      <c r="A42" t="s">
        <v>209</v>
      </c>
      <c r="B42">
        <v>1808</v>
      </c>
      <c r="C42">
        <v>64</v>
      </c>
      <c r="D42">
        <v>1460</v>
      </c>
      <c r="E42">
        <v>28.25</v>
      </c>
      <c r="F42">
        <v>123.835616438356</v>
      </c>
    </row>
    <row r="43" spans="1:19" x14ac:dyDescent="0.25">
      <c r="A43" t="s">
        <v>112</v>
      </c>
      <c r="B43">
        <v>1767</v>
      </c>
      <c r="C43">
        <v>49</v>
      </c>
      <c r="D43">
        <v>1071</v>
      </c>
      <c r="E43">
        <v>36.061224489795897</v>
      </c>
      <c r="F43">
        <v>164.98599439775899</v>
      </c>
    </row>
    <row r="44" spans="1:19" x14ac:dyDescent="0.25">
      <c r="A44" t="s">
        <v>121</v>
      </c>
      <c r="B44">
        <v>1767</v>
      </c>
      <c r="C44">
        <v>74</v>
      </c>
      <c r="D44">
        <v>1340</v>
      </c>
      <c r="E44">
        <v>23.878378378378301</v>
      </c>
      <c r="F44">
        <v>131.86567164179101</v>
      </c>
    </row>
    <row r="45" spans="1:19" x14ac:dyDescent="0.25">
      <c r="A45" t="s">
        <v>483</v>
      </c>
      <c r="B45">
        <v>1741</v>
      </c>
      <c r="C45">
        <v>66</v>
      </c>
      <c r="D45">
        <v>1332</v>
      </c>
      <c r="E45">
        <v>26.378787878787801</v>
      </c>
      <c r="F45">
        <v>130.70570570570499</v>
      </c>
    </row>
    <row r="46" spans="1:19" x14ac:dyDescent="0.25">
      <c r="A46" t="s">
        <v>308</v>
      </c>
      <c r="B46">
        <v>1696</v>
      </c>
      <c r="C46">
        <v>60</v>
      </c>
      <c r="D46">
        <v>1446</v>
      </c>
      <c r="E46">
        <v>28.266666666666602</v>
      </c>
      <c r="F46">
        <v>117.28907330567</v>
      </c>
    </row>
    <row r="47" spans="1:19" x14ac:dyDescent="0.25">
      <c r="A47" t="s">
        <v>119</v>
      </c>
      <c r="B47">
        <v>1695</v>
      </c>
      <c r="C47">
        <v>57</v>
      </c>
      <c r="D47">
        <v>1321</v>
      </c>
      <c r="E47">
        <v>29.736842105263101</v>
      </c>
      <c r="F47">
        <v>128.31188493565401</v>
      </c>
    </row>
    <row r="48" spans="1:19" x14ac:dyDescent="0.25">
      <c r="A48" t="s">
        <v>173</v>
      </c>
      <c r="B48">
        <v>1687</v>
      </c>
      <c r="C48">
        <v>69</v>
      </c>
      <c r="D48">
        <v>1387</v>
      </c>
      <c r="E48">
        <v>24.449275362318801</v>
      </c>
      <c r="F48">
        <v>121.629416005767</v>
      </c>
    </row>
    <row r="49" spans="1:17" x14ac:dyDescent="0.25">
      <c r="A49" t="s">
        <v>333</v>
      </c>
      <c r="B49">
        <v>1555</v>
      </c>
      <c r="C49">
        <v>74</v>
      </c>
      <c r="D49">
        <v>1308</v>
      </c>
      <c r="E49">
        <v>21.013513513513502</v>
      </c>
      <c r="F49">
        <v>118.883792048929</v>
      </c>
    </row>
    <row r="50" spans="1:17" x14ac:dyDescent="0.25">
      <c r="A50" t="s">
        <v>459</v>
      </c>
      <c r="B50">
        <v>1535</v>
      </c>
      <c r="C50">
        <v>71</v>
      </c>
      <c r="D50">
        <v>1227</v>
      </c>
      <c r="E50">
        <v>21.619718309859099</v>
      </c>
      <c r="F50">
        <v>125.101874490627</v>
      </c>
    </row>
    <row r="51" spans="1:17" x14ac:dyDescent="0.25">
      <c r="A51" t="s">
        <v>212</v>
      </c>
      <c r="B51">
        <v>1494</v>
      </c>
      <c r="C51">
        <v>63</v>
      </c>
      <c r="D51">
        <v>1155</v>
      </c>
      <c r="E51">
        <v>23.714285714285701</v>
      </c>
      <c r="F51">
        <v>129.35064935064901</v>
      </c>
    </row>
    <row r="52" spans="1:17" x14ac:dyDescent="0.25">
      <c r="A52" t="s">
        <v>616</v>
      </c>
      <c r="B52">
        <v>1478</v>
      </c>
      <c r="C52">
        <v>46</v>
      </c>
      <c r="D52">
        <v>1109</v>
      </c>
      <c r="E52">
        <v>32.130434782608603</v>
      </c>
      <c r="F52">
        <v>133.273219116321</v>
      </c>
    </row>
    <row r="53" spans="1:17" x14ac:dyDescent="0.25">
      <c r="A53" t="s">
        <v>122</v>
      </c>
      <c r="B53">
        <v>1465</v>
      </c>
      <c r="C53">
        <v>61</v>
      </c>
      <c r="D53">
        <v>1137</v>
      </c>
      <c r="E53">
        <v>24.016393442622899</v>
      </c>
      <c r="F53">
        <v>128.84784520668401</v>
      </c>
    </row>
    <row r="54" spans="1:17" x14ac:dyDescent="0.25">
      <c r="A54" t="s">
        <v>280</v>
      </c>
      <c r="B54">
        <v>1441</v>
      </c>
      <c r="C54">
        <v>48</v>
      </c>
      <c r="D54">
        <v>1210</v>
      </c>
      <c r="E54">
        <v>30.0208333333333</v>
      </c>
      <c r="F54">
        <v>119.09090909090899</v>
      </c>
    </row>
    <row r="55" spans="1:17" x14ac:dyDescent="0.25">
      <c r="A55" t="s">
        <v>576</v>
      </c>
      <c r="B55">
        <v>1415</v>
      </c>
      <c r="C55">
        <v>41</v>
      </c>
      <c r="D55">
        <v>752</v>
      </c>
      <c r="E55">
        <v>34.512195121951201</v>
      </c>
      <c r="F55">
        <v>188.16489361702099</v>
      </c>
    </row>
    <row r="56" spans="1:17" x14ac:dyDescent="0.25">
      <c r="A56" t="s">
        <v>43</v>
      </c>
      <c r="B56">
        <v>1401</v>
      </c>
      <c r="C56">
        <v>62</v>
      </c>
      <c r="D56">
        <v>864</v>
      </c>
      <c r="E56">
        <v>22.596774193548299</v>
      </c>
      <c r="F56">
        <v>162.152777777777</v>
      </c>
    </row>
    <row r="57" spans="1:17" x14ac:dyDescent="0.25">
      <c r="A57" t="s">
        <v>294</v>
      </c>
      <c r="B57">
        <v>1400</v>
      </c>
      <c r="C57">
        <v>46</v>
      </c>
      <c r="D57">
        <v>1117</v>
      </c>
      <c r="E57">
        <v>30.434782608695599</v>
      </c>
      <c r="F57">
        <v>125.335720680393</v>
      </c>
    </row>
    <row r="58" spans="1:17" x14ac:dyDescent="0.25">
      <c r="A58" t="s">
        <v>86</v>
      </c>
      <c r="B58">
        <v>1396</v>
      </c>
      <c r="C58">
        <v>37</v>
      </c>
      <c r="D58">
        <v>919</v>
      </c>
      <c r="E58">
        <v>37.729729729729698</v>
      </c>
      <c r="F58">
        <v>151.904243743199</v>
      </c>
    </row>
    <row r="59" spans="1:17" x14ac:dyDescent="0.25">
      <c r="A59" t="s">
        <v>197</v>
      </c>
      <c r="B59">
        <v>1349</v>
      </c>
      <c r="C59">
        <v>54</v>
      </c>
      <c r="D59">
        <v>1261</v>
      </c>
      <c r="E59">
        <v>24.981481481481399</v>
      </c>
      <c r="F59">
        <v>106.978588421887</v>
      </c>
    </row>
    <row r="60" spans="1:17" x14ac:dyDescent="0.25">
      <c r="A60" t="s">
        <v>154</v>
      </c>
      <c r="B60">
        <v>1322</v>
      </c>
      <c r="C60">
        <v>48</v>
      </c>
      <c r="D60">
        <v>1069</v>
      </c>
      <c r="E60">
        <v>27.5416666666666</v>
      </c>
      <c r="F60">
        <v>123.66697848456501</v>
      </c>
    </row>
    <row r="61" spans="1:17" x14ac:dyDescent="0.25">
      <c r="A61" t="s">
        <v>83</v>
      </c>
      <c r="B61">
        <v>1309</v>
      </c>
      <c r="C61">
        <v>34</v>
      </c>
      <c r="D61">
        <v>964</v>
      </c>
      <c r="E61">
        <v>38.5</v>
      </c>
      <c r="F61">
        <v>135.78838174273801</v>
      </c>
    </row>
    <row r="62" spans="1:17" x14ac:dyDescent="0.25">
      <c r="A62" t="s">
        <v>37</v>
      </c>
      <c r="B62">
        <v>1288</v>
      </c>
      <c r="C62">
        <v>37</v>
      </c>
      <c r="D62">
        <v>909</v>
      </c>
      <c r="E62">
        <v>34.8108108108108</v>
      </c>
      <c r="F62">
        <v>141.69416941694101</v>
      </c>
    </row>
    <row r="63" spans="1:17" x14ac:dyDescent="0.25">
      <c r="A63" t="s">
        <v>1101</v>
      </c>
      <c r="B63">
        <v>1276</v>
      </c>
      <c r="C63">
        <v>42</v>
      </c>
      <c r="D63">
        <v>1064</v>
      </c>
      <c r="E63">
        <v>30.380952380952301</v>
      </c>
      <c r="F63">
        <v>119.924812030075</v>
      </c>
      <c r="P63" s="36"/>
      <c r="Q63" s="25"/>
    </row>
    <row r="64" spans="1:17" x14ac:dyDescent="0.25">
      <c r="A64" t="s">
        <v>578</v>
      </c>
      <c r="B64">
        <v>1269</v>
      </c>
      <c r="C64">
        <v>67</v>
      </c>
      <c r="D64">
        <v>988</v>
      </c>
      <c r="E64">
        <v>18.9402985074626</v>
      </c>
      <c r="F64">
        <v>128.441295546558</v>
      </c>
    </row>
    <row r="65" spans="1:6" x14ac:dyDescent="0.25">
      <c r="A65" t="s">
        <v>257</v>
      </c>
      <c r="B65">
        <v>1153</v>
      </c>
      <c r="C65">
        <v>41</v>
      </c>
      <c r="D65">
        <v>1006</v>
      </c>
      <c r="E65">
        <v>28.121951219512098</v>
      </c>
      <c r="F65">
        <v>114.612326043737</v>
      </c>
    </row>
    <row r="66" spans="1:6" x14ac:dyDescent="0.25">
      <c r="A66" t="s">
        <v>192</v>
      </c>
      <c r="B66">
        <v>1150</v>
      </c>
      <c r="C66">
        <v>52</v>
      </c>
      <c r="D66">
        <v>948</v>
      </c>
      <c r="E66">
        <v>22.115384615384599</v>
      </c>
      <c r="F66">
        <v>121.308016877637</v>
      </c>
    </row>
    <row r="67" spans="1:6" x14ac:dyDescent="0.25">
      <c r="A67" t="s">
        <v>168</v>
      </c>
      <c r="B67">
        <v>1107</v>
      </c>
      <c r="C67">
        <v>27</v>
      </c>
      <c r="D67">
        <v>802</v>
      </c>
      <c r="E67">
        <v>41</v>
      </c>
      <c r="F67">
        <v>138.02992518703201</v>
      </c>
    </row>
    <row r="68" spans="1:6" x14ac:dyDescent="0.25">
      <c r="A68" t="s">
        <v>55</v>
      </c>
      <c r="B68">
        <v>1093</v>
      </c>
      <c r="C68">
        <v>40</v>
      </c>
      <c r="D68">
        <v>808</v>
      </c>
      <c r="E68">
        <v>27.324999999999999</v>
      </c>
      <c r="F68">
        <v>135.27227722772199</v>
      </c>
    </row>
    <row r="69" spans="1:6" x14ac:dyDescent="0.25">
      <c r="A69" t="s">
        <v>50</v>
      </c>
      <c r="B69">
        <v>1087</v>
      </c>
      <c r="C69">
        <v>46</v>
      </c>
      <c r="D69">
        <v>851</v>
      </c>
      <c r="E69">
        <v>23.630434782608599</v>
      </c>
      <c r="F69">
        <v>127.73207990599199</v>
      </c>
    </row>
    <row r="70" spans="1:6" x14ac:dyDescent="0.25">
      <c r="A70" t="s">
        <v>597</v>
      </c>
      <c r="B70">
        <v>1082</v>
      </c>
      <c r="C70">
        <v>38</v>
      </c>
      <c r="D70">
        <v>689</v>
      </c>
      <c r="E70">
        <v>28.473684210526301</v>
      </c>
      <c r="F70">
        <v>157.03918722786599</v>
      </c>
    </row>
    <row r="71" spans="1:6" x14ac:dyDescent="0.25">
      <c r="A71" t="s">
        <v>114</v>
      </c>
      <c r="B71">
        <v>1079</v>
      </c>
      <c r="C71">
        <v>27</v>
      </c>
      <c r="D71">
        <v>851</v>
      </c>
      <c r="E71">
        <v>39.962962962962898</v>
      </c>
      <c r="F71">
        <v>126.792009400705</v>
      </c>
    </row>
    <row r="72" spans="1:6" x14ac:dyDescent="0.25">
      <c r="A72" t="s">
        <v>281</v>
      </c>
      <c r="B72">
        <v>1017</v>
      </c>
      <c r="C72">
        <v>41</v>
      </c>
      <c r="D72">
        <v>818</v>
      </c>
      <c r="E72">
        <v>24.804878048780399</v>
      </c>
      <c r="F72">
        <v>124.327628361858</v>
      </c>
    </row>
    <row r="73" spans="1:6" x14ac:dyDescent="0.25">
      <c r="A73" t="s">
        <v>481</v>
      </c>
      <c r="B73">
        <v>1013</v>
      </c>
      <c r="C73">
        <v>42</v>
      </c>
      <c r="D73">
        <v>767</v>
      </c>
      <c r="E73">
        <v>24.119047619047599</v>
      </c>
      <c r="F73">
        <v>132.073011734028</v>
      </c>
    </row>
    <row r="74" spans="1:6" x14ac:dyDescent="0.25">
      <c r="A74" t="s">
        <v>339</v>
      </c>
      <c r="B74">
        <v>1001</v>
      </c>
      <c r="C74">
        <v>28</v>
      </c>
      <c r="D74">
        <v>740</v>
      </c>
      <c r="E74">
        <v>35.75</v>
      </c>
      <c r="F74">
        <v>135.27027027027</v>
      </c>
    </row>
    <row r="75" spans="1:6" x14ac:dyDescent="0.25">
      <c r="A75" t="s">
        <v>696</v>
      </c>
      <c r="B75">
        <v>995</v>
      </c>
      <c r="C75">
        <v>35</v>
      </c>
      <c r="D75">
        <v>746</v>
      </c>
      <c r="E75">
        <v>28.428571428571399</v>
      </c>
      <c r="F75">
        <v>133.37801608578999</v>
      </c>
    </row>
    <row r="76" spans="1:6" x14ac:dyDescent="0.25">
      <c r="A76" t="s">
        <v>1142</v>
      </c>
      <c r="B76">
        <v>985</v>
      </c>
      <c r="C76">
        <v>42</v>
      </c>
      <c r="D76">
        <v>834</v>
      </c>
      <c r="E76">
        <v>23.452380952380899</v>
      </c>
      <c r="F76">
        <v>118.105515587529</v>
      </c>
    </row>
    <row r="77" spans="1:6" x14ac:dyDescent="0.25">
      <c r="A77" t="s">
        <v>222</v>
      </c>
      <c r="B77">
        <v>975</v>
      </c>
      <c r="C77">
        <v>40</v>
      </c>
      <c r="D77">
        <v>682</v>
      </c>
      <c r="E77">
        <v>24.375</v>
      </c>
      <c r="F77">
        <v>142.96187683284401</v>
      </c>
    </row>
    <row r="78" spans="1:6" x14ac:dyDescent="0.25">
      <c r="A78" t="s">
        <v>319</v>
      </c>
      <c r="B78">
        <v>974</v>
      </c>
      <c r="C78">
        <v>26</v>
      </c>
      <c r="D78">
        <v>748</v>
      </c>
      <c r="E78">
        <v>37.461538461538403</v>
      </c>
      <c r="F78">
        <v>130.213903743315</v>
      </c>
    </row>
    <row r="79" spans="1:6" x14ac:dyDescent="0.25">
      <c r="A79" t="s">
        <v>456</v>
      </c>
      <c r="B79">
        <v>971</v>
      </c>
      <c r="C79">
        <v>35</v>
      </c>
      <c r="D79">
        <v>760</v>
      </c>
      <c r="E79">
        <v>27.742857142857101</v>
      </c>
      <c r="F79">
        <v>127.763157894736</v>
      </c>
    </row>
    <row r="80" spans="1:6" x14ac:dyDescent="0.25">
      <c r="A80" t="s">
        <v>598</v>
      </c>
      <c r="B80">
        <v>969</v>
      </c>
      <c r="C80">
        <v>35</v>
      </c>
      <c r="D80">
        <v>756</v>
      </c>
      <c r="E80">
        <v>27.685714285714202</v>
      </c>
      <c r="F80">
        <v>128.17460317460299</v>
      </c>
    </row>
    <row r="81" spans="1:6" x14ac:dyDescent="0.25">
      <c r="A81" t="s">
        <v>105</v>
      </c>
      <c r="B81">
        <v>897</v>
      </c>
      <c r="C81">
        <v>32</v>
      </c>
      <c r="D81">
        <v>609</v>
      </c>
      <c r="E81">
        <v>28.03125</v>
      </c>
      <c r="F81">
        <v>147.290640394088</v>
      </c>
    </row>
    <row r="82" spans="1:6" x14ac:dyDescent="0.25">
      <c r="A82" t="s">
        <v>260</v>
      </c>
      <c r="B82">
        <v>886</v>
      </c>
      <c r="C82">
        <v>32</v>
      </c>
      <c r="D82">
        <v>802</v>
      </c>
      <c r="E82">
        <v>27.6875</v>
      </c>
      <c r="F82">
        <v>110.47381546134601</v>
      </c>
    </row>
    <row r="83" spans="1:6" x14ac:dyDescent="0.25">
      <c r="A83" t="s">
        <v>1102</v>
      </c>
      <c r="B83">
        <v>880</v>
      </c>
      <c r="C83">
        <v>44</v>
      </c>
      <c r="D83">
        <v>683</v>
      </c>
      <c r="E83">
        <v>20</v>
      </c>
      <c r="F83">
        <v>128.843338213762</v>
      </c>
    </row>
    <row r="84" spans="1:6" x14ac:dyDescent="0.25">
      <c r="A84" t="s">
        <v>596</v>
      </c>
      <c r="B84">
        <v>854</v>
      </c>
      <c r="C84">
        <v>38</v>
      </c>
      <c r="D84">
        <v>702</v>
      </c>
      <c r="E84">
        <v>22.473684210526301</v>
      </c>
      <c r="F84">
        <v>121.652421652421</v>
      </c>
    </row>
    <row r="85" spans="1:6" x14ac:dyDescent="0.25">
      <c r="A85" t="s">
        <v>282</v>
      </c>
      <c r="B85">
        <v>831</v>
      </c>
      <c r="C85">
        <v>56</v>
      </c>
      <c r="D85">
        <v>597</v>
      </c>
      <c r="E85">
        <v>14.839285714285699</v>
      </c>
      <c r="F85">
        <v>139.19597989949699</v>
      </c>
    </row>
    <row r="86" spans="1:6" x14ac:dyDescent="0.25">
      <c r="A86" t="s">
        <v>57</v>
      </c>
      <c r="B86">
        <v>800</v>
      </c>
      <c r="C86">
        <v>43</v>
      </c>
      <c r="D86">
        <v>628</v>
      </c>
      <c r="E86">
        <v>18.604651162790699</v>
      </c>
      <c r="F86">
        <v>127.388535031847</v>
      </c>
    </row>
    <row r="87" spans="1:6" x14ac:dyDescent="0.25">
      <c r="A87" t="s">
        <v>479</v>
      </c>
      <c r="B87">
        <v>798</v>
      </c>
      <c r="C87">
        <v>37</v>
      </c>
      <c r="D87">
        <v>697</v>
      </c>
      <c r="E87">
        <v>21.567567567567501</v>
      </c>
      <c r="F87">
        <v>114.490674318507</v>
      </c>
    </row>
    <row r="88" spans="1:6" x14ac:dyDescent="0.25">
      <c r="A88" t="s">
        <v>62</v>
      </c>
      <c r="B88">
        <v>785</v>
      </c>
      <c r="C88">
        <v>40</v>
      </c>
      <c r="D88">
        <v>458</v>
      </c>
      <c r="E88">
        <v>19.625</v>
      </c>
      <c r="F88">
        <v>171.39737991266301</v>
      </c>
    </row>
    <row r="89" spans="1:6" x14ac:dyDescent="0.25">
      <c r="A89" t="s">
        <v>185</v>
      </c>
      <c r="B89">
        <v>768</v>
      </c>
      <c r="C89">
        <v>29</v>
      </c>
      <c r="D89">
        <v>531</v>
      </c>
      <c r="E89">
        <v>26.482758620689602</v>
      </c>
      <c r="F89">
        <v>144.63276836158099</v>
      </c>
    </row>
    <row r="90" spans="1:6" x14ac:dyDescent="0.25">
      <c r="A90" t="s">
        <v>111</v>
      </c>
      <c r="B90">
        <v>761</v>
      </c>
      <c r="C90">
        <v>27</v>
      </c>
      <c r="D90">
        <v>553</v>
      </c>
      <c r="E90">
        <v>28.185185185185102</v>
      </c>
      <c r="F90">
        <v>137.61301989149999</v>
      </c>
    </row>
    <row r="91" spans="1:6" x14ac:dyDescent="0.25">
      <c r="A91" t="s">
        <v>439</v>
      </c>
      <c r="B91">
        <v>750</v>
      </c>
      <c r="C91">
        <v>34</v>
      </c>
      <c r="D91">
        <v>588</v>
      </c>
      <c r="E91">
        <v>22.058823529411701</v>
      </c>
      <c r="F91">
        <v>127.551020408163</v>
      </c>
    </row>
    <row r="92" spans="1:6" x14ac:dyDescent="0.25">
      <c r="A92" t="s">
        <v>210</v>
      </c>
      <c r="B92">
        <v>739</v>
      </c>
      <c r="C92">
        <v>30</v>
      </c>
      <c r="D92">
        <v>666</v>
      </c>
      <c r="E92">
        <v>24.633333333333301</v>
      </c>
      <c r="F92">
        <v>110.96096096095999</v>
      </c>
    </row>
    <row r="93" spans="1:6" x14ac:dyDescent="0.25">
      <c r="A93" t="s">
        <v>304</v>
      </c>
      <c r="B93">
        <v>724</v>
      </c>
      <c r="C93">
        <v>31</v>
      </c>
      <c r="D93">
        <v>573</v>
      </c>
      <c r="E93">
        <v>23.354838709677399</v>
      </c>
      <c r="F93">
        <v>126.352530541012</v>
      </c>
    </row>
    <row r="94" spans="1:6" x14ac:dyDescent="0.25">
      <c r="A94" t="s">
        <v>698</v>
      </c>
      <c r="B94">
        <v>701</v>
      </c>
      <c r="C94">
        <v>31</v>
      </c>
      <c r="D94">
        <v>531</v>
      </c>
      <c r="E94">
        <v>22.612903225806399</v>
      </c>
      <c r="F94">
        <v>132.01506591337099</v>
      </c>
    </row>
    <row r="95" spans="1:6" x14ac:dyDescent="0.25">
      <c r="A95" t="s">
        <v>344</v>
      </c>
      <c r="B95">
        <v>676</v>
      </c>
      <c r="C95">
        <v>30</v>
      </c>
      <c r="D95">
        <v>573</v>
      </c>
      <c r="E95">
        <v>22.533333333333299</v>
      </c>
      <c r="F95">
        <v>117.975567190226</v>
      </c>
    </row>
    <row r="96" spans="1:6" x14ac:dyDescent="0.25">
      <c r="A96" t="s">
        <v>826</v>
      </c>
      <c r="B96">
        <v>672</v>
      </c>
      <c r="C96">
        <v>39</v>
      </c>
      <c r="D96">
        <v>574</v>
      </c>
      <c r="E96">
        <v>17.230769230769202</v>
      </c>
      <c r="F96">
        <v>117.07317073170699</v>
      </c>
    </row>
    <row r="97" spans="1:6" x14ac:dyDescent="0.25">
      <c r="A97" t="s">
        <v>571</v>
      </c>
      <c r="B97">
        <v>663</v>
      </c>
      <c r="C97">
        <v>29</v>
      </c>
      <c r="D97">
        <v>543</v>
      </c>
      <c r="E97">
        <v>22.862068965517199</v>
      </c>
      <c r="F97">
        <v>122.099447513812</v>
      </c>
    </row>
    <row r="98" spans="1:6" x14ac:dyDescent="0.25">
      <c r="A98" t="s">
        <v>75</v>
      </c>
      <c r="B98">
        <v>641</v>
      </c>
      <c r="C98">
        <v>30</v>
      </c>
      <c r="D98">
        <v>481</v>
      </c>
      <c r="E98">
        <v>21.3666666666666</v>
      </c>
      <c r="F98">
        <v>133.264033264033</v>
      </c>
    </row>
    <row r="99" spans="1:6" x14ac:dyDescent="0.25">
      <c r="A99" t="s">
        <v>626</v>
      </c>
      <c r="B99">
        <v>608</v>
      </c>
      <c r="C99">
        <v>29</v>
      </c>
      <c r="D99">
        <v>465</v>
      </c>
      <c r="E99">
        <v>20.965517241379299</v>
      </c>
      <c r="F99">
        <v>130.75268817204301</v>
      </c>
    </row>
    <row r="100" spans="1:6" x14ac:dyDescent="0.25">
      <c r="A100" t="s">
        <v>730</v>
      </c>
      <c r="B100">
        <v>604</v>
      </c>
      <c r="C100">
        <v>24</v>
      </c>
      <c r="D100">
        <v>423</v>
      </c>
      <c r="E100">
        <v>25.1666666666666</v>
      </c>
      <c r="F100">
        <v>142.78959810874699</v>
      </c>
    </row>
    <row r="101" spans="1:6" x14ac:dyDescent="0.25">
      <c r="A101" t="s">
        <v>442</v>
      </c>
      <c r="B101">
        <v>604</v>
      </c>
      <c r="C101">
        <v>29</v>
      </c>
      <c r="D101">
        <v>456</v>
      </c>
      <c r="E101">
        <v>20.827586206896498</v>
      </c>
      <c r="F101">
        <v>132.45614035087701</v>
      </c>
    </row>
    <row r="102" spans="1:6" x14ac:dyDescent="0.25">
      <c r="A102" t="s">
        <v>346</v>
      </c>
      <c r="B102">
        <v>584</v>
      </c>
      <c r="C102">
        <v>50</v>
      </c>
      <c r="D102">
        <v>519</v>
      </c>
      <c r="E102">
        <v>11.68</v>
      </c>
      <c r="F102">
        <v>112.52408477842</v>
      </c>
    </row>
    <row r="103" spans="1:6" x14ac:dyDescent="0.25">
      <c r="A103" t="s">
        <v>94</v>
      </c>
      <c r="B103">
        <v>577</v>
      </c>
      <c r="C103">
        <v>13</v>
      </c>
      <c r="D103">
        <v>407</v>
      </c>
      <c r="E103">
        <v>44.384615384615302</v>
      </c>
      <c r="F103">
        <v>141.769041769041</v>
      </c>
    </row>
    <row r="104" spans="1:6" x14ac:dyDescent="0.25">
      <c r="A104" t="s">
        <v>1128</v>
      </c>
      <c r="B104">
        <v>563</v>
      </c>
      <c r="C104">
        <v>17</v>
      </c>
      <c r="D104">
        <v>416</v>
      </c>
      <c r="E104">
        <v>33.117647058823501</v>
      </c>
      <c r="F104">
        <v>135.336538461538</v>
      </c>
    </row>
    <row r="105" spans="1:6" x14ac:dyDescent="0.25">
      <c r="A105" t="s">
        <v>71</v>
      </c>
      <c r="B105">
        <v>538</v>
      </c>
      <c r="C105">
        <v>22</v>
      </c>
      <c r="D105">
        <v>423</v>
      </c>
      <c r="E105">
        <v>24.4545454545454</v>
      </c>
      <c r="F105">
        <v>127.186761229314</v>
      </c>
    </row>
    <row r="106" spans="1:6" x14ac:dyDescent="0.25">
      <c r="A106" t="s">
        <v>251</v>
      </c>
      <c r="B106">
        <v>531</v>
      </c>
      <c r="C106">
        <v>19</v>
      </c>
      <c r="D106">
        <v>452</v>
      </c>
      <c r="E106">
        <v>27.947368421052602</v>
      </c>
      <c r="F106">
        <v>117.477876106194</v>
      </c>
    </row>
    <row r="107" spans="1:6" x14ac:dyDescent="0.25">
      <c r="A107" t="s">
        <v>488</v>
      </c>
      <c r="B107">
        <v>527</v>
      </c>
      <c r="C107">
        <v>28</v>
      </c>
      <c r="D107">
        <v>387</v>
      </c>
      <c r="E107">
        <v>18.821428571428498</v>
      </c>
      <c r="F107">
        <v>136.17571059431501</v>
      </c>
    </row>
    <row r="108" spans="1:6" x14ac:dyDescent="0.25">
      <c r="A108" t="s">
        <v>570</v>
      </c>
      <c r="B108">
        <v>526</v>
      </c>
      <c r="C108">
        <v>33</v>
      </c>
      <c r="D108">
        <v>413</v>
      </c>
      <c r="E108">
        <v>15.9393939393939</v>
      </c>
      <c r="F108">
        <v>127.360774818401</v>
      </c>
    </row>
    <row r="109" spans="1:6" x14ac:dyDescent="0.25">
      <c r="A109" t="s">
        <v>631</v>
      </c>
      <c r="B109">
        <v>519</v>
      </c>
      <c r="C109">
        <v>20</v>
      </c>
      <c r="D109">
        <v>327</v>
      </c>
      <c r="E109">
        <v>25.95</v>
      </c>
      <c r="F109">
        <v>158.71559633027499</v>
      </c>
    </row>
    <row r="110" spans="1:6" x14ac:dyDescent="0.25">
      <c r="A110" t="s">
        <v>969</v>
      </c>
      <c r="B110">
        <v>514</v>
      </c>
      <c r="C110">
        <v>24</v>
      </c>
      <c r="D110">
        <v>469</v>
      </c>
      <c r="E110">
        <v>21.4166666666666</v>
      </c>
      <c r="F110">
        <v>109.59488272921099</v>
      </c>
    </row>
    <row r="111" spans="1:6" x14ac:dyDescent="0.25">
      <c r="A111" t="s">
        <v>764</v>
      </c>
      <c r="B111">
        <v>510</v>
      </c>
      <c r="C111">
        <v>14</v>
      </c>
      <c r="D111">
        <v>377</v>
      </c>
      <c r="E111">
        <v>36.428571428571402</v>
      </c>
      <c r="F111">
        <v>135.278514588859</v>
      </c>
    </row>
    <row r="112" spans="1:6" x14ac:dyDescent="0.25">
      <c r="A112" t="s">
        <v>1003</v>
      </c>
      <c r="B112">
        <v>506</v>
      </c>
      <c r="C112">
        <v>13</v>
      </c>
      <c r="D112">
        <v>386</v>
      </c>
      <c r="E112">
        <v>38.923076923076898</v>
      </c>
      <c r="F112">
        <v>131.088082901554</v>
      </c>
    </row>
    <row r="113" spans="1:6" x14ac:dyDescent="0.25">
      <c r="A113" t="s">
        <v>376</v>
      </c>
      <c r="B113">
        <v>505</v>
      </c>
      <c r="C113">
        <v>22</v>
      </c>
      <c r="D113">
        <v>415</v>
      </c>
      <c r="E113">
        <v>22.9545454545454</v>
      </c>
      <c r="F113">
        <v>121.686746987951</v>
      </c>
    </row>
    <row r="114" spans="1:6" x14ac:dyDescent="0.25">
      <c r="A114" t="s">
        <v>636</v>
      </c>
      <c r="B114">
        <v>476</v>
      </c>
      <c r="C114">
        <v>15</v>
      </c>
      <c r="D114">
        <v>362</v>
      </c>
      <c r="E114">
        <v>31.733333333333299</v>
      </c>
      <c r="F114">
        <v>131.49171270718199</v>
      </c>
    </row>
    <row r="115" spans="1:6" x14ac:dyDescent="0.25">
      <c r="A115" t="s">
        <v>732</v>
      </c>
      <c r="B115">
        <v>459</v>
      </c>
      <c r="C115">
        <v>8</v>
      </c>
      <c r="D115">
        <v>284</v>
      </c>
      <c r="E115">
        <v>57.375</v>
      </c>
      <c r="F115">
        <v>161.619718309859</v>
      </c>
    </row>
    <row r="116" spans="1:6" x14ac:dyDescent="0.25">
      <c r="A116" t="s">
        <v>896</v>
      </c>
      <c r="B116">
        <v>448</v>
      </c>
      <c r="C116">
        <v>24</v>
      </c>
      <c r="D116">
        <v>373</v>
      </c>
      <c r="E116">
        <v>18.6666666666666</v>
      </c>
      <c r="F116">
        <v>120.107238605898</v>
      </c>
    </row>
    <row r="117" spans="1:6" x14ac:dyDescent="0.25">
      <c r="A117" t="s">
        <v>908</v>
      </c>
      <c r="B117">
        <v>443</v>
      </c>
      <c r="C117">
        <v>26</v>
      </c>
      <c r="D117">
        <v>342</v>
      </c>
      <c r="E117">
        <v>17.038461538461501</v>
      </c>
      <c r="F117">
        <v>129.53216374268999</v>
      </c>
    </row>
    <row r="118" spans="1:6" x14ac:dyDescent="0.25">
      <c r="A118" t="s">
        <v>898</v>
      </c>
      <c r="B118">
        <v>437</v>
      </c>
      <c r="C118">
        <v>16</v>
      </c>
      <c r="D118">
        <v>327</v>
      </c>
      <c r="E118">
        <v>27.3125</v>
      </c>
      <c r="F118">
        <v>133.63914373088599</v>
      </c>
    </row>
    <row r="119" spans="1:6" x14ac:dyDescent="0.25">
      <c r="A119" t="s">
        <v>1000</v>
      </c>
      <c r="B119">
        <v>424</v>
      </c>
      <c r="C119">
        <v>24</v>
      </c>
      <c r="D119">
        <v>305</v>
      </c>
      <c r="E119">
        <v>17.6666666666666</v>
      </c>
      <c r="F119">
        <v>139.01639344262199</v>
      </c>
    </row>
    <row r="120" spans="1:6" x14ac:dyDescent="0.25">
      <c r="A120" t="s">
        <v>189</v>
      </c>
      <c r="B120">
        <v>423</v>
      </c>
      <c r="C120">
        <v>19</v>
      </c>
      <c r="D120">
        <v>339</v>
      </c>
      <c r="E120">
        <v>22.2631578947368</v>
      </c>
      <c r="F120">
        <v>124.778761061946</v>
      </c>
    </row>
    <row r="121" spans="1:6" x14ac:dyDescent="0.25">
      <c r="A121" t="s">
        <v>937</v>
      </c>
      <c r="B121">
        <v>417</v>
      </c>
      <c r="C121">
        <v>17</v>
      </c>
      <c r="D121">
        <v>305</v>
      </c>
      <c r="E121">
        <v>24.529411764705799</v>
      </c>
      <c r="F121">
        <v>136.72131147540901</v>
      </c>
    </row>
    <row r="122" spans="1:6" x14ac:dyDescent="0.25">
      <c r="A122" t="s">
        <v>1093</v>
      </c>
      <c r="B122">
        <v>412</v>
      </c>
      <c r="C122">
        <v>18</v>
      </c>
      <c r="D122">
        <v>285</v>
      </c>
      <c r="E122">
        <v>22.8888888888888</v>
      </c>
      <c r="F122">
        <v>144.56140350877101</v>
      </c>
    </row>
    <row r="123" spans="1:6" x14ac:dyDescent="0.25">
      <c r="A123" t="s">
        <v>400</v>
      </c>
      <c r="B123">
        <v>409</v>
      </c>
      <c r="C123">
        <v>22</v>
      </c>
      <c r="D123">
        <v>358</v>
      </c>
      <c r="E123">
        <v>18.590909090909001</v>
      </c>
      <c r="F123">
        <v>114.24581005586499</v>
      </c>
    </row>
    <row r="124" spans="1:6" x14ac:dyDescent="0.25">
      <c r="A124" t="s">
        <v>297</v>
      </c>
      <c r="B124">
        <v>405</v>
      </c>
      <c r="C124">
        <v>29</v>
      </c>
      <c r="D124">
        <v>346</v>
      </c>
      <c r="E124">
        <v>13.965517241379301</v>
      </c>
      <c r="F124">
        <v>117.05202312138699</v>
      </c>
    </row>
    <row r="125" spans="1:6" x14ac:dyDescent="0.25">
      <c r="A125" t="s">
        <v>825</v>
      </c>
      <c r="B125">
        <v>401</v>
      </c>
      <c r="C125">
        <v>22</v>
      </c>
      <c r="D125">
        <v>356</v>
      </c>
      <c r="E125">
        <v>18.227272727272702</v>
      </c>
      <c r="F125">
        <v>112.640449438202</v>
      </c>
    </row>
    <row r="126" spans="1:6" x14ac:dyDescent="0.25">
      <c r="A126" t="s">
        <v>150</v>
      </c>
      <c r="B126">
        <v>394</v>
      </c>
      <c r="C126">
        <v>15</v>
      </c>
      <c r="D126">
        <v>308</v>
      </c>
      <c r="E126">
        <v>26.266666666666602</v>
      </c>
      <c r="F126">
        <v>127.92207792207699</v>
      </c>
    </row>
    <row r="127" spans="1:6" x14ac:dyDescent="0.25">
      <c r="A127" t="s">
        <v>866</v>
      </c>
      <c r="B127">
        <v>390</v>
      </c>
      <c r="C127">
        <v>18</v>
      </c>
      <c r="D127">
        <v>391</v>
      </c>
      <c r="E127">
        <v>21.6666666666666</v>
      </c>
      <c r="F127">
        <v>99.744245524296602</v>
      </c>
    </row>
    <row r="128" spans="1:6" x14ac:dyDescent="0.25">
      <c r="A128" t="s">
        <v>463</v>
      </c>
      <c r="B128">
        <v>388</v>
      </c>
      <c r="C128">
        <v>19</v>
      </c>
      <c r="D128">
        <v>302</v>
      </c>
      <c r="E128">
        <v>20.421052631578899</v>
      </c>
      <c r="F128">
        <v>128.476821192052</v>
      </c>
    </row>
    <row r="129" spans="1:6" x14ac:dyDescent="0.25">
      <c r="A129" t="s">
        <v>349</v>
      </c>
      <c r="B129">
        <v>376</v>
      </c>
      <c r="C129">
        <v>33</v>
      </c>
      <c r="D129">
        <v>336</v>
      </c>
      <c r="E129">
        <v>11.3939393939393</v>
      </c>
      <c r="F129">
        <v>111.904761904761</v>
      </c>
    </row>
    <row r="130" spans="1:6" x14ac:dyDescent="0.25">
      <c r="A130" t="s">
        <v>883</v>
      </c>
      <c r="B130">
        <v>375</v>
      </c>
      <c r="C130">
        <v>20</v>
      </c>
      <c r="D130">
        <v>317</v>
      </c>
      <c r="E130">
        <v>18.75</v>
      </c>
      <c r="F130">
        <v>118.296529968454</v>
      </c>
    </row>
    <row r="131" spans="1:6" x14ac:dyDescent="0.25">
      <c r="A131" t="s">
        <v>385</v>
      </c>
      <c r="B131">
        <v>368</v>
      </c>
      <c r="C131">
        <v>18</v>
      </c>
      <c r="D131">
        <v>290</v>
      </c>
      <c r="E131">
        <v>20.4444444444444</v>
      </c>
      <c r="F131">
        <v>126.896551724137</v>
      </c>
    </row>
    <row r="132" spans="1:6" x14ac:dyDescent="0.25">
      <c r="A132" t="s">
        <v>206</v>
      </c>
      <c r="B132">
        <v>366</v>
      </c>
      <c r="C132">
        <v>29</v>
      </c>
      <c r="D132">
        <v>385</v>
      </c>
      <c r="E132">
        <v>12.6206896551724</v>
      </c>
      <c r="F132">
        <v>95.064935064935</v>
      </c>
    </row>
    <row r="133" spans="1:6" x14ac:dyDescent="0.25">
      <c r="A133" t="s">
        <v>462</v>
      </c>
      <c r="B133">
        <v>365</v>
      </c>
      <c r="C133">
        <v>26</v>
      </c>
      <c r="D133">
        <v>288</v>
      </c>
      <c r="E133">
        <v>14.038461538461499</v>
      </c>
      <c r="F133">
        <v>126.736111111111</v>
      </c>
    </row>
    <row r="134" spans="1:6" x14ac:dyDescent="0.25">
      <c r="A134" t="s">
        <v>284</v>
      </c>
      <c r="B134">
        <v>342</v>
      </c>
      <c r="C134">
        <v>29</v>
      </c>
      <c r="D134">
        <v>284</v>
      </c>
      <c r="E134">
        <v>11.793103448275801</v>
      </c>
      <c r="F134">
        <v>120.422535211267</v>
      </c>
    </row>
    <row r="135" spans="1:6" x14ac:dyDescent="0.25">
      <c r="A135" t="s">
        <v>223</v>
      </c>
      <c r="B135">
        <v>340</v>
      </c>
      <c r="C135">
        <v>34</v>
      </c>
      <c r="D135">
        <v>314</v>
      </c>
      <c r="E135">
        <v>10</v>
      </c>
      <c r="F135">
        <v>108.28025477707</v>
      </c>
    </row>
    <row r="136" spans="1:6" x14ac:dyDescent="0.25">
      <c r="A136" t="s">
        <v>519</v>
      </c>
      <c r="B136">
        <v>339</v>
      </c>
      <c r="C136">
        <v>24</v>
      </c>
      <c r="D136">
        <v>273</v>
      </c>
      <c r="E136">
        <v>14.125</v>
      </c>
      <c r="F136">
        <v>124.175824175824</v>
      </c>
    </row>
    <row r="137" spans="1:6" x14ac:dyDescent="0.25">
      <c r="A137" t="s">
        <v>665</v>
      </c>
      <c r="B137">
        <v>337</v>
      </c>
      <c r="C137">
        <v>19</v>
      </c>
      <c r="D137">
        <v>250</v>
      </c>
      <c r="E137">
        <v>17.736842105263101</v>
      </c>
      <c r="F137">
        <v>134.80000000000001</v>
      </c>
    </row>
    <row r="138" spans="1:6" x14ac:dyDescent="0.25">
      <c r="A138" t="s">
        <v>419</v>
      </c>
      <c r="B138">
        <v>327</v>
      </c>
      <c r="C138">
        <v>11</v>
      </c>
      <c r="D138">
        <v>300</v>
      </c>
      <c r="E138">
        <v>29.727272727272702</v>
      </c>
      <c r="F138">
        <v>109</v>
      </c>
    </row>
    <row r="139" spans="1:6" x14ac:dyDescent="0.25">
      <c r="A139" t="s">
        <v>1041</v>
      </c>
      <c r="B139">
        <v>326</v>
      </c>
      <c r="C139">
        <v>17</v>
      </c>
      <c r="D139">
        <v>234</v>
      </c>
      <c r="E139">
        <v>19.176470588235201</v>
      </c>
      <c r="F139">
        <v>139.31623931623901</v>
      </c>
    </row>
    <row r="140" spans="1:6" x14ac:dyDescent="0.25">
      <c r="A140" t="s">
        <v>132</v>
      </c>
      <c r="B140">
        <v>317</v>
      </c>
      <c r="C140">
        <v>21</v>
      </c>
      <c r="D140">
        <v>270</v>
      </c>
      <c r="E140">
        <v>15.095238095238001</v>
      </c>
      <c r="F140">
        <v>117.40740740740701</v>
      </c>
    </row>
    <row r="141" spans="1:6" x14ac:dyDescent="0.25">
      <c r="A141" t="s">
        <v>191</v>
      </c>
      <c r="B141">
        <v>310</v>
      </c>
      <c r="C141">
        <v>26</v>
      </c>
      <c r="D141">
        <v>271</v>
      </c>
      <c r="E141">
        <v>11.9230769230769</v>
      </c>
      <c r="F141">
        <v>114.391143911439</v>
      </c>
    </row>
    <row r="142" spans="1:6" x14ac:dyDescent="0.25">
      <c r="A142" t="s">
        <v>859</v>
      </c>
      <c r="B142">
        <v>304</v>
      </c>
      <c r="C142">
        <v>15</v>
      </c>
      <c r="D142">
        <v>223</v>
      </c>
      <c r="E142">
        <v>20.266666666666602</v>
      </c>
      <c r="F142">
        <v>136.32286995515599</v>
      </c>
    </row>
    <row r="143" spans="1:6" x14ac:dyDescent="0.25">
      <c r="A143" t="s">
        <v>882</v>
      </c>
      <c r="B143">
        <v>304</v>
      </c>
      <c r="C143">
        <v>12</v>
      </c>
      <c r="D143">
        <v>260</v>
      </c>
      <c r="E143">
        <v>25.3333333333333</v>
      </c>
      <c r="F143">
        <v>116.923076923076</v>
      </c>
    </row>
    <row r="144" spans="1:6" x14ac:dyDescent="0.25">
      <c r="A144" t="s">
        <v>963</v>
      </c>
      <c r="B144">
        <v>302</v>
      </c>
      <c r="C144">
        <v>10</v>
      </c>
      <c r="D144">
        <v>177</v>
      </c>
      <c r="E144">
        <v>30.2</v>
      </c>
      <c r="F144">
        <v>170.62146892655301</v>
      </c>
    </row>
    <row r="145" spans="1:6" x14ac:dyDescent="0.25">
      <c r="A145" t="s">
        <v>961</v>
      </c>
      <c r="B145">
        <v>302</v>
      </c>
      <c r="C145">
        <v>11</v>
      </c>
      <c r="D145">
        <v>244</v>
      </c>
      <c r="E145">
        <v>27.4545454545454</v>
      </c>
      <c r="F145">
        <v>123.77049180327801</v>
      </c>
    </row>
    <row r="146" spans="1:6" x14ac:dyDescent="0.25">
      <c r="A146" t="s">
        <v>1124</v>
      </c>
      <c r="B146">
        <v>300</v>
      </c>
      <c r="C146">
        <v>20</v>
      </c>
      <c r="D146">
        <v>300</v>
      </c>
      <c r="E146">
        <v>15</v>
      </c>
      <c r="F146">
        <v>100</v>
      </c>
    </row>
    <row r="147" spans="1:6" x14ac:dyDescent="0.25">
      <c r="A147" t="s">
        <v>510</v>
      </c>
      <c r="B147">
        <v>295</v>
      </c>
      <c r="C147">
        <v>15</v>
      </c>
      <c r="D147">
        <v>241</v>
      </c>
      <c r="E147">
        <v>19.6666666666666</v>
      </c>
      <c r="F147">
        <v>122.406639004149</v>
      </c>
    </row>
    <row r="148" spans="1:6" x14ac:dyDescent="0.25">
      <c r="A148" t="s">
        <v>215</v>
      </c>
      <c r="B148">
        <v>295</v>
      </c>
      <c r="C148">
        <v>18</v>
      </c>
      <c r="D148">
        <v>290</v>
      </c>
      <c r="E148">
        <v>16.3888888888888</v>
      </c>
      <c r="F148">
        <v>101.72413793103399</v>
      </c>
    </row>
    <row r="149" spans="1:6" x14ac:dyDescent="0.25">
      <c r="A149" t="s">
        <v>1141</v>
      </c>
      <c r="B149">
        <v>285</v>
      </c>
      <c r="C149">
        <v>15</v>
      </c>
      <c r="D149">
        <v>257</v>
      </c>
      <c r="E149">
        <v>19</v>
      </c>
      <c r="F149">
        <v>110.89494163424099</v>
      </c>
    </row>
    <row r="150" spans="1:6" x14ac:dyDescent="0.25">
      <c r="A150" t="s">
        <v>1134</v>
      </c>
      <c r="B150">
        <v>282</v>
      </c>
      <c r="C150">
        <v>16</v>
      </c>
      <c r="D150">
        <v>266</v>
      </c>
      <c r="E150">
        <v>17.625</v>
      </c>
      <c r="F150">
        <v>106.015037593984</v>
      </c>
    </row>
    <row r="151" spans="1:6" x14ac:dyDescent="0.25">
      <c r="A151" t="s">
        <v>776</v>
      </c>
      <c r="B151">
        <v>280</v>
      </c>
      <c r="C151">
        <v>15</v>
      </c>
      <c r="D151">
        <v>191</v>
      </c>
      <c r="E151">
        <v>18.6666666666666</v>
      </c>
      <c r="F151">
        <v>146.59685863874299</v>
      </c>
    </row>
    <row r="152" spans="1:6" x14ac:dyDescent="0.25">
      <c r="A152" t="s">
        <v>845</v>
      </c>
      <c r="B152">
        <v>280</v>
      </c>
      <c r="C152">
        <v>16</v>
      </c>
      <c r="D152">
        <v>250</v>
      </c>
      <c r="E152">
        <v>17.5</v>
      </c>
      <c r="F152">
        <v>112</v>
      </c>
    </row>
    <row r="153" spans="1:6" x14ac:dyDescent="0.25">
      <c r="A153" t="s">
        <v>482</v>
      </c>
      <c r="B153">
        <v>280</v>
      </c>
      <c r="C153">
        <v>18</v>
      </c>
      <c r="D153">
        <v>312</v>
      </c>
      <c r="E153">
        <v>15.5555555555555</v>
      </c>
      <c r="F153">
        <v>89.743589743589695</v>
      </c>
    </row>
    <row r="154" spans="1:6" x14ac:dyDescent="0.25">
      <c r="A154" t="s">
        <v>343</v>
      </c>
      <c r="B154">
        <v>278</v>
      </c>
      <c r="C154">
        <v>10</v>
      </c>
      <c r="D154">
        <v>193</v>
      </c>
      <c r="E154">
        <v>27.8</v>
      </c>
      <c r="F154">
        <v>144.04145077720199</v>
      </c>
    </row>
    <row r="155" spans="1:6" x14ac:dyDescent="0.25">
      <c r="A155" t="s">
        <v>982</v>
      </c>
      <c r="B155">
        <v>271</v>
      </c>
      <c r="C155">
        <v>12</v>
      </c>
      <c r="D155">
        <v>196</v>
      </c>
      <c r="E155">
        <v>22.5833333333333</v>
      </c>
      <c r="F155">
        <v>138.26530612244801</v>
      </c>
    </row>
    <row r="156" spans="1:6" x14ac:dyDescent="0.25">
      <c r="A156" t="s">
        <v>1031</v>
      </c>
      <c r="B156">
        <v>270</v>
      </c>
      <c r="C156">
        <v>16</v>
      </c>
      <c r="D156">
        <v>231</v>
      </c>
      <c r="E156">
        <v>16.875</v>
      </c>
      <c r="F156">
        <v>116.883116883116</v>
      </c>
    </row>
    <row r="157" spans="1:6" x14ac:dyDescent="0.25">
      <c r="A157" t="s">
        <v>966</v>
      </c>
      <c r="B157">
        <v>259</v>
      </c>
      <c r="C157">
        <v>16</v>
      </c>
      <c r="D157">
        <v>249</v>
      </c>
      <c r="E157">
        <v>16.1875</v>
      </c>
      <c r="F157">
        <v>104.01606425702801</v>
      </c>
    </row>
    <row r="158" spans="1:6" x14ac:dyDescent="0.25">
      <c r="A158" t="s">
        <v>180</v>
      </c>
      <c r="B158">
        <v>241</v>
      </c>
      <c r="C158">
        <v>10</v>
      </c>
      <c r="D158">
        <v>184</v>
      </c>
      <c r="E158">
        <v>24.1</v>
      </c>
      <c r="F158">
        <v>130.97826086956499</v>
      </c>
    </row>
    <row r="159" spans="1:6" x14ac:dyDescent="0.25">
      <c r="A159" t="s">
        <v>652</v>
      </c>
      <c r="B159">
        <v>239</v>
      </c>
      <c r="C159">
        <v>11</v>
      </c>
      <c r="D159">
        <v>141</v>
      </c>
      <c r="E159">
        <v>21.727272727272702</v>
      </c>
      <c r="F159">
        <v>169.50354609928999</v>
      </c>
    </row>
    <row r="160" spans="1:6" x14ac:dyDescent="0.25">
      <c r="A160" t="s">
        <v>377</v>
      </c>
      <c r="B160">
        <v>237</v>
      </c>
      <c r="C160">
        <v>15</v>
      </c>
      <c r="D160">
        <v>208</v>
      </c>
      <c r="E160">
        <v>15.8</v>
      </c>
      <c r="F160">
        <v>113.942307692307</v>
      </c>
    </row>
    <row r="161" spans="1:6" x14ac:dyDescent="0.25">
      <c r="A161" t="s">
        <v>405</v>
      </c>
      <c r="B161">
        <v>225</v>
      </c>
      <c r="C161">
        <v>12</v>
      </c>
      <c r="D161">
        <v>196</v>
      </c>
      <c r="E161">
        <v>18.75</v>
      </c>
      <c r="F161">
        <v>114.795918367346</v>
      </c>
    </row>
    <row r="162" spans="1:6" x14ac:dyDescent="0.25">
      <c r="A162" t="s">
        <v>939</v>
      </c>
      <c r="B162">
        <v>218</v>
      </c>
      <c r="C162">
        <v>13</v>
      </c>
      <c r="D162">
        <v>230</v>
      </c>
      <c r="E162">
        <v>16.769230769230699</v>
      </c>
      <c r="F162">
        <v>94.782608695652101</v>
      </c>
    </row>
    <row r="163" spans="1:6" x14ac:dyDescent="0.25">
      <c r="A163" t="s">
        <v>322</v>
      </c>
      <c r="B163">
        <v>217</v>
      </c>
      <c r="C163">
        <v>14</v>
      </c>
      <c r="D163">
        <v>210</v>
      </c>
      <c r="E163">
        <v>15.5</v>
      </c>
      <c r="F163">
        <v>103.333333333333</v>
      </c>
    </row>
    <row r="164" spans="1:6" x14ac:dyDescent="0.25">
      <c r="A164" t="s">
        <v>1117</v>
      </c>
      <c r="B164">
        <v>205</v>
      </c>
      <c r="C164">
        <v>6</v>
      </c>
      <c r="D164">
        <v>148</v>
      </c>
      <c r="E164">
        <v>34.1666666666666</v>
      </c>
      <c r="F164">
        <v>138.513513513513</v>
      </c>
    </row>
    <row r="165" spans="1:6" x14ac:dyDescent="0.25">
      <c r="A165" t="s">
        <v>340</v>
      </c>
      <c r="B165">
        <v>203</v>
      </c>
      <c r="C165">
        <v>4</v>
      </c>
      <c r="D165">
        <v>156</v>
      </c>
      <c r="E165">
        <v>50.75</v>
      </c>
      <c r="F165">
        <v>130.128205128205</v>
      </c>
    </row>
    <row r="166" spans="1:6" x14ac:dyDescent="0.25">
      <c r="A166" t="s">
        <v>286</v>
      </c>
      <c r="B166">
        <v>198</v>
      </c>
      <c r="C166">
        <v>19</v>
      </c>
      <c r="D166">
        <v>213</v>
      </c>
      <c r="E166">
        <v>10.421052631578901</v>
      </c>
      <c r="F166">
        <v>92.957746478873204</v>
      </c>
    </row>
    <row r="167" spans="1:6" x14ac:dyDescent="0.25">
      <c r="A167" t="s">
        <v>1095</v>
      </c>
      <c r="B167">
        <v>196</v>
      </c>
      <c r="C167">
        <v>9</v>
      </c>
      <c r="D167">
        <v>165</v>
      </c>
      <c r="E167">
        <v>21.7777777777777</v>
      </c>
      <c r="F167">
        <v>118.787878787878</v>
      </c>
    </row>
    <row r="168" spans="1:6" x14ac:dyDescent="0.25">
      <c r="A168" t="s">
        <v>838</v>
      </c>
      <c r="B168">
        <v>194</v>
      </c>
      <c r="C168">
        <v>11</v>
      </c>
      <c r="D168">
        <v>167</v>
      </c>
      <c r="E168">
        <v>17.636363636363601</v>
      </c>
      <c r="F168">
        <v>116.167664670658</v>
      </c>
    </row>
    <row r="169" spans="1:6" x14ac:dyDescent="0.25">
      <c r="A169" t="s">
        <v>856</v>
      </c>
      <c r="B169">
        <v>193</v>
      </c>
      <c r="C169">
        <v>7</v>
      </c>
      <c r="D169">
        <v>141</v>
      </c>
      <c r="E169">
        <v>27.571428571428498</v>
      </c>
      <c r="F169">
        <v>136.87943262411301</v>
      </c>
    </row>
    <row r="170" spans="1:6" x14ac:dyDescent="0.25">
      <c r="A170" t="s">
        <v>1078</v>
      </c>
      <c r="B170">
        <v>193</v>
      </c>
      <c r="C170">
        <v>7</v>
      </c>
      <c r="D170">
        <v>161</v>
      </c>
      <c r="E170">
        <v>27.571428571428498</v>
      </c>
      <c r="F170">
        <v>119.875776397515</v>
      </c>
    </row>
    <row r="171" spans="1:6" x14ac:dyDescent="0.25">
      <c r="A171" t="s">
        <v>1146</v>
      </c>
      <c r="B171">
        <v>192</v>
      </c>
      <c r="C171">
        <v>8</v>
      </c>
      <c r="D171">
        <v>178</v>
      </c>
      <c r="E171">
        <v>24</v>
      </c>
      <c r="F171">
        <v>107.865168539325</v>
      </c>
    </row>
    <row r="172" spans="1:6" x14ac:dyDescent="0.25">
      <c r="A172" t="s">
        <v>854</v>
      </c>
      <c r="B172">
        <v>187</v>
      </c>
      <c r="C172">
        <v>6</v>
      </c>
      <c r="D172">
        <v>121</v>
      </c>
      <c r="E172">
        <v>31.1666666666666</v>
      </c>
      <c r="F172">
        <v>154.54545454545399</v>
      </c>
    </row>
    <row r="173" spans="1:6" x14ac:dyDescent="0.25">
      <c r="A173" t="s">
        <v>861</v>
      </c>
      <c r="B173">
        <v>184</v>
      </c>
      <c r="C173">
        <v>10</v>
      </c>
      <c r="D173">
        <v>154</v>
      </c>
      <c r="E173">
        <v>18.399999999999999</v>
      </c>
      <c r="F173">
        <v>119.48051948051901</v>
      </c>
    </row>
    <row r="174" spans="1:6" x14ac:dyDescent="0.25">
      <c r="A174" t="s">
        <v>78</v>
      </c>
      <c r="B174">
        <v>184</v>
      </c>
      <c r="C174">
        <v>23</v>
      </c>
      <c r="D174">
        <v>189</v>
      </c>
      <c r="E174">
        <v>8</v>
      </c>
      <c r="F174">
        <v>97.354497354497298</v>
      </c>
    </row>
    <row r="175" spans="1:6" x14ac:dyDescent="0.25">
      <c r="A175" t="s">
        <v>669</v>
      </c>
      <c r="B175">
        <v>183</v>
      </c>
      <c r="C175">
        <v>5</v>
      </c>
      <c r="D175">
        <v>135</v>
      </c>
      <c r="E175">
        <v>36.6</v>
      </c>
      <c r="F175">
        <v>135.555555555555</v>
      </c>
    </row>
    <row r="176" spans="1:6" x14ac:dyDescent="0.25">
      <c r="A176" t="s">
        <v>902</v>
      </c>
      <c r="B176">
        <v>183</v>
      </c>
      <c r="C176">
        <v>9</v>
      </c>
      <c r="D176">
        <v>172</v>
      </c>
      <c r="E176">
        <v>20.3333333333333</v>
      </c>
      <c r="F176">
        <v>106.395348837209</v>
      </c>
    </row>
    <row r="177" spans="1:6" x14ac:dyDescent="0.25">
      <c r="A177" t="s">
        <v>635</v>
      </c>
      <c r="B177">
        <v>182</v>
      </c>
      <c r="C177">
        <v>14</v>
      </c>
      <c r="D177">
        <v>110</v>
      </c>
      <c r="E177">
        <v>13</v>
      </c>
      <c r="F177">
        <v>165.45454545454501</v>
      </c>
    </row>
    <row r="178" spans="1:6" x14ac:dyDescent="0.25">
      <c r="A178" t="s">
        <v>328</v>
      </c>
      <c r="B178">
        <v>181</v>
      </c>
      <c r="C178">
        <v>6</v>
      </c>
      <c r="D178">
        <v>142</v>
      </c>
      <c r="E178">
        <v>30.1666666666666</v>
      </c>
      <c r="F178">
        <v>127.464788732394</v>
      </c>
    </row>
    <row r="179" spans="1:6" x14ac:dyDescent="0.25">
      <c r="A179" t="s">
        <v>810</v>
      </c>
      <c r="B179">
        <v>179</v>
      </c>
      <c r="C179">
        <v>8</v>
      </c>
      <c r="D179">
        <v>152</v>
      </c>
      <c r="E179">
        <v>22.375</v>
      </c>
      <c r="F179">
        <v>117.763157894736</v>
      </c>
    </row>
    <row r="180" spans="1:6" x14ac:dyDescent="0.25">
      <c r="A180" t="s">
        <v>863</v>
      </c>
      <c r="B180">
        <v>178</v>
      </c>
      <c r="C180">
        <v>9</v>
      </c>
      <c r="D180">
        <v>141</v>
      </c>
      <c r="E180">
        <v>19.7777777777777</v>
      </c>
      <c r="F180">
        <v>126.241134751773</v>
      </c>
    </row>
    <row r="181" spans="1:6" x14ac:dyDescent="0.25">
      <c r="A181" t="s">
        <v>146</v>
      </c>
      <c r="B181">
        <v>177</v>
      </c>
      <c r="C181">
        <v>10</v>
      </c>
      <c r="D181">
        <v>122</v>
      </c>
      <c r="E181">
        <v>17.7</v>
      </c>
      <c r="F181">
        <v>145.08196721311401</v>
      </c>
    </row>
    <row r="182" spans="1:6" x14ac:dyDescent="0.25">
      <c r="A182" t="s">
        <v>991</v>
      </c>
      <c r="B182">
        <v>170</v>
      </c>
      <c r="C182">
        <v>6</v>
      </c>
      <c r="D182">
        <v>106</v>
      </c>
      <c r="E182">
        <v>28.3333333333333</v>
      </c>
      <c r="F182">
        <v>160.377358490566</v>
      </c>
    </row>
    <row r="183" spans="1:6" x14ac:dyDescent="0.25">
      <c r="A183" t="s">
        <v>884</v>
      </c>
      <c r="B183">
        <v>170</v>
      </c>
      <c r="C183">
        <v>9</v>
      </c>
      <c r="D183">
        <v>135</v>
      </c>
      <c r="E183">
        <v>18.8888888888888</v>
      </c>
      <c r="F183">
        <v>125.925925925925</v>
      </c>
    </row>
    <row r="184" spans="1:6" x14ac:dyDescent="0.25">
      <c r="A184" t="s">
        <v>872</v>
      </c>
      <c r="B184">
        <v>169</v>
      </c>
      <c r="C184">
        <v>9</v>
      </c>
      <c r="D184">
        <v>148</v>
      </c>
      <c r="E184">
        <v>18.7777777777777</v>
      </c>
      <c r="F184">
        <v>114.18918918918899</v>
      </c>
    </row>
    <row r="185" spans="1:6" x14ac:dyDescent="0.25">
      <c r="A185" t="s">
        <v>512</v>
      </c>
      <c r="B185">
        <v>168</v>
      </c>
      <c r="C185">
        <v>14</v>
      </c>
      <c r="D185">
        <v>161</v>
      </c>
      <c r="E185">
        <v>12</v>
      </c>
      <c r="F185">
        <v>104.347826086956</v>
      </c>
    </row>
    <row r="186" spans="1:6" x14ac:dyDescent="0.25">
      <c r="A186" t="s">
        <v>984</v>
      </c>
      <c r="B186">
        <v>167</v>
      </c>
      <c r="C186">
        <v>3</v>
      </c>
      <c r="D186">
        <v>132</v>
      </c>
      <c r="E186">
        <v>55.6666666666666</v>
      </c>
      <c r="F186">
        <v>126.515151515151</v>
      </c>
    </row>
    <row r="187" spans="1:6" x14ac:dyDescent="0.25">
      <c r="A187" t="s">
        <v>379</v>
      </c>
      <c r="B187">
        <v>166</v>
      </c>
      <c r="C187">
        <v>22</v>
      </c>
      <c r="D187">
        <v>157</v>
      </c>
      <c r="E187">
        <v>7.5454545454545396</v>
      </c>
      <c r="F187">
        <v>105.732484076433</v>
      </c>
    </row>
    <row r="188" spans="1:6" x14ac:dyDescent="0.25">
      <c r="A188" t="s">
        <v>1015</v>
      </c>
      <c r="B188">
        <v>164</v>
      </c>
      <c r="C188">
        <v>10</v>
      </c>
      <c r="D188">
        <v>160</v>
      </c>
      <c r="E188">
        <v>16.399999999999999</v>
      </c>
      <c r="F188">
        <v>102.49999999999901</v>
      </c>
    </row>
    <row r="189" spans="1:6" x14ac:dyDescent="0.25">
      <c r="A189" t="s">
        <v>1027</v>
      </c>
      <c r="B189">
        <v>161</v>
      </c>
      <c r="C189">
        <v>4</v>
      </c>
      <c r="D189">
        <v>126</v>
      </c>
      <c r="E189">
        <v>40.25</v>
      </c>
      <c r="F189">
        <v>127.777777777777</v>
      </c>
    </row>
    <row r="190" spans="1:6" x14ac:dyDescent="0.25">
      <c r="A190" t="s">
        <v>432</v>
      </c>
      <c r="B190">
        <v>161</v>
      </c>
      <c r="C190">
        <v>12</v>
      </c>
      <c r="D190">
        <v>171</v>
      </c>
      <c r="E190">
        <v>13.4166666666666</v>
      </c>
      <c r="F190">
        <v>94.152046783625707</v>
      </c>
    </row>
    <row r="191" spans="1:6" x14ac:dyDescent="0.25">
      <c r="A191" t="s">
        <v>832</v>
      </c>
      <c r="B191">
        <v>160</v>
      </c>
      <c r="C191">
        <v>10</v>
      </c>
      <c r="D191">
        <v>108</v>
      </c>
      <c r="E191">
        <v>16</v>
      </c>
      <c r="F191">
        <v>148.14814814814801</v>
      </c>
    </row>
    <row r="192" spans="1:6" x14ac:dyDescent="0.25">
      <c r="A192" t="s">
        <v>1037</v>
      </c>
      <c r="B192">
        <v>159</v>
      </c>
      <c r="C192">
        <v>11</v>
      </c>
      <c r="D192">
        <v>141</v>
      </c>
      <c r="E192">
        <v>14.4545454545454</v>
      </c>
      <c r="F192">
        <v>112.765957446808</v>
      </c>
    </row>
    <row r="193" spans="1:6" x14ac:dyDescent="0.25">
      <c r="A193" t="s">
        <v>356</v>
      </c>
      <c r="B193">
        <v>159</v>
      </c>
      <c r="C193">
        <v>8</v>
      </c>
      <c r="D193">
        <v>169</v>
      </c>
      <c r="E193">
        <v>19.875</v>
      </c>
      <c r="F193">
        <v>94.082840236686394</v>
      </c>
    </row>
    <row r="194" spans="1:6" x14ac:dyDescent="0.25">
      <c r="A194" t="s">
        <v>1025</v>
      </c>
      <c r="B194">
        <v>153</v>
      </c>
      <c r="C194">
        <v>7</v>
      </c>
      <c r="D194">
        <v>135</v>
      </c>
      <c r="E194">
        <v>21.857142857142801</v>
      </c>
      <c r="F194">
        <v>113.333333333333</v>
      </c>
    </row>
    <row r="195" spans="1:6" x14ac:dyDescent="0.25">
      <c r="A195" t="s">
        <v>789</v>
      </c>
      <c r="B195">
        <v>150</v>
      </c>
      <c r="C195">
        <v>6</v>
      </c>
      <c r="D195">
        <v>118</v>
      </c>
      <c r="E195">
        <v>25</v>
      </c>
      <c r="F195">
        <v>127.118644067796</v>
      </c>
    </row>
    <row r="196" spans="1:6" x14ac:dyDescent="0.25">
      <c r="A196" t="s">
        <v>193</v>
      </c>
      <c r="B196">
        <v>147</v>
      </c>
      <c r="C196">
        <v>8</v>
      </c>
      <c r="D196">
        <v>111</v>
      </c>
      <c r="E196">
        <v>18.375</v>
      </c>
      <c r="F196">
        <v>132.43243243243199</v>
      </c>
    </row>
    <row r="197" spans="1:6" x14ac:dyDescent="0.25">
      <c r="A197" t="s">
        <v>940</v>
      </c>
      <c r="B197">
        <v>145</v>
      </c>
      <c r="C197">
        <v>12</v>
      </c>
      <c r="D197">
        <v>83</v>
      </c>
      <c r="E197">
        <v>12.0833333333333</v>
      </c>
      <c r="F197">
        <v>174.69879518072199</v>
      </c>
    </row>
    <row r="198" spans="1:6" x14ac:dyDescent="0.25">
      <c r="A198" t="s">
        <v>1074</v>
      </c>
      <c r="B198">
        <v>145</v>
      </c>
      <c r="C198">
        <v>8</v>
      </c>
      <c r="D198">
        <v>108</v>
      </c>
      <c r="E198">
        <v>18.125</v>
      </c>
      <c r="F198">
        <v>134.25925925925901</v>
      </c>
    </row>
    <row r="199" spans="1:6" x14ac:dyDescent="0.25">
      <c r="A199" t="s">
        <v>988</v>
      </c>
      <c r="B199">
        <v>142</v>
      </c>
      <c r="C199">
        <v>8</v>
      </c>
      <c r="D199">
        <v>91</v>
      </c>
      <c r="E199">
        <v>17.75</v>
      </c>
      <c r="F199">
        <v>156.043956043956</v>
      </c>
    </row>
    <row r="200" spans="1:6" x14ac:dyDescent="0.25">
      <c r="A200" t="s">
        <v>992</v>
      </c>
      <c r="B200">
        <v>142</v>
      </c>
      <c r="C200">
        <v>12</v>
      </c>
      <c r="D200">
        <v>144</v>
      </c>
      <c r="E200">
        <v>11.8333333333333</v>
      </c>
      <c r="F200">
        <v>98.6111111111111</v>
      </c>
    </row>
    <row r="201" spans="1:6" x14ac:dyDescent="0.25">
      <c r="A201" t="s">
        <v>1077</v>
      </c>
      <c r="B201">
        <v>137</v>
      </c>
      <c r="C201">
        <v>9</v>
      </c>
      <c r="D201">
        <v>101</v>
      </c>
      <c r="E201">
        <v>15.2222222222222</v>
      </c>
      <c r="F201">
        <v>135.64356435643501</v>
      </c>
    </row>
    <row r="202" spans="1:6" x14ac:dyDescent="0.25">
      <c r="A202" t="s">
        <v>366</v>
      </c>
      <c r="B202">
        <v>136</v>
      </c>
      <c r="C202">
        <v>8</v>
      </c>
      <c r="D202">
        <v>110</v>
      </c>
      <c r="E202">
        <v>17</v>
      </c>
      <c r="F202">
        <v>123.636363636363</v>
      </c>
    </row>
    <row r="203" spans="1:6" x14ac:dyDescent="0.25">
      <c r="A203" t="s">
        <v>1081</v>
      </c>
      <c r="B203">
        <v>131</v>
      </c>
      <c r="C203">
        <v>7</v>
      </c>
      <c r="D203">
        <v>133</v>
      </c>
      <c r="E203">
        <v>18.714285714285701</v>
      </c>
      <c r="F203">
        <v>98.4962406015037</v>
      </c>
    </row>
    <row r="204" spans="1:6" x14ac:dyDescent="0.25">
      <c r="A204" t="s">
        <v>1136</v>
      </c>
      <c r="B204">
        <v>130</v>
      </c>
      <c r="C204">
        <v>7</v>
      </c>
      <c r="D204">
        <v>121</v>
      </c>
      <c r="E204">
        <v>18.571428571428498</v>
      </c>
      <c r="F204">
        <v>107.438016528925</v>
      </c>
    </row>
    <row r="205" spans="1:6" x14ac:dyDescent="0.25">
      <c r="A205" t="s">
        <v>707</v>
      </c>
      <c r="B205">
        <v>129</v>
      </c>
      <c r="C205">
        <v>8</v>
      </c>
      <c r="D205">
        <v>118</v>
      </c>
      <c r="E205">
        <v>16.125</v>
      </c>
      <c r="F205">
        <v>109.32203389830499</v>
      </c>
    </row>
    <row r="206" spans="1:6" x14ac:dyDescent="0.25">
      <c r="A206" t="s">
        <v>945</v>
      </c>
      <c r="B206">
        <v>128</v>
      </c>
      <c r="C206">
        <v>4</v>
      </c>
      <c r="D206">
        <v>78</v>
      </c>
      <c r="E206">
        <v>32</v>
      </c>
      <c r="F206">
        <v>164.102564102564</v>
      </c>
    </row>
    <row r="207" spans="1:6" x14ac:dyDescent="0.25">
      <c r="A207" t="s">
        <v>879</v>
      </c>
      <c r="B207">
        <v>127</v>
      </c>
      <c r="C207">
        <v>5</v>
      </c>
      <c r="D207">
        <v>90</v>
      </c>
      <c r="E207">
        <v>25.4</v>
      </c>
      <c r="F207">
        <v>141.111111111111</v>
      </c>
    </row>
    <row r="208" spans="1:6" x14ac:dyDescent="0.25">
      <c r="A208" t="s">
        <v>1125</v>
      </c>
      <c r="B208">
        <v>127</v>
      </c>
      <c r="C208">
        <v>5</v>
      </c>
      <c r="D208">
        <v>100</v>
      </c>
      <c r="E208">
        <v>25.4</v>
      </c>
      <c r="F208">
        <v>127</v>
      </c>
    </row>
    <row r="209" spans="1:6" x14ac:dyDescent="0.25">
      <c r="A209" t="s">
        <v>1008</v>
      </c>
      <c r="B209">
        <v>127</v>
      </c>
      <c r="C209">
        <v>12</v>
      </c>
      <c r="D209">
        <v>138</v>
      </c>
      <c r="E209">
        <v>10.5833333333333</v>
      </c>
      <c r="F209">
        <v>92.028985507246304</v>
      </c>
    </row>
    <row r="210" spans="1:6" x14ac:dyDescent="0.25">
      <c r="A210" t="s">
        <v>434</v>
      </c>
      <c r="B210">
        <v>126</v>
      </c>
      <c r="C210">
        <v>11</v>
      </c>
      <c r="D210">
        <v>90</v>
      </c>
      <c r="E210">
        <v>11.4545454545454</v>
      </c>
      <c r="F210">
        <v>140</v>
      </c>
    </row>
    <row r="211" spans="1:6" x14ac:dyDescent="0.25">
      <c r="A211" t="s">
        <v>851</v>
      </c>
      <c r="B211">
        <v>125</v>
      </c>
      <c r="C211">
        <v>5</v>
      </c>
      <c r="D211">
        <v>113</v>
      </c>
      <c r="E211">
        <v>25</v>
      </c>
      <c r="F211">
        <v>110.619469026548</v>
      </c>
    </row>
    <row r="212" spans="1:6" x14ac:dyDescent="0.25">
      <c r="A212" t="s">
        <v>977</v>
      </c>
      <c r="B212">
        <v>125</v>
      </c>
      <c r="C212">
        <v>7</v>
      </c>
      <c r="D212">
        <v>127</v>
      </c>
      <c r="E212">
        <v>17.857142857142801</v>
      </c>
      <c r="F212">
        <v>98.425196850393704</v>
      </c>
    </row>
    <row r="213" spans="1:6" x14ac:dyDescent="0.25">
      <c r="A213" t="s">
        <v>289</v>
      </c>
      <c r="B213">
        <v>124</v>
      </c>
      <c r="C213">
        <v>10</v>
      </c>
      <c r="D213">
        <v>96</v>
      </c>
      <c r="E213">
        <v>12.4</v>
      </c>
      <c r="F213">
        <v>129.166666666666</v>
      </c>
    </row>
    <row r="214" spans="1:6" x14ac:dyDescent="0.25">
      <c r="A214" t="s">
        <v>812</v>
      </c>
      <c r="B214">
        <v>123</v>
      </c>
      <c r="C214">
        <v>5</v>
      </c>
      <c r="D214">
        <v>99</v>
      </c>
      <c r="E214">
        <v>24.6</v>
      </c>
      <c r="F214">
        <v>124.24242424242399</v>
      </c>
    </row>
    <row r="215" spans="1:6" x14ac:dyDescent="0.25">
      <c r="A215" t="s">
        <v>117</v>
      </c>
      <c r="B215">
        <v>123</v>
      </c>
      <c r="C215">
        <v>14</v>
      </c>
      <c r="D215">
        <v>117</v>
      </c>
      <c r="E215">
        <v>8.7857142857142794</v>
      </c>
      <c r="F215">
        <v>105.128205128205</v>
      </c>
    </row>
    <row r="216" spans="1:6" x14ac:dyDescent="0.25">
      <c r="A216" t="s">
        <v>469</v>
      </c>
      <c r="B216">
        <v>122</v>
      </c>
      <c r="C216">
        <v>12</v>
      </c>
      <c r="D216">
        <v>124</v>
      </c>
      <c r="E216">
        <v>10.1666666666666</v>
      </c>
      <c r="F216">
        <v>98.387096774193495</v>
      </c>
    </row>
    <row r="217" spans="1:6" x14ac:dyDescent="0.25">
      <c r="A217" t="s">
        <v>236</v>
      </c>
      <c r="B217">
        <v>121</v>
      </c>
      <c r="C217">
        <v>7</v>
      </c>
      <c r="D217">
        <v>109</v>
      </c>
      <c r="E217">
        <v>17.285714285714199</v>
      </c>
      <c r="F217">
        <v>111.009174311926</v>
      </c>
    </row>
    <row r="218" spans="1:6" x14ac:dyDescent="0.25">
      <c r="A218" t="s">
        <v>995</v>
      </c>
      <c r="B218">
        <v>121</v>
      </c>
      <c r="C218">
        <v>5</v>
      </c>
      <c r="D218">
        <v>118</v>
      </c>
      <c r="E218">
        <v>24.2</v>
      </c>
      <c r="F218">
        <v>102.54237288135501</v>
      </c>
    </row>
    <row r="219" spans="1:6" x14ac:dyDescent="0.25">
      <c r="A219" t="s">
        <v>815</v>
      </c>
      <c r="B219">
        <v>120</v>
      </c>
      <c r="C219">
        <v>7</v>
      </c>
      <c r="D219">
        <v>89</v>
      </c>
      <c r="E219">
        <v>17.1428571428571</v>
      </c>
      <c r="F219">
        <v>134.831460674157</v>
      </c>
    </row>
    <row r="220" spans="1:6" x14ac:dyDescent="0.25">
      <c r="A220" t="s">
        <v>980</v>
      </c>
      <c r="B220">
        <v>117</v>
      </c>
      <c r="C220">
        <v>9</v>
      </c>
      <c r="D220">
        <v>81</v>
      </c>
      <c r="E220">
        <v>13</v>
      </c>
      <c r="F220">
        <v>144.444444444444</v>
      </c>
    </row>
    <row r="221" spans="1:6" x14ac:dyDescent="0.25">
      <c r="A221" t="s">
        <v>345</v>
      </c>
      <c r="B221">
        <v>117</v>
      </c>
      <c r="C221">
        <v>12</v>
      </c>
      <c r="D221">
        <v>111</v>
      </c>
      <c r="E221">
        <v>9.75</v>
      </c>
      <c r="F221">
        <v>105.40540540540501</v>
      </c>
    </row>
    <row r="222" spans="1:6" x14ac:dyDescent="0.25">
      <c r="A222" t="s">
        <v>599</v>
      </c>
      <c r="B222">
        <v>117</v>
      </c>
      <c r="C222">
        <v>15</v>
      </c>
      <c r="D222">
        <v>138</v>
      </c>
      <c r="E222">
        <v>7.8</v>
      </c>
      <c r="F222">
        <v>84.782608695652101</v>
      </c>
    </row>
    <row r="223" spans="1:6" x14ac:dyDescent="0.25">
      <c r="A223" t="s">
        <v>513</v>
      </c>
      <c r="B223">
        <v>116</v>
      </c>
      <c r="C223">
        <v>9</v>
      </c>
      <c r="D223">
        <v>68</v>
      </c>
      <c r="E223">
        <v>12.8888888888888</v>
      </c>
      <c r="F223">
        <v>170.588235294117</v>
      </c>
    </row>
    <row r="224" spans="1:6" x14ac:dyDescent="0.25">
      <c r="A224" t="s">
        <v>878</v>
      </c>
      <c r="B224">
        <v>116</v>
      </c>
      <c r="C224">
        <v>7</v>
      </c>
      <c r="D224">
        <v>99</v>
      </c>
      <c r="E224">
        <v>16.571428571428498</v>
      </c>
      <c r="F224">
        <v>117.17171717171701</v>
      </c>
    </row>
    <row r="225" spans="1:6" x14ac:dyDescent="0.25">
      <c r="A225" t="s">
        <v>1034</v>
      </c>
      <c r="B225">
        <v>115</v>
      </c>
      <c r="C225">
        <v>7</v>
      </c>
      <c r="D225">
        <v>89</v>
      </c>
      <c r="E225">
        <v>16.428571428571399</v>
      </c>
      <c r="F225">
        <v>129.21348314606701</v>
      </c>
    </row>
    <row r="226" spans="1:6" x14ac:dyDescent="0.25">
      <c r="A226" t="s">
        <v>693</v>
      </c>
      <c r="B226">
        <v>115</v>
      </c>
      <c r="C226">
        <v>6</v>
      </c>
      <c r="D226">
        <v>90</v>
      </c>
      <c r="E226">
        <v>19.1666666666666</v>
      </c>
      <c r="F226">
        <v>127.777777777777</v>
      </c>
    </row>
    <row r="227" spans="1:6" x14ac:dyDescent="0.25">
      <c r="A227" t="s">
        <v>359</v>
      </c>
      <c r="B227">
        <v>113</v>
      </c>
      <c r="C227">
        <v>7</v>
      </c>
      <c r="D227">
        <v>108</v>
      </c>
      <c r="E227">
        <v>16.1428571428571</v>
      </c>
      <c r="F227">
        <v>104.62962962962899</v>
      </c>
    </row>
    <row r="228" spans="1:6" x14ac:dyDescent="0.25">
      <c r="A228" t="s">
        <v>885</v>
      </c>
      <c r="B228">
        <v>111</v>
      </c>
      <c r="C228">
        <v>3</v>
      </c>
      <c r="D228">
        <v>101</v>
      </c>
      <c r="E228">
        <v>37</v>
      </c>
      <c r="F228">
        <v>109.90099009900899</v>
      </c>
    </row>
    <row r="229" spans="1:6" x14ac:dyDescent="0.25">
      <c r="A229" t="s">
        <v>127</v>
      </c>
      <c r="B229">
        <v>107</v>
      </c>
      <c r="C229">
        <v>8</v>
      </c>
      <c r="D229">
        <v>68</v>
      </c>
      <c r="E229">
        <v>13.375</v>
      </c>
      <c r="F229">
        <v>157.35294117647001</v>
      </c>
    </row>
    <row r="230" spans="1:6" x14ac:dyDescent="0.25">
      <c r="A230" t="s">
        <v>523</v>
      </c>
      <c r="B230">
        <v>106</v>
      </c>
      <c r="C230">
        <v>4</v>
      </c>
      <c r="D230">
        <v>60</v>
      </c>
      <c r="E230">
        <v>26.5</v>
      </c>
      <c r="F230">
        <v>176.666666666666</v>
      </c>
    </row>
    <row r="231" spans="1:6" x14ac:dyDescent="0.25">
      <c r="A231" t="s">
        <v>175</v>
      </c>
      <c r="B231">
        <v>106</v>
      </c>
      <c r="C231">
        <v>8</v>
      </c>
      <c r="D231">
        <v>108</v>
      </c>
      <c r="E231">
        <v>13.25</v>
      </c>
      <c r="F231">
        <v>98.148148148148096</v>
      </c>
    </row>
    <row r="232" spans="1:6" x14ac:dyDescent="0.25">
      <c r="A232" t="s">
        <v>52</v>
      </c>
      <c r="B232">
        <v>105</v>
      </c>
      <c r="C232">
        <v>12</v>
      </c>
      <c r="D232">
        <v>63</v>
      </c>
      <c r="E232">
        <v>8.75</v>
      </c>
      <c r="F232">
        <v>166.666666666666</v>
      </c>
    </row>
    <row r="233" spans="1:6" x14ac:dyDescent="0.25">
      <c r="A233" t="s">
        <v>1040</v>
      </c>
      <c r="B233">
        <v>103</v>
      </c>
      <c r="C233">
        <v>7</v>
      </c>
      <c r="D233">
        <v>102</v>
      </c>
      <c r="E233">
        <v>14.714285714285699</v>
      </c>
      <c r="F233">
        <v>100.980392156862</v>
      </c>
    </row>
    <row r="234" spans="1:6" x14ac:dyDescent="0.25">
      <c r="A234" t="s">
        <v>894</v>
      </c>
      <c r="B234">
        <v>101</v>
      </c>
      <c r="C234">
        <v>9</v>
      </c>
      <c r="D234">
        <v>106</v>
      </c>
      <c r="E234">
        <v>11.2222222222222</v>
      </c>
      <c r="F234">
        <v>95.283018867924497</v>
      </c>
    </row>
    <row r="235" spans="1:6" x14ac:dyDescent="0.25">
      <c r="A235" t="s">
        <v>491</v>
      </c>
      <c r="B235">
        <v>99</v>
      </c>
      <c r="C235">
        <v>9</v>
      </c>
      <c r="D235">
        <v>70</v>
      </c>
      <c r="E235">
        <v>11</v>
      </c>
      <c r="F235">
        <v>141.42857142857099</v>
      </c>
    </row>
    <row r="236" spans="1:6" x14ac:dyDescent="0.25">
      <c r="A236" t="s">
        <v>1082</v>
      </c>
      <c r="B236">
        <v>99</v>
      </c>
      <c r="C236">
        <v>7</v>
      </c>
      <c r="D236">
        <v>89</v>
      </c>
      <c r="E236">
        <v>14.1428571428571</v>
      </c>
      <c r="F236">
        <v>111.23595505617899</v>
      </c>
    </row>
    <row r="237" spans="1:6" x14ac:dyDescent="0.25">
      <c r="A237" t="s">
        <v>981</v>
      </c>
      <c r="B237">
        <v>98</v>
      </c>
      <c r="C237">
        <v>5</v>
      </c>
      <c r="D237">
        <v>94</v>
      </c>
      <c r="E237">
        <v>19.600000000000001</v>
      </c>
      <c r="F237">
        <v>104.255319148936</v>
      </c>
    </row>
    <row r="238" spans="1:6" x14ac:dyDescent="0.25">
      <c r="A238" t="s">
        <v>867</v>
      </c>
      <c r="B238">
        <v>98</v>
      </c>
      <c r="C238">
        <v>6</v>
      </c>
      <c r="D238">
        <v>116</v>
      </c>
      <c r="E238">
        <v>16.3333333333333</v>
      </c>
      <c r="F238">
        <v>84.482758620689594</v>
      </c>
    </row>
    <row r="239" spans="1:6" x14ac:dyDescent="0.25">
      <c r="A239" t="s">
        <v>588</v>
      </c>
      <c r="B239">
        <v>96</v>
      </c>
      <c r="C239">
        <v>6</v>
      </c>
      <c r="D239">
        <v>98</v>
      </c>
      <c r="E239">
        <v>16</v>
      </c>
      <c r="F239">
        <v>97.959183673469298</v>
      </c>
    </row>
    <row r="240" spans="1:6" x14ac:dyDescent="0.25">
      <c r="A240" t="s">
        <v>733</v>
      </c>
      <c r="B240">
        <v>95</v>
      </c>
      <c r="C240">
        <v>4</v>
      </c>
      <c r="D240">
        <v>55</v>
      </c>
      <c r="E240">
        <v>23.75</v>
      </c>
      <c r="F240">
        <v>172.72727272727201</v>
      </c>
    </row>
    <row r="241" spans="1:6" x14ac:dyDescent="0.25">
      <c r="A241" t="s">
        <v>67</v>
      </c>
      <c r="B241">
        <v>92</v>
      </c>
      <c r="C241">
        <v>7</v>
      </c>
      <c r="D241">
        <v>70</v>
      </c>
      <c r="E241">
        <v>13.1428571428571</v>
      </c>
      <c r="F241">
        <v>131.42857142857099</v>
      </c>
    </row>
    <row r="242" spans="1:6" x14ac:dyDescent="0.25">
      <c r="A242" t="s">
        <v>1021</v>
      </c>
      <c r="B242">
        <v>92</v>
      </c>
      <c r="C242">
        <v>8</v>
      </c>
      <c r="D242">
        <v>91</v>
      </c>
      <c r="E242">
        <v>11.5</v>
      </c>
      <c r="F242">
        <v>101.098901098901</v>
      </c>
    </row>
    <row r="243" spans="1:6" x14ac:dyDescent="0.25">
      <c r="A243" t="s">
        <v>886</v>
      </c>
      <c r="B243">
        <v>92</v>
      </c>
      <c r="C243">
        <v>7</v>
      </c>
      <c r="D243">
        <v>97</v>
      </c>
      <c r="E243">
        <v>13.1428571428571</v>
      </c>
      <c r="F243">
        <v>94.845360824742201</v>
      </c>
    </row>
    <row r="244" spans="1:6" x14ac:dyDescent="0.25">
      <c r="A244" t="s">
        <v>1067</v>
      </c>
      <c r="B244">
        <v>91</v>
      </c>
      <c r="C244">
        <v>5</v>
      </c>
      <c r="D244">
        <v>81</v>
      </c>
      <c r="E244">
        <v>18.2</v>
      </c>
      <c r="F244">
        <v>112.345679012345</v>
      </c>
    </row>
    <row r="245" spans="1:6" x14ac:dyDescent="0.25">
      <c r="A245" t="s">
        <v>1051</v>
      </c>
      <c r="B245">
        <v>91</v>
      </c>
      <c r="C245">
        <v>8</v>
      </c>
      <c r="D245">
        <v>127</v>
      </c>
      <c r="E245">
        <v>11.375</v>
      </c>
      <c r="F245">
        <v>71.653543307086593</v>
      </c>
    </row>
    <row r="246" spans="1:6" x14ac:dyDescent="0.25">
      <c r="A246" t="s">
        <v>765</v>
      </c>
      <c r="B246">
        <v>90</v>
      </c>
      <c r="C246">
        <v>5</v>
      </c>
      <c r="D246">
        <v>73</v>
      </c>
      <c r="E246">
        <v>18</v>
      </c>
      <c r="F246">
        <v>123.28767123287599</v>
      </c>
    </row>
    <row r="247" spans="1:6" x14ac:dyDescent="0.25">
      <c r="A247" t="s">
        <v>818</v>
      </c>
      <c r="B247">
        <v>90</v>
      </c>
      <c r="C247">
        <v>10</v>
      </c>
      <c r="D247">
        <v>98</v>
      </c>
      <c r="E247">
        <v>9</v>
      </c>
      <c r="F247">
        <v>91.836734693877503</v>
      </c>
    </row>
    <row r="248" spans="1:6" x14ac:dyDescent="0.25">
      <c r="A248" t="s">
        <v>91</v>
      </c>
      <c r="B248">
        <v>88</v>
      </c>
      <c r="C248">
        <v>11</v>
      </c>
      <c r="D248">
        <v>70</v>
      </c>
      <c r="E248">
        <v>8</v>
      </c>
      <c r="F248">
        <v>125.714285714285</v>
      </c>
    </row>
    <row r="249" spans="1:6" x14ac:dyDescent="0.25">
      <c r="A249" t="s">
        <v>402</v>
      </c>
      <c r="B249">
        <v>88</v>
      </c>
      <c r="C249">
        <v>1</v>
      </c>
      <c r="D249">
        <v>83</v>
      </c>
      <c r="E249">
        <v>88</v>
      </c>
      <c r="F249">
        <v>106.02409638554199</v>
      </c>
    </row>
    <row r="250" spans="1:6" x14ac:dyDescent="0.25">
      <c r="A250" t="s">
        <v>336</v>
      </c>
      <c r="B250">
        <v>88</v>
      </c>
      <c r="C250">
        <v>12</v>
      </c>
      <c r="D250">
        <v>99</v>
      </c>
      <c r="E250">
        <v>7.3333333333333304</v>
      </c>
      <c r="F250">
        <v>88.8888888888888</v>
      </c>
    </row>
    <row r="251" spans="1:6" x14ac:dyDescent="0.25">
      <c r="A251" t="s">
        <v>836</v>
      </c>
      <c r="B251">
        <v>87</v>
      </c>
      <c r="C251">
        <v>4</v>
      </c>
      <c r="D251">
        <v>76</v>
      </c>
      <c r="E251">
        <v>21.75</v>
      </c>
      <c r="F251">
        <v>114.473684210526</v>
      </c>
    </row>
    <row r="252" spans="1:6" x14ac:dyDescent="0.25">
      <c r="A252" t="s">
        <v>679</v>
      </c>
      <c r="B252">
        <v>84</v>
      </c>
      <c r="C252">
        <v>7</v>
      </c>
      <c r="D252">
        <v>61</v>
      </c>
      <c r="E252">
        <v>12</v>
      </c>
      <c r="F252">
        <v>137.704918032786</v>
      </c>
    </row>
    <row r="253" spans="1:6" x14ac:dyDescent="0.25">
      <c r="A253" t="s">
        <v>425</v>
      </c>
      <c r="B253">
        <v>83</v>
      </c>
      <c r="C253">
        <v>6</v>
      </c>
      <c r="D253">
        <v>73</v>
      </c>
      <c r="E253">
        <v>13.8333333333333</v>
      </c>
      <c r="F253">
        <v>113.698630136986</v>
      </c>
    </row>
    <row r="254" spans="1:6" x14ac:dyDescent="0.25">
      <c r="A254" t="s">
        <v>1085</v>
      </c>
      <c r="B254">
        <v>81</v>
      </c>
      <c r="C254">
        <v>8</v>
      </c>
      <c r="D254">
        <v>46</v>
      </c>
      <c r="E254">
        <v>10.125</v>
      </c>
      <c r="F254">
        <v>176.08695652173901</v>
      </c>
    </row>
    <row r="255" spans="1:6" x14ac:dyDescent="0.25">
      <c r="A255" t="s">
        <v>960</v>
      </c>
      <c r="B255">
        <v>81</v>
      </c>
      <c r="C255">
        <v>3</v>
      </c>
      <c r="D255">
        <v>68</v>
      </c>
      <c r="E255">
        <v>27</v>
      </c>
      <c r="F255">
        <v>119.117647058823</v>
      </c>
    </row>
    <row r="256" spans="1:6" x14ac:dyDescent="0.25">
      <c r="A256" t="s">
        <v>309</v>
      </c>
      <c r="B256">
        <v>81</v>
      </c>
      <c r="C256">
        <v>7</v>
      </c>
      <c r="D256">
        <v>73</v>
      </c>
      <c r="E256">
        <v>11.5714285714285</v>
      </c>
      <c r="F256">
        <v>110.958904109589</v>
      </c>
    </row>
    <row r="257" spans="1:6" x14ac:dyDescent="0.25">
      <c r="A257" t="s">
        <v>437</v>
      </c>
      <c r="B257">
        <v>79</v>
      </c>
      <c r="C257">
        <v>10</v>
      </c>
      <c r="D257">
        <v>78</v>
      </c>
      <c r="E257">
        <v>7.9</v>
      </c>
      <c r="F257">
        <v>101.282051282051</v>
      </c>
    </row>
    <row r="258" spans="1:6" x14ac:dyDescent="0.25">
      <c r="A258" t="s">
        <v>1069</v>
      </c>
      <c r="B258">
        <v>77</v>
      </c>
      <c r="C258">
        <v>5</v>
      </c>
      <c r="D258">
        <v>53</v>
      </c>
      <c r="E258">
        <v>15.4</v>
      </c>
      <c r="F258">
        <v>145.283018867924</v>
      </c>
    </row>
    <row r="259" spans="1:6" x14ac:dyDescent="0.25">
      <c r="A259" t="s">
        <v>1018</v>
      </c>
      <c r="B259">
        <v>77</v>
      </c>
      <c r="C259">
        <v>6</v>
      </c>
      <c r="D259">
        <v>55</v>
      </c>
      <c r="E259">
        <v>12.8333333333333</v>
      </c>
      <c r="F259">
        <v>140</v>
      </c>
    </row>
    <row r="260" spans="1:6" x14ac:dyDescent="0.25">
      <c r="A260" t="s">
        <v>843</v>
      </c>
      <c r="B260">
        <v>76</v>
      </c>
      <c r="C260">
        <v>7</v>
      </c>
      <c r="D260">
        <v>55</v>
      </c>
      <c r="E260">
        <v>10.857142857142801</v>
      </c>
      <c r="F260">
        <v>138.18181818181799</v>
      </c>
    </row>
    <row r="261" spans="1:6" x14ac:dyDescent="0.25">
      <c r="A261" t="s">
        <v>920</v>
      </c>
      <c r="B261">
        <v>76</v>
      </c>
      <c r="C261">
        <v>5</v>
      </c>
      <c r="D261">
        <v>97</v>
      </c>
      <c r="E261">
        <v>15.2</v>
      </c>
      <c r="F261">
        <v>78.350515463917503</v>
      </c>
    </row>
    <row r="262" spans="1:6" x14ac:dyDescent="0.25">
      <c r="A262" t="s">
        <v>129</v>
      </c>
      <c r="B262">
        <v>75</v>
      </c>
      <c r="C262">
        <v>6</v>
      </c>
      <c r="D262">
        <v>50</v>
      </c>
      <c r="E262">
        <v>12.5</v>
      </c>
      <c r="F262">
        <v>150</v>
      </c>
    </row>
    <row r="263" spans="1:6" x14ac:dyDescent="0.25">
      <c r="A263" t="s">
        <v>1120</v>
      </c>
      <c r="B263">
        <v>75</v>
      </c>
      <c r="C263">
        <v>5</v>
      </c>
      <c r="D263">
        <v>58</v>
      </c>
      <c r="E263">
        <v>15</v>
      </c>
      <c r="F263">
        <v>129.31034482758599</v>
      </c>
    </row>
    <row r="264" spans="1:6" x14ac:dyDescent="0.25">
      <c r="A264" t="s">
        <v>1048</v>
      </c>
      <c r="B264">
        <v>73</v>
      </c>
      <c r="C264">
        <v>3</v>
      </c>
      <c r="D264">
        <v>75</v>
      </c>
      <c r="E264">
        <v>24.3333333333333</v>
      </c>
      <c r="F264">
        <v>97.3333333333333</v>
      </c>
    </row>
    <row r="265" spans="1:6" x14ac:dyDescent="0.25">
      <c r="A265" t="s">
        <v>967</v>
      </c>
      <c r="B265">
        <v>73</v>
      </c>
      <c r="C265">
        <v>4</v>
      </c>
      <c r="D265">
        <v>77</v>
      </c>
      <c r="E265">
        <v>18.25</v>
      </c>
      <c r="F265">
        <v>94.805194805194802</v>
      </c>
    </row>
    <row r="266" spans="1:6" x14ac:dyDescent="0.25">
      <c r="A266" t="s">
        <v>737</v>
      </c>
      <c r="B266">
        <v>71</v>
      </c>
      <c r="C266">
        <v>6</v>
      </c>
      <c r="D266">
        <v>44</v>
      </c>
      <c r="E266">
        <v>11.8333333333333</v>
      </c>
      <c r="F266">
        <v>161.363636363636</v>
      </c>
    </row>
    <row r="267" spans="1:6" x14ac:dyDescent="0.25">
      <c r="A267" t="s">
        <v>957</v>
      </c>
      <c r="B267">
        <v>71</v>
      </c>
      <c r="C267">
        <v>3</v>
      </c>
      <c r="D267">
        <v>47</v>
      </c>
      <c r="E267">
        <v>23.6666666666666</v>
      </c>
      <c r="F267">
        <v>151.063829787234</v>
      </c>
    </row>
    <row r="268" spans="1:6" x14ac:dyDescent="0.25">
      <c r="A268" t="s">
        <v>735</v>
      </c>
      <c r="B268">
        <v>70</v>
      </c>
      <c r="C268">
        <v>6</v>
      </c>
      <c r="D268">
        <v>78</v>
      </c>
      <c r="E268">
        <v>11.6666666666666</v>
      </c>
      <c r="F268">
        <v>89.743589743589695</v>
      </c>
    </row>
    <row r="269" spans="1:6" x14ac:dyDescent="0.25">
      <c r="A269" t="s">
        <v>806</v>
      </c>
      <c r="B269">
        <v>69</v>
      </c>
      <c r="C269">
        <v>5</v>
      </c>
      <c r="D269">
        <v>85</v>
      </c>
      <c r="E269">
        <v>13.8</v>
      </c>
      <c r="F269">
        <v>81.176470588235205</v>
      </c>
    </row>
    <row r="270" spans="1:6" x14ac:dyDescent="0.25">
      <c r="A270" t="s">
        <v>911</v>
      </c>
      <c r="B270">
        <v>67</v>
      </c>
      <c r="C270">
        <v>5</v>
      </c>
      <c r="D270">
        <v>57</v>
      </c>
      <c r="E270">
        <v>13.4</v>
      </c>
      <c r="F270">
        <v>117.543859649122</v>
      </c>
    </row>
    <row r="271" spans="1:6" x14ac:dyDescent="0.25">
      <c r="A271" t="s">
        <v>1045</v>
      </c>
      <c r="B271">
        <v>67</v>
      </c>
      <c r="C271">
        <v>3</v>
      </c>
      <c r="D271">
        <v>63</v>
      </c>
      <c r="E271">
        <v>22.3333333333333</v>
      </c>
      <c r="F271">
        <v>106.349206349206</v>
      </c>
    </row>
    <row r="272" spans="1:6" x14ac:dyDescent="0.25">
      <c r="A272" t="s">
        <v>1033</v>
      </c>
      <c r="B272">
        <v>66</v>
      </c>
      <c r="C272">
        <v>6</v>
      </c>
      <c r="D272">
        <v>65</v>
      </c>
      <c r="E272">
        <v>11</v>
      </c>
      <c r="F272">
        <v>101.53846153846099</v>
      </c>
    </row>
    <row r="273" spans="1:6" x14ac:dyDescent="0.25">
      <c r="A273" t="s">
        <v>404</v>
      </c>
      <c r="B273">
        <v>66</v>
      </c>
      <c r="C273">
        <v>11</v>
      </c>
      <c r="D273">
        <v>75</v>
      </c>
      <c r="E273">
        <v>6</v>
      </c>
      <c r="F273">
        <v>88</v>
      </c>
    </row>
    <row r="274" spans="1:6" x14ac:dyDescent="0.25">
      <c r="A274" t="s">
        <v>987</v>
      </c>
      <c r="B274">
        <v>64</v>
      </c>
      <c r="C274">
        <v>8</v>
      </c>
      <c r="D274">
        <v>82</v>
      </c>
      <c r="E274">
        <v>8</v>
      </c>
      <c r="F274">
        <v>78.048780487804805</v>
      </c>
    </row>
    <row r="275" spans="1:6" x14ac:dyDescent="0.25">
      <c r="A275" t="s">
        <v>831</v>
      </c>
      <c r="B275">
        <v>63</v>
      </c>
      <c r="C275">
        <v>4</v>
      </c>
      <c r="D275">
        <v>66</v>
      </c>
      <c r="E275">
        <v>15.75</v>
      </c>
      <c r="F275">
        <v>95.454545454545396</v>
      </c>
    </row>
    <row r="276" spans="1:6" x14ac:dyDescent="0.25">
      <c r="A276" t="s">
        <v>873</v>
      </c>
      <c r="B276">
        <v>63</v>
      </c>
      <c r="C276">
        <v>5</v>
      </c>
      <c r="D276">
        <v>66</v>
      </c>
      <c r="E276">
        <v>12.6</v>
      </c>
      <c r="F276">
        <v>95.454545454545396</v>
      </c>
    </row>
    <row r="277" spans="1:6" x14ac:dyDescent="0.25">
      <c r="A277" t="s">
        <v>1138</v>
      </c>
      <c r="B277">
        <v>63</v>
      </c>
      <c r="C277">
        <v>9</v>
      </c>
      <c r="D277">
        <v>75</v>
      </c>
      <c r="E277">
        <v>7</v>
      </c>
      <c r="F277">
        <v>84</v>
      </c>
    </row>
    <row r="278" spans="1:6" x14ac:dyDescent="0.25">
      <c r="A278" t="s">
        <v>786</v>
      </c>
      <c r="B278">
        <v>62</v>
      </c>
      <c r="C278">
        <v>2</v>
      </c>
      <c r="D278">
        <v>53</v>
      </c>
      <c r="E278">
        <v>31</v>
      </c>
      <c r="F278">
        <v>116.981132075471</v>
      </c>
    </row>
    <row r="279" spans="1:6" x14ac:dyDescent="0.25">
      <c r="A279" t="s">
        <v>407</v>
      </c>
      <c r="B279">
        <v>59</v>
      </c>
      <c r="C279">
        <v>3</v>
      </c>
      <c r="D279">
        <v>56</v>
      </c>
      <c r="E279">
        <v>19.6666666666666</v>
      </c>
      <c r="F279">
        <v>105.35714285714199</v>
      </c>
    </row>
    <row r="280" spans="1:6" x14ac:dyDescent="0.25">
      <c r="A280" t="s">
        <v>1137</v>
      </c>
      <c r="B280">
        <v>56</v>
      </c>
      <c r="C280">
        <v>5</v>
      </c>
      <c r="D280">
        <v>73</v>
      </c>
      <c r="E280">
        <v>11.2</v>
      </c>
      <c r="F280">
        <v>76.712328767123196</v>
      </c>
    </row>
    <row r="281" spans="1:6" x14ac:dyDescent="0.25">
      <c r="A281" t="s">
        <v>113</v>
      </c>
      <c r="B281">
        <v>55</v>
      </c>
      <c r="C281">
        <v>7</v>
      </c>
      <c r="D281">
        <v>53</v>
      </c>
      <c r="E281">
        <v>7.8571428571428497</v>
      </c>
      <c r="F281">
        <v>103.77358490566</v>
      </c>
    </row>
    <row r="282" spans="1:6" x14ac:dyDescent="0.25">
      <c r="A282" t="s">
        <v>397</v>
      </c>
      <c r="B282">
        <v>55</v>
      </c>
      <c r="C282">
        <v>7</v>
      </c>
      <c r="D282">
        <v>61</v>
      </c>
      <c r="E282">
        <v>7.8571428571428497</v>
      </c>
      <c r="F282">
        <v>90.163934426229503</v>
      </c>
    </row>
    <row r="283" spans="1:6" x14ac:dyDescent="0.25">
      <c r="A283" t="s">
        <v>971</v>
      </c>
      <c r="B283">
        <v>55</v>
      </c>
      <c r="C283">
        <v>5</v>
      </c>
      <c r="D283">
        <v>69</v>
      </c>
      <c r="E283">
        <v>11</v>
      </c>
      <c r="F283">
        <v>79.710144927536206</v>
      </c>
    </row>
    <row r="284" spans="1:6" x14ac:dyDescent="0.25">
      <c r="A284" t="s">
        <v>927</v>
      </c>
      <c r="B284">
        <v>54</v>
      </c>
      <c r="C284">
        <v>2</v>
      </c>
      <c r="D284">
        <v>46</v>
      </c>
      <c r="E284">
        <v>27</v>
      </c>
      <c r="F284">
        <v>117.39130434782599</v>
      </c>
    </row>
    <row r="285" spans="1:6" x14ac:dyDescent="0.25">
      <c r="A285" t="s">
        <v>110</v>
      </c>
      <c r="B285">
        <v>54</v>
      </c>
      <c r="C285">
        <v>9</v>
      </c>
      <c r="D285">
        <v>52</v>
      </c>
      <c r="E285">
        <v>6</v>
      </c>
      <c r="F285">
        <v>103.846153846153</v>
      </c>
    </row>
    <row r="286" spans="1:6" x14ac:dyDescent="0.25">
      <c r="A286" t="s">
        <v>1047</v>
      </c>
      <c r="B286">
        <v>53</v>
      </c>
      <c r="C286">
        <v>6</v>
      </c>
      <c r="D286">
        <v>51</v>
      </c>
      <c r="E286">
        <v>8.8333333333333304</v>
      </c>
      <c r="F286">
        <v>103.92156862745099</v>
      </c>
    </row>
    <row r="287" spans="1:6" x14ac:dyDescent="0.25">
      <c r="A287" t="s">
        <v>781</v>
      </c>
      <c r="B287">
        <v>53</v>
      </c>
      <c r="C287">
        <v>5</v>
      </c>
      <c r="D287">
        <v>71</v>
      </c>
      <c r="E287">
        <v>10.6</v>
      </c>
      <c r="F287">
        <v>74.647887323943607</v>
      </c>
    </row>
    <row r="288" spans="1:6" x14ac:dyDescent="0.25">
      <c r="A288" t="s">
        <v>1088</v>
      </c>
      <c r="B288">
        <v>52</v>
      </c>
      <c r="C288">
        <v>4</v>
      </c>
      <c r="D288">
        <v>47</v>
      </c>
      <c r="E288">
        <v>13</v>
      </c>
      <c r="F288">
        <v>110.63829787234</v>
      </c>
    </row>
    <row r="289" spans="1:6" x14ac:dyDescent="0.25">
      <c r="A289" t="s">
        <v>77</v>
      </c>
      <c r="B289">
        <v>52</v>
      </c>
      <c r="C289">
        <v>7</v>
      </c>
      <c r="D289">
        <v>50</v>
      </c>
      <c r="E289">
        <v>7.4285714285714199</v>
      </c>
      <c r="F289">
        <v>104</v>
      </c>
    </row>
    <row r="290" spans="1:6" x14ac:dyDescent="0.25">
      <c r="A290" t="s">
        <v>238</v>
      </c>
      <c r="B290">
        <v>52</v>
      </c>
      <c r="C290">
        <v>15</v>
      </c>
      <c r="D290">
        <v>72</v>
      </c>
      <c r="E290">
        <v>3.4666666666666601</v>
      </c>
      <c r="F290">
        <v>72.2222222222222</v>
      </c>
    </row>
    <row r="291" spans="1:6" x14ac:dyDescent="0.25">
      <c r="A291" t="s">
        <v>1028</v>
      </c>
      <c r="B291">
        <v>51</v>
      </c>
      <c r="C291">
        <v>5</v>
      </c>
      <c r="D291">
        <v>49</v>
      </c>
      <c r="E291">
        <v>10.199999999999999</v>
      </c>
      <c r="F291">
        <v>104.08163265306101</v>
      </c>
    </row>
    <row r="292" spans="1:6" x14ac:dyDescent="0.25">
      <c r="A292" t="s">
        <v>948</v>
      </c>
      <c r="B292">
        <v>51</v>
      </c>
      <c r="C292">
        <v>5</v>
      </c>
      <c r="D292">
        <v>50</v>
      </c>
      <c r="E292">
        <v>10.199999999999999</v>
      </c>
      <c r="F292">
        <v>102</v>
      </c>
    </row>
    <row r="293" spans="1:6" x14ac:dyDescent="0.25">
      <c r="A293" t="s">
        <v>1052</v>
      </c>
      <c r="B293">
        <v>50</v>
      </c>
      <c r="C293">
        <v>7</v>
      </c>
      <c r="D293">
        <v>50</v>
      </c>
      <c r="E293">
        <v>7.1428571428571397</v>
      </c>
      <c r="F293">
        <v>100</v>
      </c>
    </row>
    <row r="294" spans="1:6" x14ac:dyDescent="0.25">
      <c r="A294" t="s">
        <v>823</v>
      </c>
      <c r="B294">
        <v>49</v>
      </c>
      <c r="C294">
        <v>5</v>
      </c>
      <c r="D294">
        <v>57</v>
      </c>
      <c r="E294">
        <v>9.8000000000000007</v>
      </c>
      <c r="F294">
        <v>85.964912280701697</v>
      </c>
    </row>
    <row r="295" spans="1:6" x14ac:dyDescent="0.25">
      <c r="A295" t="s">
        <v>1079</v>
      </c>
      <c r="B295">
        <v>49</v>
      </c>
      <c r="C295">
        <v>6</v>
      </c>
      <c r="D295">
        <v>58</v>
      </c>
      <c r="E295">
        <v>8.1666666666666607</v>
      </c>
      <c r="F295">
        <v>84.482758620689594</v>
      </c>
    </row>
    <row r="296" spans="1:6" x14ac:dyDescent="0.25">
      <c r="A296" t="s">
        <v>591</v>
      </c>
      <c r="B296">
        <v>49</v>
      </c>
      <c r="C296">
        <v>3</v>
      </c>
      <c r="D296">
        <v>62</v>
      </c>
      <c r="E296">
        <v>16.3333333333333</v>
      </c>
      <c r="F296">
        <v>79.0322580645161</v>
      </c>
    </row>
    <row r="297" spans="1:6" x14ac:dyDescent="0.25">
      <c r="A297" t="s">
        <v>1144</v>
      </c>
      <c r="B297">
        <v>47</v>
      </c>
      <c r="C297">
        <v>4</v>
      </c>
      <c r="D297">
        <v>66</v>
      </c>
      <c r="E297">
        <v>11.75</v>
      </c>
      <c r="F297">
        <v>71.212121212121204</v>
      </c>
    </row>
    <row r="298" spans="1:6" x14ac:dyDescent="0.25">
      <c r="A298" t="s">
        <v>702</v>
      </c>
      <c r="B298">
        <v>45</v>
      </c>
      <c r="C298">
        <v>4</v>
      </c>
      <c r="D298">
        <v>54</v>
      </c>
      <c r="E298">
        <v>11.25</v>
      </c>
      <c r="F298">
        <v>83.3333333333333</v>
      </c>
    </row>
    <row r="299" spans="1:6" x14ac:dyDescent="0.25">
      <c r="A299" t="s">
        <v>1104</v>
      </c>
      <c r="B299">
        <v>43</v>
      </c>
      <c r="C299">
        <v>4</v>
      </c>
      <c r="D299">
        <v>31</v>
      </c>
      <c r="E299">
        <v>10.75</v>
      </c>
      <c r="F299">
        <v>138.70967741935399</v>
      </c>
    </row>
    <row r="300" spans="1:6" x14ac:dyDescent="0.25">
      <c r="A300" t="s">
        <v>811</v>
      </c>
      <c r="B300">
        <v>42</v>
      </c>
      <c r="C300">
        <v>2</v>
      </c>
      <c r="D300">
        <v>42</v>
      </c>
      <c r="E300">
        <v>21</v>
      </c>
      <c r="F300">
        <v>100</v>
      </c>
    </row>
    <row r="301" spans="1:6" x14ac:dyDescent="0.25">
      <c r="A301" t="s">
        <v>931</v>
      </c>
      <c r="B301">
        <v>42</v>
      </c>
      <c r="C301">
        <v>3</v>
      </c>
      <c r="D301">
        <v>46</v>
      </c>
      <c r="E301">
        <v>14</v>
      </c>
      <c r="F301">
        <v>91.304347826086897</v>
      </c>
    </row>
    <row r="302" spans="1:6" x14ac:dyDescent="0.25">
      <c r="A302" t="s">
        <v>368</v>
      </c>
      <c r="B302">
        <v>42</v>
      </c>
      <c r="C302">
        <v>8</v>
      </c>
      <c r="D302">
        <v>59</v>
      </c>
      <c r="E302">
        <v>5.25</v>
      </c>
      <c r="F302">
        <v>71.186440677966104</v>
      </c>
    </row>
    <row r="303" spans="1:6" x14ac:dyDescent="0.25">
      <c r="A303" t="s">
        <v>196</v>
      </c>
      <c r="B303">
        <v>41</v>
      </c>
      <c r="C303">
        <v>8</v>
      </c>
      <c r="D303">
        <v>59</v>
      </c>
      <c r="E303">
        <v>5.125</v>
      </c>
      <c r="F303">
        <v>69.491525423728802</v>
      </c>
    </row>
    <row r="304" spans="1:6" x14ac:dyDescent="0.25">
      <c r="A304" t="s">
        <v>962</v>
      </c>
      <c r="B304">
        <v>40</v>
      </c>
      <c r="C304">
        <v>2</v>
      </c>
      <c r="D304">
        <v>25</v>
      </c>
      <c r="E304">
        <v>20</v>
      </c>
      <c r="F304">
        <v>160</v>
      </c>
    </row>
    <row r="305" spans="1:6" x14ac:dyDescent="0.25">
      <c r="A305" t="s">
        <v>1058</v>
      </c>
      <c r="B305">
        <v>40</v>
      </c>
      <c r="C305">
        <v>4</v>
      </c>
      <c r="D305">
        <v>33</v>
      </c>
      <c r="E305">
        <v>10</v>
      </c>
      <c r="F305">
        <v>121.212121212121</v>
      </c>
    </row>
    <row r="306" spans="1:6" x14ac:dyDescent="0.25">
      <c r="A306" t="s">
        <v>858</v>
      </c>
      <c r="B306">
        <v>40</v>
      </c>
      <c r="C306">
        <v>3</v>
      </c>
      <c r="D306">
        <v>35</v>
      </c>
      <c r="E306">
        <v>13.3333333333333</v>
      </c>
      <c r="F306">
        <v>114.28571428571399</v>
      </c>
    </row>
    <row r="307" spans="1:6" x14ac:dyDescent="0.25">
      <c r="A307" t="s">
        <v>224</v>
      </c>
      <c r="B307">
        <v>39</v>
      </c>
      <c r="C307">
        <v>3</v>
      </c>
      <c r="D307">
        <v>19</v>
      </c>
      <c r="E307">
        <v>13</v>
      </c>
      <c r="F307">
        <v>205.263157894736</v>
      </c>
    </row>
    <row r="308" spans="1:6" x14ac:dyDescent="0.25">
      <c r="A308" t="s">
        <v>839</v>
      </c>
      <c r="B308">
        <v>39</v>
      </c>
      <c r="C308">
        <v>5</v>
      </c>
      <c r="D308">
        <v>23</v>
      </c>
      <c r="E308">
        <v>7.8</v>
      </c>
      <c r="F308">
        <v>169.565217391304</v>
      </c>
    </row>
    <row r="309" spans="1:6" x14ac:dyDescent="0.25">
      <c r="A309" t="s">
        <v>388</v>
      </c>
      <c r="B309">
        <v>39</v>
      </c>
      <c r="C309">
        <v>5</v>
      </c>
      <c r="D309">
        <v>41</v>
      </c>
      <c r="E309">
        <v>7.8</v>
      </c>
      <c r="F309">
        <v>95.121951219512198</v>
      </c>
    </row>
    <row r="310" spans="1:6" x14ac:dyDescent="0.25">
      <c r="A310" t="s">
        <v>888</v>
      </c>
      <c r="B310">
        <v>39</v>
      </c>
      <c r="C310">
        <v>3</v>
      </c>
      <c r="D310">
        <v>52</v>
      </c>
      <c r="E310">
        <v>13</v>
      </c>
      <c r="F310">
        <v>75</v>
      </c>
    </row>
    <row r="311" spans="1:6" x14ac:dyDescent="0.25">
      <c r="A311" t="s">
        <v>935</v>
      </c>
      <c r="B311">
        <v>38</v>
      </c>
      <c r="C311">
        <v>5</v>
      </c>
      <c r="D311">
        <v>31</v>
      </c>
      <c r="E311">
        <v>7.6</v>
      </c>
      <c r="F311">
        <v>122.58064516128999</v>
      </c>
    </row>
    <row r="312" spans="1:6" x14ac:dyDescent="0.25">
      <c r="A312" t="s">
        <v>1096</v>
      </c>
      <c r="B312">
        <v>38</v>
      </c>
      <c r="C312">
        <v>2</v>
      </c>
      <c r="D312">
        <v>31</v>
      </c>
      <c r="E312">
        <v>19</v>
      </c>
      <c r="F312">
        <v>122.58064516128999</v>
      </c>
    </row>
    <row r="313" spans="1:6" x14ac:dyDescent="0.25">
      <c r="A313" t="s">
        <v>1066</v>
      </c>
      <c r="B313">
        <v>37</v>
      </c>
      <c r="C313">
        <v>4</v>
      </c>
      <c r="D313">
        <v>27</v>
      </c>
      <c r="E313">
        <v>9.25</v>
      </c>
      <c r="F313">
        <v>137.03703703703701</v>
      </c>
    </row>
    <row r="314" spans="1:6" x14ac:dyDescent="0.25">
      <c r="A314" t="s">
        <v>59</v>
      </c>
      <c r="B314">
        <v>37</v>
      </c>
      <c r="C314">
        <v>3</v>
      </c>
      <c r="D314">
        <v>38</v>
      </c>
      <c r="E314">
        <v>12.3333333333333</v>
      </c>
      <c r="F314">
        <v>97.368421052631504</v>
      </c>
    </row>
    <row r="315" spans="1:6" x14ac:dyDescent="0.25">
      <c r="A315" t="s">
        <v>834</v>
      </c>
      <c r="B315">
        <v>37</v>
      </c>
      <c r="C315">
        <v>4</v>
      </c>
      <c r="D315">
        <v>46</v>
      </c>
      <c r="E315">
        <v>9.25</v>
      </c>
      <c r="F315">
        <v>80.434782608695599</v>
      </c>
    </row>
    <row r="316" spans="1:6" x14ac:dyDescent="0.25">
      <c r="A316" t="s">
        <v>1094</v>
      </c>
      <c r="B316">
        <v>36</v>
      </c>
      <c r="C316">
        <v>4</v>
      </c>
      <c r="D316">
        <v>21</v>
      </c>
      <c r="E316">
        <v>9</v>
      </c>
      <c r="F316">
        <v>171.42857142857099</v>
      </c>
    </row>
    <row r="317" spans="1:6" x14ac:dyDescent="0.25">
      <c r="A317" t="s">
        <v>828</v>
      </c>
      <c r="B317">
        <v>36</v>
      </c>
      <c r="C317">
        <v>1</v>
      </c>
      <c r="D317">
        <v>26</v>
      </c>
      <c r="E317">
        <v>36</v>
      </c>
      <c r="F317">
        <v>138.461538461538</v>
      </c>
    </row>
    <row r="318" spans="1:6" x14ac:dyDescent="0.25">
      <c r="A318" t="s">
        <v>194</v>
      </c>
      <c r="B318">
        <v>36</v>
      </c>
      <c r="C318">
        <v>3</v>
      </c>
      <c r="D318">
        <v>29</v>
      </c>
      <c r="E318">
        <v>12</v>
      </c>
      <c r="F318">
        <v>124.13793103448199</v>
      </c>
    </row>
    <row r="319" spans="1:6" x14ac:dyDescent="0.25">
      <c r="A319" t="s">
        <v>936</v>
      </c>
      <c r="B319">
        <v>36</v>
      </c>
      <c r="C319">
        <v>4</v>
      </c>
      <c r="D319">
        <v>30</v>
      </c>
      <c r="E319">
        <v>9</v>
      </c>
      <c r="F319">
        <v>120</v>
      </c>
    </row>
    <row r="320" spans="1:6" x14ac:dyDescent="0.25">
      <c r="A320" t="s">
        <v>954</v>
      </c>
      <c r="B320">
        <v>36</v>
      </c>
      <c r="C320">
        <v>3</v>
      </c>
      <c r="D320">
        <v>39</v>
      </c>
      <c r="E320">
        <v>12</v>
      </c>
      <c r="F320">
        <v>92.307692307692307</v>
      </c>
    </row>
    <row r="321" spans="1:6" x14ac:dyDescent="0.25">
      <c r="A321" t="s">
        <v>200</v>
      </c>
      <c r="B321">
        <v>36</v>
      </c>
      <c r="C321">
        <v>7</v>
      </c>
      <c r="D321">
        <v>47</v>
      </c>
      <c r="E321">
        <v>5.1428571428571397</v>
      </c>
      <c r="F321">
        <v>76.595744680850999</v>
      </c>
    </row>
    <row r="322" spans="1:6" x14ac:dyDescent="0.25">
      <c r="A322" t="s">
        <v>848</v>
      </c>
      <c r="B322">
        <v>35</v>
      </c>
      <c r="C322">
        <v>1</v>
      </c>
      <c r="D322">
        <v>37</v>
      </c>
      <c r="E322">
        <v>35</v>
      </c>
      <c r="F322">
        <v>94.594594594594597</v>
      </c>
    </row>
    <row r="323" spans="1:6" x14ac:dyDescent="0.25">
      <c r="A323" t="s">
        <v>218</v>
      </c>
      <c r="B323">
        <v>35</v>
      </c>
      <c r="C323">
        <v>2</v>
      </c>
      <c r="D323">
        <v>46</v>
      </c>
      <c r="E323">
        <v>17.5</v>
      </c>
      <c r="F323">
        <v>76.086956521739097</v>
      </c>
    </row>
    <row r="324" spans="1:6" x14ac:dyDescent="0.25">
      <c r="A324" t="s">
        <v>835</v>
      </c>
      <c r="B324">
        <v>34</v>
      </c>
      <c r="C324">
        <v>2</v>
      </c>
      <c r="D324">
        <v>22</v>
      </c>
      <c r="E324">
        <v>17</v>
      </c>
      <c r="F324">
        <v>154.54545454545399</v>
      </c>
    </row>
    <row r="325" spans="1:6" x14ac:dyDescent="0.25">
      <c r="A325" t="s">
        <v>793</v>
      </c>
      <c r="B325">
        <v>34</v>
      </c>
      <c r="C325">
        <v>5</v>
      </c>
      <c r="D325">
        <v>25</v>
      </c>
      <c r="E325">
        <v>6.8</v>
      </c>
      <c r="F325">
        <v>136</v>
      </c>
    </row>
    <row r="326" spans="1:6" x14ac:dyDescent="0.25">
      <c r="A326" t="s">
        <v>959</v>
      </c>
      <c r="B326">
        <v>34</v>
      </c>
      <c r="C326">
        <v>3</v>
      </c>
      <c r="D326">
        <v>34</v>
      </c>
      <c r="E326">
        <v>11.3333333333333</v>
      </c>
      <c r="F326">
        <v>100</v>
      </c>
    </row>
    <row r="327" spans="1:6" x14ac:dyDescent="0.25">
      <c r="A327" t="s">
        <v>195</v>
      </c>
      <c r="B327">
        <v>34</v>
      </c>
      <c r="C327">
        <v>3</v>
      </c>
      <c r="D327">
        <v>52</v>
      </c>
      <c r="E327">
        <v>11.3333333333333</v>
      </c>
      <c r="F327">
        <v>65.384615384615302</v>
      </c>
    </row>
    <row r="328" spans="1:6" x14ac:dyDescent="0.25">
      <c r="A328" t="s">
        <v>972</v>
      </c>
      <c r="B328">
        <v>33</v>
      </c>
      <c r="C328">
        <v>1</v>
      </c>
      <c r="D328">
        <v>23</v>
      </c>
      <c r="E328">
        <v>33</v>
      </c>
      <c r="F328">
        <v>143.47826086956499</v>
      </c>
    </row>
    <row r="329" spans="1:6" x14ac:dyDescent="0.25">
      <c r="A329" t="s">
        <v>876</v>
      </c>
      <c r="B329">
        <v>33</v>
      </c>
      <c r="C329">
        <v>1</v>
      </c>
      <c r="D329">
        <v>24</v>
      </c>
      <c r="E329">
        <v>33</v>
      </c>
      <c r="F329">
        <v>137.5</v>
      </c>
    </row>
    <row r="330" spans="1:6" x14ac:dyDescent="0.25">
      <c r="A330" t="s">
        <v>1039</v>
      </c>
      <c r="B330">
        <v>32</v>
      </c>
      <c r="C330">
        <v>3</v>
      </c>
      <c r="D330">
        <v>29</v>
      </c>
      <c r="E330">
        <v>10.6666666666666</v>
      </c>
      <c r="F330">
        <v>110.34482758620599</v>
      </c>
    </row>
    <row r="331" spans="1:6" x14ac:dyDescent="0.25">
      <c r="A331" t="s">
        <v>849</v>
      </c>
      <c r="B331">
        <v>32</v>
      </c>
      <c r="C331">
        <v>2</v>
      </c>
      <c r="D331">
        <v>33</v>
      </c>
      <c r="E331">
        <v>16</v>
      </c>
      <c r="F331">
        <v>96.969696969696898</v>
      </c>
    </row>
    <row r="332" spans="1:6" x14ac:dyDescent="0.25">
      <c r="A332" t="s">
        <v>124</v>
      </c>
      <c r="B332">
        <v>32</v>
      </c>
      <c r="C332">
        <v>3</v>
      </c>
      <c r="D332">
        <v>36</v>
      </c>
      <c r="E332">
        <v>10.6666666666666</v>
      </c>
      <c r="F332">
        <v>88.8888888888888</v>
      </c>
    </row>
    <row r="333" spans="1:6" x14ac:dyDescent="0.25">
      <c r="A333" t="s">
        <v>445</v>
      </c>
      <c r="B333">
        <v>32</v>
      </c>
      <c r="C333">
        <v>14</v>
      </c>
      <c r="D333">
        <v>77</v>
      </c>
      <c r="E333">
        <v>2.2857142857142798</v>
      </c>
      <c r="F333">
        <v>41.558441558441501</v>
      </c>
    </row>
    <row r="334" spans="1:6" x14ac:dyDescent="0.25">
      <c r="A334" t="s">
        <v>1113</v>
      </c>
      <c r="B334">
        <v>31</v>
      </c>
      <c r="C334">
        <v>3</v>
      </c>
      <c r="D334">
        <v>26</v>
      </c>
      <c r="E334">
        <v>10.3333333333333</v>
      </c>
      <c r="F334">
        <v>119.230769230769</v>
      </c>
    </row>
    <row r="335" spans="1:6" x14ac:dyDescent="0.25">
      <c r="A335" t="s">
        <v>1072</v>
      </c>
      <c r="B335">
        <v>31</v>
      </c>
      <c r="C335">
        <v>2</v>
      </c>
      <c r="D335">
        <v>36</v>
      </c>
      <c r="E335">
        <v>15.5</v>
      </c>
      <c r="F335">
        <v>86.1111111111111</v>
      </c>
    </row>
    <row r="336" spans="1:6" x14ac:dyDescent="0.25">
      <c r="A336" t="s">
        <v>970</v>
      </c>
      <c r="B336">
        <v>30</v>
      </c>
      <c r="C336">
        <v>3</v>
      </c>
      <c r="D336">
        <v>29</v>
      </c>
      <c r="E336">
        <v>10</v>
      </c>
      <c r="F336">
        <v>103.448275862068</v>
      </c>
    </row>
    <row r="337" spans="1:6" x14ac:dyDescent="0.25">
      <c r="A337" t="s">
        <v>928</v>
      </c>
      <c r="B337">
        <v>29</v>
      </c>
      <c r="C337">
        <v>2</v>
      </c>
      <c r="D337">
        <v>26</v>
      </c>
      <c r="E337">
        <v>14.5</v>
      </c>
      <c r="F337">
        <v>111.53846153846099</v>
      </c>
    </row>
    <row r="338" spans="1:6" x14ac:dyDescent="0.25">
      <c r="A338" t="s">
        <v>1129</v>
      </c>
      <c r="B338">
        <v>29</v>
      </c>
      <c r="C338">
        <v>2</v>
      </c>
      <c r="D338">
        <v>26</v>
      </c>
      <c r="E338">
        <v>14.5</v>
      </c>
      <c r="F338">
        <v>111.53846153846099</v>
      </c>
    </row>
    <row r="339" spans="1:6" x14ac:dyDescent="0.25">
      <c r="A339" t="s">
        <v>968</v>
      </c>
      <c r="B339">
        <v>28</v>
      </c>
      <c r="C339">
        <v>2</v>
      </c>
      <c r="D339">
        <v>24</v>
      </c>
      <c r="E339">
        <v>14</v>
      </c>
      <c r="F339">
        <v>116.666666666666</v>
      </c>
    </row>
    <row r="340" spans="1:6" x14ac:dyDescent="0.25">
      <c r="A340" t="s">
        <v>273</v>
      </c>
      <c r="B340">
        <v>28</v>
      </c>
      <c r="C340">
        <v>2</v>
      </c>
      <c r="D340">
        <v>29</v>
      </c>
      <c r="E340">
        <v>14</v>
      </c>
      <c r="F340">
        <v>96.551724137931004</v>
      </c>
    </row>
    <row r="341" spans="1:6" x14ac:dyDescent="0.25">
      <c r="A341" t="s">
        <v>999</v>
      </c>
      <c r="B341">
        <v>26</v>
      </c>
      <c r="C341">
        <v>3</v>
      </c>
      <c r="D341">
        <v>21</v>
      </c>
      <c r="E341">
        <v>8.6666666666666607</v>
      </c>
      <c r="F341">
        <v>123.809523809523</v>
      </c>
    </row>
    <row r="342" spans="1:6" x14ac:dyDescent="0.25">
      <c r="A342" t="s">
        <v>934</v>
      </c>
      <c r="B342">
        <v>26</v>
      </c>
      <c r="C342">
        <v>2</v>
      </c>
      <c r="D342">
        <v>24</v>
      </c>
      <c r="E342">
        <v>13</v>
      </c>
      <c r="F342">
        <v>108.333333333333</v>
      </c>
    </row>
    <row r="343" spans="1:6" x14ac:dyDescent="0.25">
      <c r="A343" t="s">
        <v>107</v>
      </c>
      <c r="B343">
        <v>26</v>
      </c>
      <c r="C343">
        <v>3</v>
      </c>
      <c r="D343">
        <v>38</v>
      </c>
      <c r="E343">
        <v>8.6666666666666607</v>
      </c>
      <c r="F343">
        <v>68.421052631578902</v>
      </c>
    </row>
    <row r="344" spans="1:6" x14ac:dyDescent="0.25">
      <c r="A344" t="s">
        <v>629</v>
      </c>
      <c r="B344">
        <v>26</v>
      </c>
      <c r="C344">
        <v>9</v>
      </c>
      <c r="D344">
        <v>47</v>
      </c>
      <c r="E344">
        <v>2.88888888888888</v>
      </c>
      <c r="F344">
        <v>55.319148936170201</v>
      </c>
    </row>
    <row r="345" spans="1:6" x14ac:dyDescent="0.25">
      <c r="A345" t="s">
        <v>782</v>
      </c>
      <c r="B345">
        <v>25</v>
      </c>
      <c r="C345">
        <v>2</v>
      </c>
      <c r="D345">
        <v>20</v>
      </c>
      <c r="E345">
        <v>12.5</v>
      </c>
      <c r="F345">
        <v>125</v>
      </c>
    </row>
    <row r="346" spans="1:6" x14ac:dyDescent="0.25">
      <c r="A346" t="s">
        <v>1057</v>
      </c>
      <c r="B346">
        <v>25</v>
      </c>
      <c r="C346">
        <v>3</v>
      </c>
      <c r="D346">
        <v>31</v>
      </c>
      <c r="E346">
        <v>8.3333333333333304</v>
      </c>
      <c r="F346">
        <v>80.645161290322505</v>
      </c>
    </row>
    <row r="347" spans="1:6" x14ac:dyDescent="0.25">
      <c r="A347" t="s">
        <v>899</v>
      </c>
      <c r="B347">
        <v>24</v>
      </c>
      <c r="C347">
        <v>2</v>
      </c>
      <c r="D347">
        <v>14</v>
      </c>
      <c r="E347">
        <v>12</v>
      </c>
      <c r="F347">
        <v>171.42857142857099</v>
      </c>
    </row>
    <row r="348" spans="1:6" x14ac:dyDescent="0.25">
      <c r="A348" t="s">
        <v>974</v>
      </c>
      <c r="B348">
        <v>24</v>
      </c>
      <c r="C348">
        <v>2</v>
      </c>
      <c r="D348">
        <v>20</v>
      </c>
      <c r="E348">
        <v>12</v>
      </c>
      <c r="F348">
        <v>120</v>
      </c>
    </row>
    <row r="349" spans="1:6" x14ac:dyDescent="0.25">
      <c r="A349" t="s">
        <v>949</v>
      </c>
      <c r="B349">
        <v>24</v>
      </c>
      <c r="C349">
        <v>3</v>
      </c>
      <c r="D349">
        <v>21</v>
      </c>
      <c r="E349">
        <v>8</v>
      </c>
      <c r="F349">
        <v>114.28571428571399</v>
      </c>
    </row>
    <row r="350" spans="1:6" x14ac:dyDescent="0.25">
      <c r="A350" t="s">
        <v>1019</v>
      </c>
      <c r="B350">
        <v>24</v>
      </c>
      <c r="C350">
        <v>7</v>
      </c>
      <c r="D350">
        <v>39</v>
      </c>
      <c r="E350">
        <v>3.4285714285714199</v>
      </c>
      <c r="F350">
        <v>61.538461538461497</v>
      </c>
    </row>
    <row r="351" spans="1:6" x14ac:dyDescent="0.25">
      <c r="A351" t="s">
        <v>921</v>
      </c>
      <c r="B351">
        <v>23</v>
      </c>
      <c r="C351">
        <v>3</v>
      </c>
      <c r="D351">
        <v>23</v>
      </c>
      <c r="E351">
        <v>7.6666666666666599</v>
      </c>
      <c r="F351">
        <v>100</v>
      </c>
    </row>
    <row r="352" spans="1:6" x14ac:dyDescent="0.25">
      <c r="A352" t="s">
        <v>1105</v>
      </c>
      <c r="B352">
        <v>23</v>
      </c>
      <c r="C352">
        <v>3</v>
      </c>
      <c r="D352">
        <v>26</v>
      </c>
      <c r="E352">
        <v>7.6666666666666599</v>
      </c>
      <c r="F352">
        <v>88.461538461538396</v>
      </c>
    </row>
    <row r="353" spans="1:6" x14ac:dyDescent="0.25">
      <c r="A353" t="s">
        <v>857</v>
      </c>
      <c r="B353">
        <v>23</v>
      </c>
      <c r="C353">
        <v>3</v>
      </c>
      <c r="D353">
        <v>27</v>
      </c>
      <c r="E353">
        <v>7.6666666666666599</v>
      </c>
      <c r="F353">
        <v>85.185185185185105</v>
      </c>
    </row>
    <row r="354" spans="1:6" x14ac:dyDescent="0.25">
      <c r="A354" t="s">
        <v>1107</v>
      </c>
      <c r="B354">
        <v>23</v>
      </c>
      <c r="C354">
        <v>3</v>
      </c>
      <c r="D354">
        <v>27</v>
      </c>
      <c r="E354">
        <v>7.6666666666666599</v>
      </c>
      <c r="F354">
        <v>85.185185185185105</v>
      </c>
    </row>
    <row r="355" spans="1:6" x14ac:dyDescent="0.25">
      <c r="A355" t="s">
        <v>1001</v>
      </c>
      <c r="B355">
        <v>23</v>
      </c>
      <c r="C355">
        <v>2</v>
      </c>
      <c r="D355">
        <v>31</v>
      </c>
      <c r="E355">
        <v>11.5</v>
      </c>
      <c r="F355">
        <v>74.193548387096698</v>
      </c>
    </row>
    <row r="356" spans="1:6" x14ac:dyDescent="0.25">
      <c r="A356" t="s">
        <v>904</v>
      </c>
      <c r="B356">
        <v>22</v>
      </c>
      <c r="C356">
        <v>2</v>
      </c>
      <c r="D356">
        <v>22</v>
      </c>
      <c r="E356">
        <v>11</v>
      </c>
      <c r="F356">
        <v>100</v>
      </c>
    </row>
    <row r="357" spans="1:6" x14ac:dyDescent="0.25">
      <c r="A357" t="s">
        <v>989</v>
      </c>
      <c r="B357">
        <v>22</v>
      </c>
      <c r="C357">
        <v>3</v>
      </c>
      <c r="D357">
        <v>33</v>
      </c>
      <c r="E357">
        <v>7.3333333333333304</v>
      </c>
      <c r="F357">
        <v>66.6666666666666</v>
      </c>
    </row>
    <row r="358" spans="1:6" x14ac:dyDescent="0.25">
      <c r="A358" t="s">
        <v>535</v>
      </c>
      <c r="B358">
        <v>22</v>
      </c>
      <c r="C358">
        <v>4</v>
      </c>
      <c r="D358">
        <v>48</v>
      </c>
      <c r="E358">
        <v>5.5</v>
      </c>
      <c r="F358">
        <v>45.8333333333333</v>
      </c>
    </row>
    <row r="359" spans="1:6" x14ac:dyDescent="0.25">
      <c r="A359" t="s">
        <v>362</v>
      </c>
      <c r="B359">
        <v>21</v>
      </c>
      <c r="C359">
        <v>1</v>
      </c>
      <c r="D359">
        <v>22</v>
      </c>
      <c r="E359">
        <v>21</v>
      </c>
      <c r="F359">
        <v>95.454545454545396</v>
      </c>
    </row>
    <row r="360" spans="1:6" x14ac:dyDescent="0.25">
      <c r="A360" t="s">
        <v>865</v>
      </c>
      <c r="B360">
        <v>21</v>
      </c>
      <c r="C360">
        <v>2</v>
      </c>
      <c r="D360">
        <v>26</v>
      </c>
      <c r="E360">
        <v>10.5</v>
      </c>
      <c r="F360">
        <v>80.769230769230703</v>
      </c>
    </row>
    <row r="361" spans="1:6" x14ac:dyDescent="0.25">
      <c r="A361" t="s">
        <v>909</v>
      </c>
      <c r="B361">
        <v>20</v>
      </c>
      <c r="C361">
        <v>0</v>
      </c>
      <c r="D361">
        <v>12</v>
      </c>
      <c r="E361">
        <v>0</v>
      </c>
      <c r="F361">
        <v>166.666666666666</v>
      </c>
    </row>
    <row r="362" spans="1:6" x14ac:dyDescent="0.25">
      <c r="A362" t="s">
        <v>1046</v>
      </c>
      <c r="B362">
        <v>20</v>
      </c>
      <c r="C362">
        <v>1</v>
      </c>
      <c r="D362">
        <v>18</v>
      </c>
      <c r="E362">
        <v>20</v>
      </c>
      <c r="F362">
        <v>111.111111111111</v>
      </c>
    </row>
    <row r="363" spans="1:6" x14ac:dyDescent="0.25">
      <c r="A363" t="s">
        <v>816</v>
      </c>
      <c r="B363">
        <v>20</v>
      </c>
      <c r="C363">
        <v>2</v>
      </c>
      <c r="D363">
        <v>19</v>
      </c>
      <c r="E363">
        <v>10</v>
      </c>
      <c r="F363">
        <v>105.263157894736</v>
      </c>
    </row>
    <row r="364" spans="1:6" x14ac:dyDescent="0.25">
      <c r="A364" t="s">
        <v>996</v>
      </c>
      <c r="B364">
        <v>20</v>
      </c>
      <c r="C364">
        <v>3</v>
      </c>
      <c r="D364">
        <v>21</v>
      </c>
      <c r="E364">
        <v>0</v>
      </c>
      <c r="F364">
        <v>95.238095238095198</v>
      </c>
    </row>
    <row r="365" spans="1:6" x14ac:dyDescent="0.25">
      <c r="A365" t="s">
        <v>743</v>
      </c>
      <c r="B365">
        <v>20</v>
      </c>
      <c r="C365">
        <v>4</v>
      </c>
      <c r="D365">
        <v>24</v>
      </c>
      <c r="E365">
        <v>5</v>
      </c>
      <c r="F365">
        <v>83.3333333333333</v>
      </c>
    </row>
    <row r="366" spans="1:6" x14ac:dyDescent="0.25">
      <c r="A366" t="s">
        <v>915</v>
      </c>
      <c r="B366">
        <v>20</v>
      </c>
      <c r="C366">
        <v>2</v>
      </c>
      <c r="D366">
        <v>26</v>
      </c>
      <c r="E366">
        <v>0</v>
      </c>
      <c r="F366">
        <v>76.923076923076906</v>
      </c>
    </row>
    <row r="367" spans="1:6" x14ac:dyDescent="0.25">
      <c r="A367" t="s">
        <v>742</v>
      </c>
      <c r="B367">
        <v>20</v>
      </c>
      <c r="C367">
        <v>4</v>
      </c>
      <c r="D367">
        <v>27</v>
      </c>
      <c r="E367">
        <v>0</v>
      </c>
      <c r="F367">
        <v>74.074074074074005</v>
      </c>
    </row>
    <row r="368" spans="1:6" x14ac:dyDescent="0.25">
      <c r="A368" t="s">
        <v>241</v>
      </c>
      <c r="B368">
        <v>20</v>
      </c>
      <c r="C368">
        <v>6</v>
      </c>
      <c r="D368">
        <v>29</v>
      </c>
      <c r="E368">
        <v>3.3333333333333299</v>
      </c>
      <c r="F368">
        <v>68.965517241379303</v>
      </c>
    </row>
    <row r="369" spans="1:6" x14ac:dyDescent="0.25">
      <c r="A369" t="s">
        <v>1013</v>
      </c>
      <c r="B369">
        <v>19</v>
      </c>
      <c r="C369">
        <v>0</v>
      </c>
      <c r="D369">
        <v>13</v>
      </c>
      <c r="E369">
        <v>0</v>
      </c>
      <c r="F369">
        <v>146.15384615384599</v>
      </c>
    </row>
    <row r="370" spans="1:6" x14ac:dyDescent="0.25">
      <c r="A370" t="s">
        <v>1024</v>
      </c>
      <c r="B370">
        <v>19</v>
      </c>
      <c r="C370">
        <v>3</v>
      </c>
      <c r="D370">
        <v>17</v>
      </c>
      <c r="E370">
        <v>0</v>
      </c>
      <c r="F370">
        <v>111.764705882352</v>
      </c>
    </row>
    <row r="371" spans="1:6" x14ac:dyDescent="0.25">
      <c r="A371" t="s">
        <v>1140</v>
      </c>
      <c r="B371">
        <v>19</v>
      </c>
      <c r="C371">
        <v>1</v>
      </c>
      <c r="D371">
        <v>17</v>
      </c>
      <c r="E371">
        <v>0</v>
      </c>
      <c r="F371">
        <v>111.764705882352</v>
      </c>
    </row>
    <row r="372" spans="1:6" x14ac:dyDescent="0.25">
      <c r="A372" t="s">
        <v>794</v>
      </c>
      <c r="B372">
        <v>19</v>
      </c>
      <c r="C372">
        <v>2</v>
      </c>
      <c r="D372">
        <v>22</v>
      </c>
      <c r="E372">
        <v>0</v>
      </c>
      <c r="F372">
        <v>86.363636363636303</v>
      </c>
    </row>
    <row r="373" spans="1:6" x14ac:dyDescent="0.25">
      <c r="A373" t="s">
        <v>1032</v>
      </c>
      <c r="B373">
        <v>19</v>
      </c>
      <c r="C373">
        <v>2</v>
      </c>
      <c r="D373">
        <v>23</v>
      </c>
      <c r="E373">
        <v>0</v>
      </c>
      <c r="F373">
        <v>82.608695652173907</v>
      </c>
    </row>
    <row r="374" spans="1:6" x14ac:dyDescent="0.25">
      <c r="A374" t="s">
        <v>893</v>
      </c>
      <c r="B374">
        <v>19</v>
      </c>
      <c r="C374">
        <v>2</v>
      </c>
      <c r="D374">
        <v>24</v>
      </c>
      <c r="E374">
        <v>0</v>
      </c>
      <c r="F374">
        <v>79.1666666666666</v>
      </c>
    </row>
    <row r="375" spans="1:6" x14ac:dyDescent="0.25">
      <c r="A375" t="s">
        <v>1011</v>
      </c>
      <c r="B375">
        <v>19</v>
      </c>
      <c r="C375">
        <v>1</v>
      </c>
      <c r="D375">
        <v>24</v>
      </c>
      <c r="E375">
        <v>0</v>
      </c>
      <c r="F375">
        <v>79.1666666666666</v>
      </c>
    </row>
    <row r="376" spans="1:6" x14ac:dyDescent="0.25">
      <c r="A376" t="s">
        <v>1130</v>
      </c>
      <c r="B376">
        <v>19</v>
      </c>
      <c r="C376">
        <v>3</v>
      </c>
      <c r="D376">
        <v>26</v>
      </c>
      <c r="E376">
        <v>0</v>
      </c>
      <c r="F376">
        <v>73.076923076922995</v>
      </c>
    </row>
    <row r="377" spans="1:6" x14ac:dyDescent="0.25">
      <c r="A377" t="s">
        <v>855</v>
      </c>
      <c r="B377">
        <v>18</v>
      </c>
      <c r="C377">
        <v>1</v>
      </c>
      <c r="D377">
        <v>11</v>
      </c>
      <c r="E377">
        <v>0</v>
      </c>
      <c r="F377">
        <v>163.636363636363</v>
      </c>
    </row>
    <row r="378" spans="1:6" x14ac:dyDescent="0.25">
      <c r="A378" t="s">
        <v>347</v>
      </c>
      <c r="B378">
        <v>18</v>
      </c>
      <c r="C378">
        <v>2</v>
      </c>
      <c r="D378">
        <v>12</v>
      </c>
      <c r="E378">
        <v>0</v>
      </c>
      <c r="F378">
        <v>150</v>
      </c>
    </row>
    <row r="379" spans="1:6" x14ac:dyDescent="0.25">
      <c r="A379" t="s">
        <v>933</v>
      </c>
      <c r="B379">
        <v>18</v>
      </c>
      <c r="C379">
        <v>2</v>
      </c>
      <c r="D379">
        <v>16</v>
      </c>
      <c r="E379">
        <v>0</v>
      </c>
      <c r="F379">
        <v>112.5</v>
      </c>
    </row>
    <row r="380" spans="1:6" x14ac:dyDescent="0.25">
      <c r="A380" t="s">
        <v>895</v>
      </c>
      <c r="B380">
        <v>18</v>
      </c>
      <c r="C380">
        <v>2</v>
      </c>
      <c r="D380">
        <v>18</v>
      </c>
      <c r="E380">
        <v>0</v>
      </c>
      <c r="F380">
        <v>100</v>
      </c>
    </row>
    <row r="381" spans="1:6" x14ac:dyDescent="0.25">
      <c r="A381" t="s">
        <v>547</v>
      </c>
      <c r="B381">
        <v>18</v>
      </c>
      <c r="C381">
        <v>1</v>
      </c>
      <c r="D381">
        <v>39</v>
      </c>
      <c r="E381">
        <v>0</v>
      </c>
      <c r="F381">
        <v>46.153846153846096</v>
      </c>
    </row>
    <row r="382" spans="1:6" x14ac:dyDescent="0.25">
      <c r="A382" t="s">
        <v>1017</v>
      </c>
      <c r="B382">
        <v>17</v>
      </c>
      <c r="C382">
        <v>2</v>
      </c>
      <c r="D382">
        <v>20</v>
      </c>
      <c r="E382">
        <v>0</v>
      </c>
      <c r="F382">
        <v>85</v>
      </c>
    </row>
    <row r="383" spans="1:6" x14ac:dyDescent="0.25">
      <c r="A383" t="s">
        <v>681</v>
      </c>
      <c r="B383">
        <v>17</v>
      </c>
      <c r="C383">
        <v>3</v>
      </c>
      <c r="D383">
        <v>30</v>
      </c>
      <c r="E383">
        <v>0</v>
      </c>
      <c r="F383">
        <v>56.6666666666666</v>
      </c>
    </row>
    <row r="384" spans="1:6" x14ac:dyDescent="0.25">
      <c r="A384" t="s">
        <v>1071</v>
      </c>
      <c r="B384">
        <v>16</v>
      </c>
      <c r="C384">
        <v>1</v>
      </c>
      <c r="D384">
        <v>17</v>
      </c>
      <c r="E384">
        <v>0</v>
      </c>
      <c r="F384">
        <v>94.117647058823493</v>
      </c>
    </row>
    <row r="385" spans="1:6" x14ac:dyDescent="0.25">
      <c r="A385" t="s">
        <v>870</v>
      </c>
      <c r="B385">
        <v>16</v>
      </c>
      <c r="C385">
        <v>3</v>
      </c>
      <c r="D385">
        <v>23</v>
      </c>
      <c r="E385">
        <v>0</v>
      </c>
      <c r="F385">
        <v>69.565217391304301</v>
      </c>
    </row>
    <row r="386" spans="1:6" x14ac:dyDescent="0.25">
      <c r="A386" t="s">
        <v>254</v>
      </c>
      <c r="B386">
        <v>16</v>
      </c>
      <c r="C386">
        <v>10</v>
      </c>
      <c r="D386">
        <v>44</v>
      </c>
      <c r="E386">
        <v>0</v>
      </c>
      <c r="F386">
        <v>36.363636363636303</v>
      </c>
    </row>
    <row r="387" spans="1:6" x14ac:dyDescent="0.25">
      <c r="A387" t="s">
        <v>734</v>
      </c>
      <c r="B387">
        <v>15</v>
      </c>
      <c r="C387">
        <v>0</v>
      </c>
      <c r="D387">
        <v>13</v>
      </c>
      <c r="E387">
        <v>0</v>
      </c>
      <c r="F387">
        <v>115.384615384615</v>
      </c>
    </row>
    <row r="388" spans="1:6" x14ac:dyDescent="0.25">
      <c r="A388" t="s">
        <v>1036</v>
      </c>
      <c r="B388">
        <v>15</v>
      </c>
      <c r="C388">
        <v>2</v>
      </c>
      <c r="D388">
        <v>13</v>
      </c>
      <c r="E388">
        <v>0</v>
      </c>
      <c r="F388">
        <v>115.384615384615</v>
      </c>
    </row>
    <row r="389" spans="1:6" x14ac:dyDescent="0.25">
      <c r="A389" t="s">
        <v>1076</v>
      </c>
      <c r="B389">
        <v>15</v>
      </c>
      <c r="C389">
        <v>1</v>
      </c>
      <c r="D389">
        <v>13</v>
      </c>
      <c r="E389">
        <v>0</v>
      </c>
      <c r="F389">
        <v>115.384615384615</v>
      </c>
    </row>
    <row r="390" spans="1:6" x14ac:dyDescent="0.25">
      <c r="A390" t="s">
        <v>1083</v>
      </c>
      <c r="B390">
        <v>15</v>
      </c>
      <c r="C390">
        <v>1</v>
      </c>
      <c r="D390">
        <v>13</v>
      </c>
      <c r="E390">
        <v>0</v>
      </c>
      <c r="F390">
        <v>115.384615384615</v>
      </c>
    </row>
    <row r="391" spans="1:6" x14ac:dyDescent="0.25">
      <c r="A391" t="s">
        <v>906</v>
      </c>
      <c r="B391">
        <v>15</v>
      </c>
      <c r="C391">
        <v>1</v>
      </c>
      <c r="D391">
        <v>16</v>
      </c>
      <c r="E391">
        <v>0</v>
      </c>
      <c r="F391">
        <v>93.75</v>
      </c>
    </row>
    <row r="392" spans="1:6" x14ac:dyDescent="0.25">
      <c r="A392" t="s">
        <v>862</v>
      </c>
      <c r="B392">
        <v>15</v>
      </c>
      <c r="C392">
        <v>1</v>
      </c>
      <c r="D392">
        <v>19</v>
      </c>
      <c r="E392">
        <v>0</v>
      </c>
      <c r="F392">
        <v>78.947368421052602</v>
      </c>
    </row>
    <row r="393" spans="1:6" x14ac:dyDescent="0.25">
      <c r="A393" t="s">
        <v>1135</v>
      </c>
      <c r="B393">
        <v>15</v>
      </c>
      <c r="C393">
        <v>2</v>
      </c>
      <c r="D393">
        <v>26</v>
      </c>
      <c r="E393">
        <v>0</v>
      </c>
      <c r="F393">
        <v>57.692307692307601</v>
      </c>
    </row>
    <row r="394" spans="1:6" x14ac:dyDescent="0.25">
      <c r="A394" t="s">
        <v>900</v>
      </c>
      <c r="B394">
        <v>14</v>
      </c>
      <c r="C394">
        <v>2</v>
      </c>
      <c r="D394">
        <v>13</v>
      </c>
      <c r="E394">
        <v>0</v>
      </c>
      <c r="F394">
        <v>107.692307692307</v>
      </c>
    </row>
    <row r="395" spans="1:6" x14ac:dyDescent="0.25">
      <c r="A395" t="s">
        <v>978</v>
      </c>
      <c r="B395">
        <v>14</v>
      </c>
      <c r="C395">
        <v>2</v>
      </c>
      <c r="D395">
        <v>13</v>
      </c>
      <c r="E395">
        <v>0</v>
      </c>
      <c r="F395">
        <v>107.692307692307</v>
      </c>
    </row>
    <row r="396" spans="1:6" x14ac:dyDescent="0.25">
      <c r="A396" t="s">
        <v>951</v>
      </c>
      <c r="B396">
        <v>13</v>
      </c>
      <c r="C396">
        <v>1</v>
      </c>
      <c r="D396">
        <v>8</v>
      </c>
      <c r="E396">
        <v>0</v>
      </c>
      <c r="F396">
        <v>162.5</v>
      </c>
    </row>
    <row r="397" spans="1:6" x14ac:dyDescent="0.25">
      <c r="A397" t="s">
        <v>897</v>
      </c>
      <c r="B397">
        <v>13</v>
      </c>
      <c r="C397">
        <v>1</v>
      </c>
      <c r="D397">
        <v>13</v>
      </c>
      <c r="E397">
        <v>0</v>
      </c>
      <c r="F397">
        <v>100</v>
      </c>
    </row>
    <row r="398" spans="1:6" x14ac:dyDescent="0.25">
      <c r="A398" t="s">
        <v>1064</v>
      </c>
      <c r="B398">
        <v>13</v>
      </c>
      <c r="C398">
        <v>3</v>
      </c>
      <c r="D398">
        <v>15</v>
      </c>
      <c r="E398">
        <v>0</v>
      </c>
      <c r="F398">
        <v>86.6666666666666</v>
      </c>
    </row>
    <row r="399" spans="1:6" x14ac:dyDescent="0.25">
      <c r="A399" t="s">
        <v>877</v>
      </c>
      <c r="B399">
        <v>13</v>
      </c>
      <c r="C399">
        <v>2</v>
      </c>
      <c r="D399">
        <v>17</v>
      </c>
      <c r="E399">
        <v>0</v>
      </c>
      <c r="F399">
        <v>76.470588235294102</v>
      </c>
    </row>
    <row r="400" spans="1:6" x14ac:dyDescent="0.25">
      <c r="A400" t="s">
        <v>1056</v>
      </c>
      <c r="B400">
        <v>13</v>
      </c>
      <c r="C400">
        <v>5</v>
      </c>
      <c r="D400">
        <v>23</v>
      </c>
      <c r="E400">
        <v>0</v>
      </c>
      <c r="F400">
        <v>56.521739130434703</v>
      </c>
    </row>
    <row r="401" spans="1:6" x14ac:dyDescent="0.25">
      <c r="A401" t="s">
        <v>881</v>
      </c>
      <c r="B401">
        <v>12</v>
      </c>
      <c r="C401">
        <v>0</v>
      </c>
      <c r="D401">
        <v>9</v>
      </c>
      <c r="E401">
        <v>0</v>
      </c>
      <c r="F401">
        <v>133.333333333333</v>
      </c>
    </row>
    <row r="402" spans="1:6" x14ac:dyDescent="0.25">
      <c r="A402" t="s">
        <v>943</v>
      </c>
      <c r="B402">
        <v>12</v>
      </c>
      <c r="C402">
        <v>0</v>
      </c>
      <c r="D402">
        <v>9</v>
      </c>
      <c r="E402">
        <v>0</v>
      </c>
      <c r="F402">
        <v>133.333333333333</v>
      </c>
    </row>
    <row r="403" spans="1:6" x14ac:dyDescent="0.25">
      <c r="A403" t="s">
        <v>807</v>
      </c>
      <c r="B403">
        <v>12</v>
      </c>
      <c r="C403">
        <v>1</v>
      </c>
      <c r="D403">
        <v>11</v>
      </c>
      <c r="E403">
        <v>0</v>
      </c>
      <c r="F403">
        <v>109.09090909090899</v>
      </c>
    </row>
    <row r="404" spans="1:6" x14ac:dyDescent="0.25">
      <c r="A404" t="s">
        <v>697</v>
      </c>
      <c r="B404">
        <v>12</v>
      </c>
      <c r="C404">
        <v>2</v>
      </c>
      <c r="D404">
        <v>11</v>
      </c>
      <c r="E404">
        <v>0</v>
      </c>
      <c r="F404">
        <v>109.09090909090899</v>
      </c>
    </row>
    <row r="405" spans="1:6" x14ac:dyDescent="0.25">
      <c r="A405" t="s">
        <v>837</v>
      </c>
      <c r="B405">
        <v>12</v>
      </c>
      <c r="C405">
        <v>0</v>
      </c>
      <c r="D405">
        <v>12</v>
      </c>
      <c r="E405">
        <v>0</v>
      </c>
      <c r="F405">
        <v>100</v>
      </c>
    </row>
    <row r="406" spans="1:6" x14ac:dyDescent="0.25">
      <c r="A406" t="s">
        <v>593</v>
      </c>
      <c r="B406">
        <v>12</v>
      </c>
      <c r="C406">
        <v>2</v>
      </c>
      <c r="D406">
        <v>14</v>
      </c>
      <c r="E406">
        <v>0</v>
      </c>
      <c r="F406">
        <v>85.714285714285694</v>
      </c>
    </row>
    <row r="407" spans="1:6" x14ac:dyDescent="0.25">
      <c r="A407" t="s">
        <v>947</v>
      </c>
      <c r="B407">
        <v>12</v>
      </c>
      <c r="C407">
        <v>1</v>
      </c>
      <c r="D407">
        <v>17</v>
      </c>
      <c r="E407">
        <v>0</v>
      </c>
      <c r="F407">
        <v>70.588235294117595</v>
      </c>
    </row>
    <row r="408" spans="1:6" x14ac:dyDescent="0.25">
      <c r="A408" t="s">
        <v>1114</v>
      </c>
      <c r="B408">
        <v>12</v>
      </c>
      <c r="C408">
        <v>2</v>
      </c>
      <c r="D408">
        <v>18</v>
      </c>
      <c r="E408">
        <v>0</v>
      </c>
      <c r="F408">
        <v>66.6666666666666</v>
      </c>
    </row>
    <row r="409" spans="1:6" x14ac:dyDescent="0.25">
      <c r="A409" t="s">
        <v>1106</v>
      </c>
      <c r="B409">
        <v>12</v>
      </c>
      <c r="C409">
        <v>3</v>
      </c>
      <c r="D409">
        <v>20</v>
      </c>
      <c r="E409">
        <v>0</v>
      </c>
      <c r="F409">
        <v>60</v>
      </c>
    </row>
    <row r="410" spans="1:6" x14ac:dyDescent="0.25">
      <c r="A410" t="s">
        <v>1059</v>
      </c>
      <c r="B410">
        <v>12</v>
      </c>
      <c r="C410">
        <v>3</v>
      </c>
      <c r="D410">
        <v>28</v>
      </c>
      <c r="E410">
        <v>0</v>
      </c>
      <c r="F410">
        <v>42.857142857142797</v>
      </c>
    </row>
    <row r="411" spans="1:6" x14ac:dyDescent="0.25">
      <c r="A411" t="s">
        <v>890</v>
      </c>
      <c r="B411">
        <v>11</v>
      </c>
      <c r="C411">
        <v>1</v>
      </c>
      <c r="D411">
        <v>9</v>
      </c>
      <c r="E411">
        <v>0</v>
      </c>
      <c r="F411">
        <v>122.222222222222</v>
      </c>
    </row>
    <row r="412" spans="1:6" x14ac:dyDescent="0.25">
      <c r="A412" t="s">
        <v>852</v>
      </c>
      <c r="B412">
        <v>11</v>
      </c>
      <c r="C412">
        <v>1</v>
      </c>
      <c r="D412">
        <v>14</v>
      </c>
      <c r="E412">
        <v>0</v>
      </c>
      <c r="F412">
        <v>78.571428571428498</v>
      </c>
    </row>
    <row r="413" spans="1:6" x14ac:dyDescent="0.25">
      <c r="A413" t="s">
        <v>1108</v>
      </c>
      <c r="B413">
        <v>11</v>
      </c>
      <c r="C413">
        <v>1</v>
      </c>
      <c r="D413">
        <v>16</v>
      </c>
      <c r="E413">
        <v>0</v>
      </c>
      <c r="F413">
        <v>68.75</v>
      </c>
    </row>
    <row r="414" spans="1:6" x14ac:dyDescent="0.25">
      <c r="A414" t="s">
        <v>213</v>
      </c>
      <c r="B414">
        <v>11</v>
      </c>
      <c r="C414">
        <v>1</v>
      </c>
      <c r="D414">
        <v>18</v>
      </c>
      <c r="E414">
        <v>0</v>
      </c>
      <c r="F414">
        <v>61.1111111111111</v>
      </c>
    </row>
    <row r="415" spans="1:6" x14ac:dyDescent="0.25">
      <c r="A415" t="s">
        <v>1109</v>
      </c>
      <c r="B415">
        <v>11</v>
      </c>
      <c r="C415">
        <v>3</v>
      </c>
      <c r="D415">
        <v>19</v>
      </c>
      <c r="E415">
        <v>0</v>
      </c>
      <c r="F415">
        <v>57.894736842105203</v>
      </c>
    </row>
    <row r="416" spans="1:6" x14ac:dyDescent="0.25">
      <c r="A416" t="s">
        <v>944</v>
      </c>
      <c r="B416">
        <v>10</v>
      </c>
      <c r="C416">
        <v>1</v>
      </c>
      <c r="D416">
        <v>9</v>
      </c>
      <c r="E416">
        <v>10</v>
      </c>
      <c r="F416">
        <v>111.111111111111</v>
      </c>
    </row>
    <row r="417" spans="1:6" x14ac:dyDescent="0.25">
      <c r="A417" t="s">
        <v>324</v>
      </c>
      <c r="B417">
        <v>10</v>
      </c>
      <c r="C417">
        <v>2</v>
      </c>
      <c r="D417">
        <v>12</v>
      </c>
      <c r="E417">
        <v>0</v>
      </c>
      <c r="F417">
        <v>83.3333333333333</v>
      </c>
    </row>
    <row r="418" spans="1:6" x14ac:dyDescent="0.25">
      <c r="A418" t="s">
        <v>874</v>
      </c>
      <c r="B418">
        <v>10</v>
      </c>
      <c r="C418">
        <v>1</v>
      </c>
      <c r="D418">
        <v>13</v>
      </c>
      <c r="E418">
        <v>10</v>
      </c>
      <c r="F418">
        <v>76.923076923076906</v>
      </c>
    </row>
    <row r="419" spans="1:6" x14ac:dyDescent="0.25">
      <c r="A419" t="s">
        <v>822</v>
      </c>
      <c r="B419">
        <v>10</v>
      </c>
      <c r="C419">
        <v>1</v>
      </c>
      <c r="D419">
        <v>14</v>
      </c>
      <c r="E419">
        <v>0</v>
      </c>
      <c r="F419">
        <v>71.428571428571402</v>
      </c>
    </row>
    <row r="420" spans="1:6" x14ac:dyDescent="0.25">
      <c r="A420" t="s">
        <v>1092</v>
      </c>
      <c r="B420">
        <v>10</v>
      </c>
      <c r="C420">
        <v>1</v>
      </c>
      <c r="D420">
        <v>17</v>
      </c>
      <c r="E420">
        <v>10</v>
      </c>
      <c r="F420">
        <v>58.823529411764703</v>
      </c>
    </row>
    <row r="421" spans="1:6" x14ac:dyDescent="0.25">
      <c r="A421" t="s">
        <v>1139</v>
      </c>
      <c r="B421">
        <v>10</v>
      </c>
      <c r="C421">
        <v>1</v>
      </c>
      <c r="D421">
        <v>17</v>
      </c>
      <c r="E421">
        <v>0</v>
      </c>
      <c r="F421">
        <v>58.823529411764703</v>
      </c>
    </row>
    <row r="422" spans="1:6" x14ac:dyDescent="0.25">
      <c r="A422" t="s">
        <v>1115</v>
      </c>
      <c r="B422">
        <v>10</v>
      </c>
      <c r="C422">
        <v>2</v>
      </c>
      <c r="D422">
        <v>26</v>
      </c>
      <c r="E422">
        <v>5</v>
      </c>
      <c r="F422">
        <v>38.461538461538403</v>
      </c>
    </row>
    <row r="423" spans="1:6" x14ac:dyDescent="0.25">
      <c r="A423" t="s">
        <v>809</v>
      </c>
      <c r="B423">
        <v>9</v>
      </c>
      <c r="C423">
        <v>1</v>
      </c>
      <c r="D423">
        <v>10</v>
      </c>
      <c r="E423">
        <v>9</v>
      </c>
      <c r="F423">
        <v>90</v>
      </c>
    </row>
    <row r="424" spans="1:6" x14ac:dyDescent="0.25">
      <c r="A424" t="s">
        <v>1091</v>
      </c>
      <c r="B424">
        <v>9</v>
      </c>
      <c r="C424">
        <v>0</v>
      </c>
      <c r="D424">
        <v>13</v>
      </c>
      <c r="E424">
        <v>0</v>
      </c>
      <c r="F424">
        <v>69.230769230769198</v>
      </c>
    </row>
    <row r="425" spans="1:6" x14ac:dyDescent="0.25">
      <c r="A425" t="s">
        <v>926</v>
      </c>
      <c r="B425">
        <v>8</v>
      </c>
      <c r="C425">
        <v>1</v>
      </c>
      <c r="D425">
        <v>6</v>
      </c>
      <c r="E425">
        <v>0</v>
      </c>
      <c r="F425">
        <v>133.333333333333</v>
      </c>
    </row>
    <row r="426" spans="1:6" x14ac:dyDescent="0.25">
      <c r="A426" t="s">
        <v>1006</v>
      </c>
      <c r="B426">
        <v>8</v>
      </c>
      <c r="C426">
        <v>1</v>
      </c>
      <c r="D426">
        <v>6</v>
      </c>
      <c r="E426">
        <v>0</v>
      </c>
      <c r="F426">
        <v>133.333333333333</v>
      </c>
    </row>
    <row r="427" spans="1:6" x14ac:dyDescent="0.25">
      <c r="A427" t="s">
        <v>871</v>
      </c>
      <c r="B427">
        <v>8</v>
      </c>
      <c r="C427">
        <v>2</v>
      </c>
      <c r="D427">
        <v>9</v>
      </c>
      <c r="E427">
        <v>0</v>
      </c>
      <c r="F427">
        <v>88.8888888888888</v>
      </c>
    </row>
    <row r="428" spans="1:6" x14ac:dyDescent="0.25">
      <c r="A428" t="s">
        <v>930</v>
      </c>
      <c r="B428">
        <v>8</v>
      </c>
      <c r="C428">
        <v>2</v>
      </c>
      <c r="D428">
        <v>11</v>
      </c>
      <c r="E428">
        <v>0</v>
      </c>
      <c r="F428">
        <v>72.727272727272705</v>
      </c>
    </row>
    <row r="429" spans="1:6" x14ac:dyDescent="0.25">
      <c r="A429" t="s">
        <v>1118</v>
      </c>
      <c r="B429">
        <v>8</v>
      </c>
      <c r="C429">
        <v>1</v>
      </c>
      <c r="D429">
        <v>11</v>
      </c>
      <c r="E429">
        <v>0</v>
      </c>
      <c r="F429">
        <v>72.727272727272705</v>
      </c>
    </row>
    <row r="430" spans="1:6" x14ac:dyDescent="0.25">
      <c r="A430" t="s">
        <v>1121</v>
      </c>
      <c r="B430">
        <v>8</v>
      </c>
      <c r="C430">
        <v>3</v>
      </c>
      <c r="D430">
        <v>11</v>
      </c>
      <c r="E430">
        <v>0</v>
      </c>
      <c r="F430">
        <v>72.727272727272705</v>
      </c>
    </row>
    <row r="431" spans="1:6" x14ac:dyDescent="0.25">
      <c r="A431" t="s">
        <v>869</v>
      </c>
      <c r="B431">
        <v>8</v>
      </c>
      <c r="C431">
        <v>1</v>
      </c>
      <c r="D431">
        <v>15</v>
      </c>
      <c r="E431">
        <v>0</v>
      </c>
      <c r="F431">
        <v>53.3333333333333</v>
      </c>
    </row>
    <row r="432" spans="1:6" x14ac:dyDescent="0.25">
      <c r="A432" t="s">
        <v>917</v>
      </c>
      <c r="B432">
        <v>7</v>
      </c>
      <c r="C432">
        <v>0</v>
      </c>
      <c r="D432">
        <v>4</v>
      </c>
      <c r="E432">
        <v>0</v>
      </c>
      <c r="F432">
        <v>175</v>
      </c>
    </row>
    <row r="433" spans="1:6" x14ac:dyDescent="0.25">
      <c r="A433" t="s">
        <v>1132</v>
      </c>
      <c r="B433">
        <v>7</v>
      </c>
      <c r="C433">
        <v>1</v>
      </c>
      <c r="D433">
        <v>7</v>
      </c>
      <c r="E433">
        <v>0</v>
      </c>
      <c r="F433">
        <v>100</v>
      </c>
    </row>
    <row r="434" spans="1:6" x14ac:dyDescent="0.25">
      <c r="A434" t="s">
        <v>829</v>
      </c>
      <c r="B434">
        <v>7</v>
      </c>
      <c r="C434">
        <v>2</v>
      </c>
      <c r="D434">
        <v>8</v>
      </c>
      <c r="E434">
        <v>0</v>
      </c>
      <c r="F434">
        <v>87.5</v>
      </c>
    </row>
    <row r="435" spans="1:6" x14ac:dyDescent="0.25">
      <c r="A435" t="s">
        <v>833</v>
      </c>
      <c r="B435">
        <v>7</v>
      </c>
      <c r="C435">
        <v>2</v>
      </c>
      <c r="D435">
        <v>8</v>
      </c>
      <c r="E435">
        <v>0</v>
      </c>
      <c r="F435">
        <v>87.5</v>
      </c>
    </row>
    <row r="436" spans="1:6" x14ac:dyDescent="0.25">
      <c r="A436" t="s">
        <v>820</v>
      </c>
      <c r="B436">
        <v>7</v>
      </c>
      <c r="C436">
        <v>3</v>
      </c>
      <c r="D436">
        <v>12</v>
      </c>
      <c r="E436">
        <v>0</v>
      </c>
      <c r="F436">
        <v>58.3333333333333</v>
      </c>
    </row>
    <row r="437" spans="1:6" x14ac:dyDescent="0.25">
      <c r="A437" t="s">
        <v>1016</v>
      </c>
      <c r="B437">
        <v>7</v>
      </c>
      <c r="C437">
        <v>2</v>
      </c>
      <c r="D437">
        <v>12</v>
      </c>
      <c r="E437">
        <v>0</v>
      </c>
      <c r="F437">
        <v>58.3333333333333</v>
      </c>
    </row>
    <row r="438" spans="1:6" x14ac:dyDescent="0.25">
      <c r="A438" t="s">
        <v>1123</v>
      </c>
      <c r="B438">
        <v>7</v>
      </c>
      <c r="C438">
        <v>1</v>
      </c>
      <c r="D438">
        <v>14</v>
      </c>
      <c r="E438">
        <v>0</v>
      </c>
      <c r="F438">
        <v>50</v>
      </c>
    </row>
    <row r="439" spans="1:6" x14ac:dyDescent="0.25">
      <c r="A439" t="s">
        <v>990</v>
      </c>
      <c r="B439">
        <v>7</v>
      </c>
      <c r="C439">
        <v>1</v>
      </c>
      <c r="D439">
        <v>16</v>
      </c>
      <c r="E439">
        <v>0</v>
      </c>
      <c r="F439">
        <v>43.75</v>
      </c>
    </row>
    <row r="440" spans="1:6" x14ac:dyDescent="0.25">
      <c r="A440" t="s">
        <v>918</v>
      </c>
      <c r="B440">
        <v>7</v>
      </c>
      <c r="C440">
        <v>2</v>
      </c>
      <c r="D440">
        <v>17</v>
      </c>
      <c r="E440">
        <v>0</v>
      </c>
      <c r="F440">
        <v>41.176470588235198</v>
      </c>
    </row>
    <row r="441" spans="1:6" x14ac:dyDescent="0.25">
      <c r="A441" t="s">
        <v>1023</v>
      </c>
      <c r="B441">
        <v>7</v>
      </c>
      <c r="C441">
        <v>2</v>
      </c>
      <c r="D441">
        <v>17</v>
      </c>
      <c r="E441">
        <v>0</v>
      </c>
      <c r="F441">
        <v>41.176470588235198</v>
      </c>
    </row>
    <row r="442" spans="1:6" x14ac:dyDescent="0.25">
      <c r="A442" t="s">
        <v>1070</v>
      </c>
      <c r="B442">
        <v>6</v>
      </c>
      <c r="C442">
        <v>0</v>
      </c>
      <c r="D442">
        <v>3</v>
      </c>
      <c r="E442">
        <v>0</v>
      </c>
      <c r="F442">
        <v>200</v>
      </c>
    </row>
    <row r="443" spans="1:6" x14ac:dyDescent="0.25">
      <c r="A443" t="s">
        <v>889</v>
      </c>
      <c r="B443">
        <v>6</v>
      </c>
      <c r="C443">
        <v>0</v>
      </c>
      <c r="D443">
        <v>5</v>
      </c>
      <c r="E443">
        <v>0</v>
      </c>
      <c r="F443">
        <v>120</v>
      </c>
    </row>
    <row r="444" spans="1:6" x14ac:dyDescent="0.25">
      <c r="A444" t="s">
        <v>406</v>
      </c>
      <c r="B444">
        <v>6</v>
      </c>
      <c r="C444">
        <v>0</v>
      </c>
      <c r="D444">
        <v>7</v>
      </c>
      <c r="E444">
        <v>0</v>
      </c>
      <c r="F444">
        <v>85.714285714285694</v>
      </c>
    </row>
    <row r="445" spans="1:6" x14ac:dyDescent="0.25">
      <c r="A445" t="s">
        <v>1100</v>
      </c>
      <c r="B445">
        <v>6</v>
      </c>
      <c r="C445">
        <v>0</v>
      </c>
      <c r="D445">
        <v>7</v>
      </c>
      <c r="E445">
        <v>0</v>
      </c>
      <c r="F445">
        <v>85.714285714285694</v>
      </c>
    </row>
    <row r="446" spans="1:6" x14ac:dyDescent="0.25">
      <c r="A446" t="s">
        <v>929</v>
      </c>
      <c r="B446">
        <v>6</v>
      </c>
      <c r="C446">
        <v>0</v>
      </c>
      <c r="D446">
        <v>10</v>
      </c>
      <c r="E446">
        <v>0</v>
      </c>
      <c r="F446">
        <v>60</v>
      </c>
    </row>
    <row r="447" spans="1:6" x14ac:dyDescent="0.25">
      <c r="A447" t="s">
        <v>1022</v>
      </c>
      <c r="B447">
        <v>6</v>
      </c>
      <c r="C447">
        <v>1</v>
      </c>
      <c r="D447">
        <v>12</v>
      </c>
      <c r="E447">
        <v>0</v>
      </c>
      <c r="F447">
        <v>50</v>
      </c>
    </row>
    <row r="448" spans="1:6" x14ac:dyDescent="0.25">
      <c r="A448" t="s">
        <v>1080</v>
      </c>
      <c r="B448">
        <v>6</v>
      </c>
      <c r="C448">
        <v>2</v>
      </c>
      <c r="D448">
        <v>14</v>
      </c>
      <c r="E448">
        <v>0</v>
      </c>
      <c r="F448">
        <v>42.857142857142797</v>
      </c>
    </row>
    <row r="449" spans="1:6" x14ac:dyDescent="0.25">
      <c r="A449" t="s">
        <v>670</v>
      </c>
      <c r="B449">
        <v>5</v>
      </c>
      <c r="C449">
        <v>0</v>
      </c>
      <c r="D449">
        <v>2</v>
      </c>
      <c r="E449">
        <v>0</v>
      </c>
      <c r="F449">
        <v>250</v>
      </c>
    </row>
    <row r="450" spans="1:6" x14ac:dyDescent="0.25">
      <c r="A450" t="s">
        <v>448</v>
      </c>
      <c r="B450">
        <v>5</v>
      </c>
      <c r="C450">
        <v>0</v>
      </c>
      <c r="D450">
        <v>2</v>
      </c>
      <c r="E450">
        <v>0</v>
      </c>
      <c r="F450">
        <v>250</v>
      </c>
    </row>
    <row r="451" spans="1:6" x14ac:dyDescent="0.25">
      <c r="A451" t="s">
        <v>1086</v>
      </c>
      <c r="B451">
        <v>5</v>
      </c>
      <c r="C451">
        <v>1</v>
      </c>
      <c r="D451">
        <v>3</v>
      </c>
      <c r="E451">
        <v>0</v>
      </c>
      <c r="F451">
        <v>166.666666666666</v>
      </c>
    </row>
    <row r="452" spans="1:6" x14ac:dyDescent="0.25">
      <c r="A452" t="s">
        <v>1029</v>
      </c>
      <c r="B452">
        <v>5</v>
      </c>
      <c r="C452">
        <v>0</v>
      </c>
      <c r="D452">
        <v>4</v>
      </c>
      <c r="E452">
        <v>0</v>
      </c>
      <c r="F452">
        <v>125</v>
      </c>
    </row>
    <row r="453" spans="1:6" x14ac:dyDescent="0.25">
      <c r="A453" t="s">
        <v>1089</v>
      </c>
      <c r="B453">
        <v>5</v>
      </c>
      <c r="C453">
        <v>1</v>
      </c>
      <c r="D453">
        <v>5</v>
      </c>
      <c r="E453">
        <v>0</v>
      </c>
      <c r="F453">
        <v>100</v>
      </c>
    </row>
    <row r="454" spans="1:6" x14ac:dyDescent="0.25">
      <c r="A454" t="s">
        <v>637</v>
      </c>
      <c r="B454">
        <v>5</v>
      </c>
      <c r="C454">
        <v>2</v>
      </c>
      <c r="D454">
        <v>8</v>
      </c>
      <c r="E454">
        <v>0</v>
      </c>
      <c r="F454">
        <v>62.5</v>
      </c>
    </row>
    <row r="455" spans="1:6" x14ac:dyDescent="0.25">
      <c r="A455" t="s">
        <v>847</v>
      </c>
      <c r="B455">
        <v>5</v>
      </c>
      <c r="C455">
        <v>2</v>
      </c>
      <c r="D455">
        <v>13</v>
      </c>
      <c r="E455">
        <v>0</v>
      </c>
      <c r="F455">
        <v>38.461538461538403</v>
      </c>
    </row>
    <row r="456" spans="1:6" x14ac:dyDescent="0.25">
      <c r="A456" t="s">
        <v>1005</v>
      </c>
      <c r="B456">
        <v>5</v>
      </c>
      <c r="C456">
        <v>3</v>
      </c>
      <c r="D456">
        <v>14</v>
      </c>
      <c r="E456">
        <v>0</v>
      </c>
      <c r="F456">
        <v>35.714285714285701</v>
      </c>
    </row>
    <row r="457" spans="1:6" x14ac:dyDescent="0.25">
      <c r="A457" t="s">
        <v>1050</v>
      </c>
      <c r="B457">
        <v>4</v>
      </c>
      <c r="C457">
        <v>0</v>
      </c>
      <c r="D457">
        <v>2</v>
      </c>
      <c r="E457">
        <v>0</v>
      </c>
      <c r="F457">
        <v>200</v>
      </c>
    </row>
    <row r="458" spans="1:6" x14ac:dyDescent="0.25">
      <c r="A458" t="s">
        <v>1131</v>
      </c>
      <c r="B458">
        <v>4</v>
      </c>
      <c r="C458">
        <v>1</v>
      </c>
      <c r="D458">
        <v>2</v>
      </c>
      <c r="E458">
        <v>0</v>
      </c>
      <c r="F458">
        <v>200</v>
      </c>
    </row>
    <row r="459" spans="1:6" x14ac:dyDescent="0.25">
      <c r="A459" t="s">
        <v>841</v>
      </c>
      <c r="B459">
        <v>4</v>
      </c>
      <c r="C459">
        <v>0</v>
      </c>
      <c r="D459">
        <v>3</v>
      </c>
      <c r="E459">
        <v>0</v>
      </c>
      <c r="F459">
        <v>133.333333333333</v>
      </c>
    </row>
    <row r="460" spans="1:6" x14ac:dyDescent="0.25">
      <c r="A460" t="s">
        <v>199</v>
      </c>
      <c r="B460">
        <v>4</v>
      </c>
      <c r="C460">
        <v>1</v>
      </c>
      <c r="D460">
        <v>3</v>
      </c>
      <c r="E460">
        <v>0</v>
      </c>
      <c r="F460">
        <v>133.333333333333</v>
      </c>
    </row>
    <row r="461" spans="1:6" x14ac:dyDescent="0.25">
      <c r="A461" t="s">
        <v>785</v>
      </c>
      <c r="B461">
        <v>4</v>
      </c>
      <c r="C461">
        <v>0</v>
      </c>
      <c r="D461">
        <v>5</v>
      </c>
      <c r="E461">
        <v>0</v>
      </c>
      <c r="F461">
        <v>80</v>
      </c>
    </row>
    <row r="462" spans="1:6" x14ac:dyDescent="0.25">
      <c r="A462" t="s">
        <v>901</v>
      </c>
      <c r="B462">
        <v>4</v>
      </c>
      <c r="C462">
        <v>1</v>
      </c>
      <c r="D462">
        <v>5</v>
      </c>
      <c r="E462">
        <v>0</v>
      </c>
      <c r="F462">
        <v>80</v>
      </c>
    </row>
    <row r="463" spans="1:6" x14ac:dyDescent="0.25">
      <c r="A463" t="s">
        <v>187</v>
      </c>
      <c r="B463">
        <v>4</v>
      </c>
      <c r="C463">
        <v>1</v>
      </c>
      <c r="D463">
        <v>5</v>
      </c>
      <c r="E463">
        <v>0</v>
      </c>
      <c r="F463">
        <v>80</v>
      </c>
    </row>
    <row r="464" spans="1:6" x14ac:dyDescent="0.25">
      <c r="A464" t="s">
        <v>466</v>
      </c>
      <c r="B464">
        <v>4</v>
      </c>
      <c r="C464">
        <v>1</v>
      </c>
      <c r="D464">
        <v>7</v>
      </c>
      <c r="E464">
        <v>0</v>
      </c>
      <c r="F464">
        <v>57.142857142857103</v>
      </c>
    </row>
    <row r="465" spans="1:6" x14ac:dyDescent="0.25">
      <c r="A465" t="s">
        <v>804</v>
      </c>
      <c r="B465">
        <v>4</v>
      </c>
      <c r="C465">
        <v>1</v>
      </c>
      <c r="D465">
        <v>7</v>
      </c>
      <c r="E465">
        <v>0</v>
      </c>
      <c r="F465">
        <v>57.142857142857103</v>
      </c>
    </row>
    <row r="466" spans="1:6" x14ac:dyDescent="0.25">
      <c r="A466" t="s">
        <v>912</v>
      </c>
      <c r="B466">
        <v>4</v>
      </c>
      <c r="C466">
        <v>2</v>
      </c>
      <c r="D466">
        <v>8</v>
      </c>
      <c r="E466">
        <v>0</v>
      </c>
      <c r="F466">
        <v>50</v>
      </c>
    </row>
    <row r="467" spans="1:6" x14ac:dyDescent="0.25">
      <c r="A467" t="s">
        <v>964</v>
      </c>
      <c r="B467">
        <v>4</v>
      </c>
      <c r="C467">
        <v>3</v>
      </c>
      <c r="D467">
        <v>8</v>
      </c>
      <c r="E467">
        <v>0</v>
      </c>
      <c r="F467">
        <v>50</v>
      </c>
    </row>
    <row r="468" spans="1:6" x14ac:dyDescent="0.25">
      <c r="A468" t="s">
        <v>267</v>
      </c>
      <c r="B468">
        <v>4</v>
      </c>
      <c r="C468">
        <v>1</v>
      </c>
      <c r="D468">
        <v>13</v>
      </c>
      <c r="E468">
        <v>0</v>
      </c>
      <c r="F468">
        <v>30.769230769230699</v>
      </c>
    </row>
    <row r="469" spans="1:6" x14ac:dyDescent="0.25">
      <c r="A469" t="s">
        <v>932</v>
      </c>
      <c r="B469">
        <v>3</v>
      </c>
      <c r="C469">
        <v>0</v>
      </c>
      <c r="D469">
        <v>3</v>
      </c>
      <c r="E469">
        <v>0</v>
      </c>
      <c r="F469">
        <v>100</v>
      </c>
    </row>
    <row r="470" spans="1:6" x14ac:dyDescent="0.25">
      <c r="A470" t="s">
        <v>1073</v>
      </c>
      <c r="B470">
        <v>3</v>
      </c>
      <c r="C470">
        <v>0</v>
      </c>
      <c r="D470">
        <v>4</v>
      </c>
      <c r="E470">
        <v>0</v>
      </c>
      <c r="F470">
        <v>75</v>
      </c>
    </row>
    <row r="471" spans="1:6" x14ac:dyDescent="0.25">
      <c r="A471" t="s">
        <v>868</v>
      </c>
      <c r="B471">
        <v>3</v>
      </c>
      <c r="C471">
        <v>1</v>
      </c>
      <c r="D471">
        <v>5</v>
      </c>
      <c r="E471">
        <v>0</v>
      </c>
      <c r="F471">
        <v>60</v>
      </c>
    </row>
    <row r="472" spans="1:6" x14ac:dyDescent="0.25">
      <c r="A472" t="s">
        <v>913</v>
      </c>
      <c r="B472">
        <v>3</v>
      </c>
      <c r="C472">
        <v>2</v>
      </c>
      <c r="D472">
        <v>5</v>
      </c>
      <c r="E472">
        <v>0</v>
      </c>
      <c r="F472">
        <v>60</v>
      </c>
    </row>
    <row r="473" spans="1:6" x14ac:dyDescent="0.25">
      <c r="A473" t="s">
        <v>946</v>
      </c>
      <c r="B473">
        <v>3</v>
      </c>
      <c r="C473">
        <v>1</v>
      </c>
      <c r="D473">
        <v>5</v>
      </c>
      <c r="E473">
        <v>3</v>
      </c>
      <c r="F473">
        <v>60</v>
      </c>
    </row>
    <row r="474" spans="1:6" x14ac:dyDescent="0.25">
      <c r="A474" t="s">
        <v>850</v>
      </c>
      <c r="B474">
        <v>3</v>
      </c>
      <c r="C474">
        <v>2</v>
      </c>
      <c r="D474">
        <v>6</v>
      </c>
      <c r="E474">
        <v>0</v>
      </c>
      <c r="F474">
        <v>50</v>
      </c>
    </row>
    <row r="475" spans="1:6" x14ac:dyDescent="0.25">
      <c r="A475" t="s">
        <v>986</v>
      </c>
      <c r="B475">
        <v>3</v>
      </c>
      <c r="C475">
        <v>2</v>
      </c>
      <c r="D475">
        <v>6</v>
      </c>
      <c r="E475">
        <v>0</v>
      </c>
      <c r="F475">
        <v>50</v>
      </c>
    </row>
    <row r="476" spans="1:6" x14ac:dyDescent="0.25">
      <c r="A476" t="s">
        <v>1026</v>
      </c>
      <c r="B476">
        <v>3</v>
      </c>
      <c r="C476">
        <v>1</v>
      </c>
      <c r="D476">
        <v>6</v>
      </c>
      <c r="E476">
        <v>0</v>
      </c>
      <c r="F476">
        <v>50</v>
      </c>
    </row>
    <row r="477" spans="1:6" x14ac:dyDescent="0.25">
      <c r="A477" t="s">
        <v>875</v>
      </c>
      <c r="B477">
        <v>3</v>
      </c>
      <c r="C477">
        <v>1</v>
      </c>
      <c r="D477">
        <v>7</v>
      </c>
      <c r="E477">
        <v>0</v>
      </c>
      <c r="F477">
        <v>42.857142857142797</v>
      </c>
    </row>
    <row r="478" spans="1:6" x14ac:dyDescent="0.25">
      <c r="A478" t="s">
        <v>1145</v>
      </c>
      <c r="B478">
        <v>3</v>
      </c>
      <c r="C478">
        <v>1</v>
      </c>
      <c r="D478">
        <v>7</v>
      </c>
      <c r="E478">
        <v>3</v>
      </c>
      <c r="F478">
        <v>42.857142857142797</v>
      </c>
    </row>
    <row r="479" spans="1:6" x14ac:dyDescent="0.25">
      <c r="A479" t="s">
        <v>803</v>
      </c>
      <c r="B479">
        <v>3</v>
      </c>
      <c r="C479">
        <v>3</v>
      </c>
      <c r="D479">
        <v>10</v>
      </c>
      <c r="E479">
        <v>0</v>
      </c>
      <c r="F479">
        <v>30</v>
      </c>
    </row>
    <row r="480" spans="1:6" x14ac:dyDescent="0.25">
      <c r="A480" t="s">
        <v>975</v>
      </c>
      <c r="B480">
        <v>2</v>
      </c>
      <c r="C480">
        <v>0</v>
      </c>
      <c r="D480">
        <v>2</v>
      </c>
      <c r="E480">
        <v>0</v>
      </c>
      <c r="F480">
        <v>100</v>
      </c>
    </row>
    <row r="481" spans="1:6" x14ac:dyDescent="0.25">
      <c r="A481" t="s">
        <v>1038</v>
      </c>
      <c r="B481">
        <v>2</v>
      </c>
      <c r="C481">
        <v>0</v>
      </c>
      <c r="D481">
        <v>2</v>
      </c>
      <c r="E481">
        <v>0</v>
      </c>
      <c r="F481">
        <v>100</v>
      </c>
    </row>
    <row r="482" spans="1:6" x14ac:dyDescent="0.25">
      <c r="A482" t="s">
        <v>1133</v>
      </c>
      <c r="B482">
        <v>2</v>
      </c>
      <c r="C482">
        <v>1</v>
      </c>
      <c r="D482">
        <v>2</v>
      </c>
      <c r="E482">
        <v>0</v>
      </c>
      <c r="F482">
        <v>100</v>
      </c>
    </row>
    <row r="483" spans="1:6" x14ac:dyDescent="0.25">
      <c r="A483" t="s">
        <v>953</v>
      </c>
      <c r="B483">
        <v>2</v>
      </c>
      <c r="C483">
        <v>1</v>
      </c>
      <c r="D483">
        <v>3</v>
      </c>
      <c r="E483">
        <v>2</v>
      </c>
      <c r="F483">
        <v>66.6666666666666</v>
      </c>
    </row>
    <row r="484" spans="1:6" x14ac:dyDescent="0.25">
      <c r="A484" t="s">
        <v>373</v>
      </c>
      <c r="B484">
        <v>2</v>
      </c>
      <c r="C484">
        <v>2</v>
      </c>
      <c r="D484">
        <v>3</v>
      </c>
      <c r="E484">
        <v>1</v>
      </c>
      <c r="F484">
        <v>66.6666666666666</v>
      </c>
    </row>
    <row r="485" spans="1:6" x14ac:dyDescent="0.25">
      <c r="A485" t="s">
        <v>1068</v>
      </c>
      <c r="B485">
        <v>2</v>
      </c>
      <c r="C485">
        <v>1</v>
      </c>
      <c r="D485">
        <v>4</v>
      </c>
      <c r="E485">
        <v>0</v>
      </c>
      <c r="F485">
        <v>50</v>
      </c>
    </row>
    <row r="486" spans="1:6" x14ac:dyDescent="0.25">
      <c r="A486" t="s">
        <v>910</v>
      </c>
      <c r="B486">
        <v>2</v>
      </c>
      <c r="C486">
        <v>1</v>
      </c>
      <c r="D486">
        <v>5</v>
      </c>
      <c r="E486">
        <v>0</v>
      </c>
      <c r="F486">
        <v>40</v>
      </c>
    </row>
    <row r="487" spans="1:6" x14ac:dyDescent="0.25">
      <c r="A487" t="s">
        <v>203</v>
      </c>
      <c r="B487">
        <v>2</v>
      </c>
      <c r="C487">
        <v>1</v>
      </c>
      <c r="D487">
        <v>7</v>
      </c>
      <c r="E487">
        <v>0</v>
      </c>
      <c r="F487">
        <v>28.571428571428498</v>
      </c>
    </row>
    <row r="488" spans="1:6" x14ac:dyDescent="0.25">
      <c r="A488" t="s">
        <v>1049</v>
      </c>
      <c r="B488">
        <v>2</v>
      </c>
      <c r="C488">
        <v>1</v>
      </c>
      <c r="D488">
        <v>8</v>
      </c>
      <c r="E488">
        <v>2</v>
      </c>
      <c r="F488">
        <v>25</v>
      </c>
    </row>
    <row r="489" spans="1:6" x14ac:dyDescent="0.25">
      <c r="A489" t="s">
        <v>277</v>
      </c>
      <c r="B489">
        <v>2</v>
      </c>
      <c r="C489">
        <v>4</v>
      </c>
      <c r="D489">
        <v>10</v>
      </c>
      <c r="E489">
        <v>0</v>
      </c>
      <c r="F489">
        <v>20</v>
      </c>
    </row>
    <row r="490" spans="1:6" x14ac:dyDescent="0.25">
      <c r="A490" t="s">
        <v>985</v>
      </c>
      <c r="B490">
        <v>2</v>
      </c>
      <c r="C490">
        <v>1</v>
      </c>
      <c r="D490">
        <v>10</v>
      </c>
      <c r="E490">
        <v>2</v>
      </c>
      <c r="F490">
        <v>20</v>
      </c>
    </row>
    <row r="491" spans="1:6" x14ac:dyDescent="0.25">
      <c r="A491" t="s">
        <v>892</v>
      </c>
      <c r="B491">
        <v>1</v>
      </c>
      <c r="C491">
        <v>0</v>
      </c>
      <c r="D491">
        <v>1</v>
      </c>
      <c r="E491">
        <v>0</v>
      </c>
      <c r="F491">
        <v>100</v>
      </c>
    </row>
    <row r="492" spans="1:6" x14ac:dyDescent="0.25">
      <c r="A492" t="s">
        <v>103</v>
      </c>
      <c r="B492">
        <v>1</v>
      </c>
      <c r="C492">
        <v>0</v>
      </c>
      <c r="D492">
        <v>1</v>
      </c>
      <c r="E492">
        <v>0</v>
      </c>
      <c r="F492">
        <v>100</v>
      </c>
    </row>
    <row r="493" spans="1:6" x14ac:dyDescent="0.25">
      <c r="A493" t="s">
        <v>997</v>
      </c>
      <c r="B493">
        <v>1</v>
      </c>
      <c r="C493">
        <v>0</v>
      </c>
      <c r="D493">
        <v>1</v>
      </c>
      <c r="E493">
        <v>0</v>
      </c>
      <c r="F493">
        <v>100</v>
      </c>
    </row>
    <row r="494" spans="1:6" x14ac:dyDescent="0.25">
      <c r="A494" t="s">
        <v>965</v>
      </c>
      <c r="B494">
        <v>1</v>
      </c>
      <c r="C494">
        <v>1</v>
      </c>
      <c r="D494">
        <v>2</v>
      </c>
      <c r="E494">
        <v>0</v>
      </c>
      <c r="F494">
        <v>50</v>
      </c>
    </row>
    <row r="495" spans="1:6" x14ac:dyDescent="0.25">
      <c r="A495" t="s">
        <v>403</v>
      </c>
      <c r="B495">
        <v>1</v>
      </c>
      <c r="C495">
        <v>0</v>
      </c>
      <c r="D495">
        <v>2</v>
      </c>
      <c r="E495">
        <v>0</v>
      </c>
      <c r="F495">
        <v>50</v>
      </c>
    </row>
    <row r="496" spans="1:6" x14ac:dyDescent="0.25">
      <c r="A496" t="s">
        <v>1020</v>
      </c>
      <c r="B496">
        <v>1</v>
      </c>
      <c r="C496">
        <v>0</v>
      </c>
      <c r="D496">
        <v>2</v>
      </c>
      <c r="E496">
        <v>0</v>
      </c>
      <c r="F496">
        <v>50</v>
      </c>
    </row>
    <row r="497" spans="1:6" x14ac:dyDescent="0.25">
      <c r="A497" t="s">
        <v>1084</v>
      </c>
      <c r="B497">
        <v>1</v>
      </c>
      <c r="C497">
        <v>1</v>
      </c>
      <c r="D497">
        <v>2</v>
      </c>
      <c r="E497">
        <v>0</v>
      </c>
      <c r="F497">
        <v>50</v>
      </c>
    </row>
    <row r="498" spans="1:6" x14ac:dyDescent="0.25">
      <c r="A498" t="s">
        <v>853</v>
      </c>
      <c r="B498">
        <v>1</v>
      </c>
      <c r="C498">
        <v>1</v>
      </c>
      <c r="D498">
        <v>3</v>
      </c>
      <c r="E498">
        <v>0</v>
      </c>
      <c r="F498">
        <v>33.3333333333333</v>
      </c>
    </row>
    <row r="499" spans="1:6" x14ac:dyDescent="0.25">
      <c r="A499" t="s">
        <v>887</v>
      </c>
      <c r="B499">
        <v>1</v>
      </c>
      <c r="C499">
        <v>1</v>
      </c>
      <c r="D499">
        <v>3</v>
      </c>
      <c r="E499">
        <v>0</v>
      </c>
      <c r="F499">
        <v>33.3333333333333</v>
      </c>
    </row>
    <row r="500" spans="1:6" x14ac:dyDescent="0.25">
      <c r="A500" t="s">
        <v>958</v>
      </c>
      <c r="B500">
        <v>1</v>
      </c>
      <c r="C500">
        <v>1</v>
      </c>
      <c r="D500">
        <v>3</v>
      </c>
      <c r="E500">
        <v>0</v>
      </c>
      <c r="F500">
        <v>33.3333333333333</v>
      </c>
    </row>
    <row r="501" spans="1:6" x14ac:dyDescent="0.25">
      <c r="A501" t="s">
        <v>973</v>
      </c>
      <c r="B501">
        <v>1</v>
      </c>
      <c r="C501">
        <v>1</v>
      </c>
      <c r="D501">
        <v>3</v>
      </c>
      <c r="E501">
        <v>0</v>
      </c>
      <c r="F501">
        <v>33.3333333333333</v>
      </c>
    </row>
    <row r="502" spans="1:6" x14ac:dyDescent="0.25">
      <c r="A502" t="s">
        <v>624</v>
      </c>
      <c r="B502">
        <v>1</v>
      </c>
      <c r="C502">
        <v>1</v>
      </c>
      <c r="D502">
        <v>3</v>
      </c>
      <c r="E502">
        <v>0</v>
      </c>
      <c r="F502">
        <v>33.3333333333333</v>
      </c>
    </row>
    <row r="503" spans="1:6" x14ac:dyDescent="0.25">
      <c r="A503" t="s">
        <v>736</v>
      </c>
      <c r="B503">
        <v>1</v>
      </c>
      <c r="C503">
        <v>0</v>
      </c>
      <c r="D503">
        <v>5</v>
      </c>
      <c r="E503">
        <v>0</v>
      </c>
      <c r="F503">
        <v>20</v>
      </c>
    </row>
    <row r="504" spans="1:6" x14ac:dyDescent="0.25">
      <c r="A504" t="s">
        <v>1087</v>
      </c>
      <c r="B504">
        <v>1</v>
      </c>
      <c r="C504">
        <v>2</v>
      </c>
      <c r="D504">
        <v>6</v>
      </c>
      <c r="E504">
        <v>0</v>
      </c>
      <c r="F504">
        <v>16.6666666666666</v>
      </c>
    </row>
    <row r="505" spans="1:6" x14ac:dyDescent="0.25">
      <c r="A505" t="s">
        <v>1009</v>
      </c>
      <c r="B505">
        <v>1</v>
      </c>
      <c r="C505">
        <v>1</v>
      </c>
      <c r="D505">
        <v>7</v>
      </c>
      <c r="E505">
        <v>0</v>
      </c>
      <c r="F505">
        <v>14.285714285714199</v>
      </c>
    </row>
    <row r="506" spans="1:6" x14ac:dyDescent="0.25">
      <c r="A506" t="s">
        <v>813</v>
      </c>
      <c r="B506">
        <v>0</v>
      </c>
      <c r="C506">
        <v>0</v>
      </c>
      <c r="D506">
        <v>2</v>
      </c>
      <c r="E506">
        <v>0</v>
      </c>
      <c r="F506">
        <v>0</v>
      </c>
    </row>
    <row r="507" spans="1:6" x14ac:dyDescent="0.25">
      <c r="A507" t="s">
        <v>864</v>
      </c>
      <c r="B507">
        <v>0</v>
      </c>
      <c r="C507">
        <v>1</v>
      </c>
      <c r="D507">
        <v>1</v>
      </c>
      <c r="E507">
        <v>0</v>
      </c>
      <c r="F507">
        <v>0</v>
      </c>
    </row>
    <row r="508" spans="1:6" x14ac:dyDescent="0.25">
      <c r="A508" t="s">
        <v>919</v>
      </c>
      <c r="B508">
        <v>0</v>
      </c>
      <c r="C508">
        <v>1</v>
      </c>
      <c r="D508">
        <v>2</v>
      </c>
      <c r="E508">
        <v>0</v>
      </c>
      <c r="F508">
        <v>0</v>
      </c>
    </row>
    <row r="509" spans="1:6" x14ac:dyDescent="0.25">
      <c r="A509" t="s">
        <v>925</v>
      </c>
      <c r="B509">
        <v>0</v>
      </c>
      <c r="C509">
        <v>1</v>
      </c>
      <c r="D509">
        <v>1</v>
      </c>
      <c r="E509">
        <v>0</v>
      </c>
      <c r="F509">
        <v>0</v>
      </c>
    </row>
    <row r="510" spans="1:6" x14ac:dyDescent="0.25">
      <c r="A510" t="s">
        <v>752</v>
      </c>
      <c r="B510">
        <v>0</v>
      </c>
      <c r="C510">
        <v>1</v>
      </c>
      <c r="D510">
        <v>1</v>
      </c>
      <c r="E510">
        <v>0</v>
      </c>
      <c r="F510">
        <v>0</v>
      </c>
    </row>
    <row r="511" spans="1:6" x14ac:dyDescent="0.25">
      <c r="A511" t="s">
        <v>955</v>
      </c>
      <c r="B511">
        <v>0</v>
      </c>
      <c r="C511">
        <v>0</v>
      </c>
      <c r="D511">
        <v>2</v>
      </c>
      <c r="E511">
        <v>0</v>
      </c>
      <c r="F511">
        <v>0</v>
      </c>
    </row>
    <row r="512" spans="1:6" x14ac:dyDescent="0.25">
      <c r="A512" t="s">
        <v>994</v>
      </c>
      <c r="B512">
        <v>0</v>
      </c>
      <c r="C512">
        <v>1</v>
      </c>
      <c r="D512">
        <v>13</v>
      </c>
      <c r="E512">
        <v>0</v>
      </c>
      <c r="F512">
        <v>0</v>
      </c>
    </row>
    <row r="513" spans="1:6" x14ac:dyDescent="0.25">
      <c r="A513" t="s">
        <v>1012</v>
      </c>
      <c r="B513">
        <v>0</v>
      </c>
      <c r="C513">
        <v>0</v>
      </c>
      <c r="D513">
        <v>1</v>
      </c>
      <c r="E513">
        <v>0</v>
      </c>
      <c r="F513">
        <v>0</v>
      </c>
    </row>
    <row r="514" spans="1:6" x14ac:dyDescent="0.25">
      <c r="A514" t="s">
        <v>1043</v>
      </c>
      <c r="B514">
        <v>0</v>
      </c>
      <c r="C514">
        <v>2</v>
      </c>
      <c r="D514">
        <v>2</v>
      </c>
      <c r="E514">
        <v>0</v>
      </c>
      <c r="F514">
        <v>0</v>
      </c>
    </row>
    <row r="515" spans="1:6" x14ac:dyDescent="0.25">
      <c r="A515" t="s">
        <v>1060</v>
      </c>
      <c r="B515">
        <v>0</v>
      </c>
      <c r="C515">
        <v>1</v>
      </c>
      <c r="D515">
        <v>1</v>
      </c>
      <c r="E515">
        <v>0</v>
      </c>
      <c r="F515">
        <v>0</v>
      </c>
    </row>
    <row r="516" spans="1:6" x14ac:dyDescent="0.25">
      <c r="A516" t="s">
        <v>1062</v>
      </c>
      <c r="B516">
        <v>0</v>
      </c>
      <c r="C516">
        <v>2</v>
      </c>
      <c r="D516">
        <v>9</v>
      </c>
      <c r="E516">
        <v>0</v>
      </c>
      <c r="F516">
        <v>0</v>
      </c>
    </row>
    <row r="517" spans="1:6" x14ac:dyDescent="0.25">
      <c r="A517" t="s">
        <v>1063</v>
      </c>
      <c r="B517">
        <v>0</v>
      </c>
      <c r="C517">
        <v>1</v>
      </c>
      <c r="D517">
        <v>1</v>
      </c>
      <c r="E517">
        <v>0</v>
      </c>
      <c r="F517">
        <v>0</v>
      </c>
    </row>
    <row r="518" spans="1:6" x14ac:dyDescent="0.25">
      <c r="A518" t="s">
        <v>1103</v>
      </c>
      <c r="B518">
        <v>0</v>
      </c>
      <c r="C518">
        <v>1</v>
      </c>
      <c r="D518">
        <v>1</v>
      </c>
      <c r="E518">
        <v>0</v>
      </c>
      <c r="F518">
        <v>0</v>
      </c>
    </row>
    <row r="519" spans="1:6" x14ac:dyDescent="0.25">
      <c r="A519" t="s">
        <v>1122</v>
      </c>
      <c r="B519">
        <v>0</v>
      </c>
      <c r="C519">
        <v>0</v>
      </c>
      <c r="D519">
        <v>1</v>
      </c>
      <c r="E519">
        <v>0</v>
      </c>
      <c r="F519">
        <v>0</v>
      </c>
    </row>
    <row r="520" spans="1:6" x14ac:dyDescent="0.25">
      <c r="A520" t="s">
        <v>1127</v>
      </c>
      <c r="B520">
        <v>0</v>
      </c>
      <c r="C520">
        <v>1</v>
      </c>
      <c r="D520">
        <v>1</v>
      </c>
      <c r="E520">
        <v>0</v>
      </c>
      <c r="F520">
        <v>0</v>
      </c>
    </row>
    <row r="521" spans="1:6" x14ac:dyDescent="0.25">
      <c r="A521" t="s">
        <v>1143</v>
      </c>
      <c r="B521">
        <v>0</v>
      </c>
      <c r="C521">
        <v>0</v>
      </c>
      <c r="D521">
        <v>1</v>
      </c>
      <c r="E521">
        <v>0</v>
      </c>
      <c r="F521">
        <v>0</v>
      </c>
    </row>
  </sheetData>
  <conditionalFormatting sqref="F5:F521">
    <cfRule type="dataBar" priority="6">
      <dataBar>
        <cfvo type="min"/>
        <cfvo type="max"/>
        <color rgb="FF63C384"/>
      </dataBar>
      <extLst>
        <ext xmlns:x14="http://schemas.microsoft.com/office/spreadsheetml/2009/9/main" uri="{B025F937-C7B1-47D3-B67F-A62EFF666E3E}">
          <x14:id>{0BBB76B1-241C-47B4-94BA-87742A566E53}</x14:id>
        </ext>
      </extLst>
    </cfRule>
  </conditionalFormatting>
  <conditionalFormatting sqref="L15:L24">
    <cfRule type="colorScale" priority="3">
      <colorScale>
        <cfvo type="min"/>
        <cfvo type="percentile" val="50"/>
        <cfvo type="max"/>
        <color rgb="FF63BE7B"/>
        <color rgb="FFFFEB84"/>
        <color rgb="FFF8696B"/>
      </colorScale>
    </cfRule>
  </conditionalFormatting>
  <conditionalFormatting sqref="P15:P24">
    <cfRule type="colorScale" priority="2">
      <colorScale>
        <cfvo type="min"/>
        <cfvo type="max"/>
        <color rgb="FFFCFCFF"/>
        <color rgb="FFF8696B"/>
      </colorScale>
    </cfRule>
  </conditionalFormatting>
  <conditionalFormatting sqref="N15:N24">
    <cfRule type="colorScale" priority="1">
      <colorScale>
        <cfvo type="min"/>
        <cfvo type="percentile" val="50"/>
        <cfvo type="max"/>
        <color rgb="FF63BE7B"/>
        <color rgb="FFFFEB84"/>
        <color rgb="FFF8696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0" r:id="rId3" name="Drop Down 4">
              <controlPr defaultSize="0" autoLine="0" autoPict="0">
                <anchor moveWithCells="1">
                  <from>
                    <xdr:col>9</xdr:col>
                    <xdr:colOff>53340</xdr:colOff>
                    <xdr:row>87</xdr:row>
                    <xdr:rowOff>60960</xdr:rowOff>
                  </from>
                  <to>
                    <xdr:col>10</xdr:col>
                    <xdr:colOff>419100</xdr:colOff>
                    <xdr:row>89</xdr:row>
                    <xdr:rowOff>99060</xdr:rowOff>
                  </to>
                </anchor>
              </controlPr>
            </control>
          </mc:Choice>
        </mc:AlternateContent>
        <mc:AlternateContent xmlns:mc="http://schemas.openxmlformats.org/markup-compatibility/2006">
          <mc:Choice Requires="x14">
            <control shapeId="9221" r:id="rId4" name="Drop Down 5">
              <controlPr defaultSize="0" autoLine="0" autoPict="0">
                <anchor moveWithCells="1">
                  <from>
                    <xdr:col>9</xdr:col>
                    <xdr:colOff>457200</xdr:colOff>
                    <xdr:row>29</xdr:row>
                    <xdr:rowOff>99060</xdr:rowOff>
                  </from>
                  <to>
                    <xdr:col>10</xdr:col>
                    <xdr:colOff>1203960</xdr:colOff>
                    <xdr:row>32</xdr:row>
                    <xdr:rowOff>137160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0BBB76B1-241C-47B4-94BA-87742A566E53}">
            <x14:dataBar minLength="0" maxLength="100" gradient="0">
              <x14:cfvo type="autoMin"/>
              <x14:cfvo type="autoMax"/>
              <x14:negativeFillColor rgb="FFFF0000"/>
              <x14:axisColor rgb="FF000000"/>
            </x14:dataBar>
          </x14:cfRule>
          <xm:sqref>F5:F521</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E1262-4902-4FA8-99A5-4586F9B2903C}">
  <sheetPr>
    <tabColor rgb="FF00B0F0"/>
  </sheetPr>
  <dimension ref="A13:V100"/>
  <sheetViews>
    <sheetView zoomScale="55" zoomScaleNormal="55" workbookViewId="0">
      <selection activeCell="K26" sqref="K26"/>
    </sheetView>
  </sheetViews>
  <sheetFormatPr defaultRowHeight="13.8" x14ac:dyDescent="0.25"/>
  <cols>
    <col min="1" max="1" width="28.69921875" customWidth="1"/>
    <col min="2" max="2" width="24.296875" customWidth="1"/>
    <col min="3" max="3" width="28.69921875" customWidth="1"/>
    <col min="4" max="4" width="30.59765625" customWidth="1"/>
    <col min="5" max="5" width="23" customWidth="1"/>
    <col min="6" max="6" width="22.69921875" customWidth="1"/>
    <col min="7" max="7" width="31.8984375" customWidth="1"/>
    <col min="8" max="8" width="22.5" customWidth="1"/>
    <col min="9" max="9" width="25.69921875" customWidth="1"/>
    <col min="10" max="10" width="15.296875" customWidth="1"/>
    <col min="11" max="11" width="24.296875" customWidth="1"/>
    <col min="12" max="12" width="33.69921875" customWidth="1"/>
    <col min="13" max="13" width="33.3984375" customWidth="1"/>
    <col min="14" max="14" width="11.296875" customWidth="1"/>
    <col min="16" max="16" width="24.296875" customWidth="1"/>
    <col min="17" max="17" width="22.09765625" customWidth="1"/>
    <col min="18" max="18" width="21.09765625" customWidth="1"/>
    <col min="19" max="19" width="21.69921875" customWidth="1"/>
    <col min="21" max="21" width="28.09765625" customWidth="1"/>
    <col min="22" max="22" width="23.69921875" customWidth="1"/>
  </cols>
  <sheetData>
    <row r="13" spans="1:9" x14ac:dyDescent="0.25">
      <c r="A13" t="s">
        <v>1196</v>
      </c>
      <c r="B13" s="4" t="s">
        <v>1153</v>
      </c>
      <c r="C13" s="4" t="s">
        <v>1154</v>
      </c>
      <c r="D13" s="4" t="s">
        <v>1155</v>
      </c>
      <c r="E13" s="4" t="s">
        <v>1156</v>
      </c>
      <c r="F13" s="4" t="s">
        <v>1157</v>
      </c>
      <c r="G13" s="4" t="s">
        <v>1158</v>
      </c>
      <c r="H13" s="4" t="s">
        <v>1159</v>
      </c>
      <c r="I13" s="4" t="s">
        <v>1209</v>
      </c>
    </row>
    <row r="14" spans="1:9" x14ac:dyDescent="0.25">
      <c r="A14">
        <v>1</v>
      </c>
      <c r="B14" t="s">
        <v>28</v>
      </c>
      <c r="C14">
        <v>58</v>
      </c>
      <c r="D14">
        <v>51</v>
      </c>
      <c r="E14">
        <v>101</v>
      </c>
      <c r="F14">
        <v>86</v>
      </c>
      <c r="G14" s="26">
        <f>Table27[[#This Row],[Home_wins]]/Table27[[#This Row],[Home_matches]]*100</f>
        <v>57.42574257425742</v>
      </c>
      <c r="H14" s="26">
        <f>Table27[[#This Row],[Away_wins]]/Table27[[#This Row],[Away_matches]]*100</f>
        <v>59.302325581395351</v>
      </c>
      <c r="I14" s="25">
        <f>Table27[[#This Row],[Away_win_percentage]]+Table27[[#This Row],[Home_win_percentage]]</f>
        <v>116.72806815565278</v>
      </c>
    </row>
    <row r="15" spans="1:9" x14ac:dyDescent="0.25">
      <c r="A15">
        <v>2</v>
      </c>
      <c r="B15" t="s">
        <v>140</v>
      </c>
      <c r="C15">
        <v>51</v>
      </c>
      <c r="D15">
        <v>49</v>
      </c>
      <c r="E15">
        <v>89</v>
      </c>
      <c r="F15">
        <v>75</v>
      </c>
      <c r="G15" s="26">
        <f>Table27[[#This Row],[Home_wins]]/Table27[[#This Row],[Home_matches]]*100</f>
        <v>57.303370786516851</v>
      </c>
      <c r="H15" s="26">
        <f>Table27[[#This Row],[Away_wins]]/Table27[[#This Row],[Away_matches]]*100</f>
        <v>65.333333333333329</v>
      </c>
      <c r="I15" s="25">
        <f>Table27[[#This Row],[Away_win_percentage]]+Table27[[#This Row],[Home_win_percentage]]</f>
        <v>122.63670411985018</v>
      </c>
    </row>
    <row r="16" spans="1:9" x14ac:dyDescent="0.25">
      <c r="A16">
        <v>3</v>
      </c>
      <c r="B16" t="s">
        <v>42</v>
      </c>
      <c r="C16">
        <v>38</v>
      </c>
      <c r="D16">
        <v>44</v>
      </c>
      <c r="E16">
        <v>91</v>
      </c>
      <c r="F16">
        <v>85</v>
      </c>
      <c r="G16" s="26">
        <f>Table27[[#This Row],[Home_wins]]/Table27[[#This Row],[Home_matches]]*100</f>
        <v>41.758241758241759</v>
      </c>
      <c r="H16" s="26">
        <f>Table27[[#This Row],[Away_wins]]/Table27[[#This Row],[Away_matches]]*100</f>
        <v>51.764705882352949</v>
      </c>
      <c r="I16" s="25">
        <f>Table27[[#This Row],[Away_win_percentage]]+Table27[[#This Row],[Home_win_percentage]]</f>
        <v>93.522947640594708</v>
      </c>
    </row>
    <row r="17" spans="1:22" x14ac:dyDescent="0.25">
      <c r="A17">
        <v>4</v>
      </c>
      <c r="B17" t="s">
        <v>20</v>
      </c>
      <c r="C17">
        <v>35</v>
      </c>
      <c r="D17">
        <v>49</v>
      </c>
      <c r="E17">
        <v>85</v>
      </c>
      <c r="F17">
        <v>95</v>
      </c>
      <c r="G17" s="26">
        <f>Table27[[#This Row],[Home_wins]]/Table27[[#This Row],[Home_matches]]*100</f>
        <v>41.17647058823529</v>
      </c>
      <c r="H17" s="26">
        <f>Table27[[#This Row],[Away_wins]]/Table27[[#This Row],[Away_matches]]*100</f>
        <v>51.578947368421055</v>
      </c>
      <c r="I17" s="25">
        <f>Table27[[#This Row],[Away_win_percentage]]+Table27[[#This Row],[Home_win_percentage]]</f>
        <v>92.755417956656345</v>
      </c>
    </row>
    <row r="18" spans="1:22" x14ac:dyDescent="0.25">
      <c r="A18">
        <v>5</v>
      </c>
      <c r="B18" t="s">
        <v>36</v>
      </c>
      <c r="C18">
        <v>34</v>
      </c>
      <c r="D18">
        <v>58</v>
      </c>
      <c r="E18">
        <v>83</v>
      </c>
      <c r="F18">
        <v>95</v>
      </c>
      <c r="G18" s="26">
        <f>Table27[[#This Row],[Home_wins]]/Table27[[#This Row],[Home_matches]]*100</f>
        <v>40.963855421686745</v>
      </c>
      <c r="H18" s="26">
        <f>Table27[[#This Row],[Away_wins]]/Table27[[#This Row],[Away_matches]]*100</f>
        <v>61.05263157894737</v>
      </c>
      <c r="I18" s="25">
        <f>Table27[[#This Row],[Away_win_percentage]]+Table27[[#This Row],[Home_win_percentage]]</f>
        <v>102.01648700063411</v>
      </c>
    </row>
    <row r="19" spans="1:22" x14ac:dyDescent="0.25">
      <c r="A19">
        <v>6</v>
      </c>
      <c r="B19" t="s">
        <v>19</v>
      </c>
      <c r="C19">
        <v>30</v>
      </c>
      <c r="D19">
        <v>28</v>
      </c>
      <c r="E19">
        <v>63</v>
      </c>
      <c r="F19">
        <v>45</v>
      </c>
      <c r="G19" s="26">
        <f>Table27[[#This Row],[Home_wins]]/Table27[[#This Row],[Home_matches]]*100</f>
        <v>47.619047619047613</v>
      </c>
      <c r="H19" s="26">
        <f>Table27[[#This Row],[Away_wins]]/Table27[[#This Row],[Away_matches]]*100</f>
        <v>62.222222222222221</v>
      </c>
      <c r="I19" s="25">
        <f>Table27[[#This Row],[Away_win_percentage]]+Table27[[#This Row],[Home_win_percentage]]</f>
        <v>109.84126984126983</v>
      </c>
    </row>
    <row r="20" spans="1:22" x14ac:dyDescent="0.25">
      <c r="A20">
        <v>7</v>
      </c>
      <c r="B20" t="s">
        <v>145</v>
      </c>
      <c r="C20">
        <v>29</v>
      </c>
      <c r="D20">
        <v>46</v>
      </c>
      <c r="E20">
        <v>69</v>
      </c>
      <c r="F20">
        <v>80</v>
      </c>
      <c r="G20" s="26">
        <f>Table27[[#This Row],[Home_wins]]/Table27[[#This Row],[Home_matches]]*100</f>
        <v>42.028985507246375</v>
      </c>
      <c r="H20" s="26">
        <f>Table27[[#This Row],[Away_wins]]/Table27[[#This Row],[Away_matches]]*100</f>
        <v>57.499999999999993</v>
      </c>
      <c r="I20" s="25">
        <f>Table27[[#This Row],[Away_win_percentage]]+Table27[[#This Row],[Home_win_percentage]]</f>
        <v>99.528985507246375</v>
      </c>
    </row>
    <row r="21" spans="1:22" x14ac:dyDescent="0.25">
      <c r="A21">
        <v>8</v>
      </c>
      <c r="B21" t="s">
        <v>48</v>
      </c>
      <c r="C21">
        <v>25</v>
      </c>
      <c r="D21">
        <v>42</v>
      </c>
      <c r="E21">
        <v>72</v>
      </c>
      <c r="F21">
        <v>89</v>
      </c>
      <c r="G21" s="26">
        <f>Table27[[#This Row],[Home_wins]]/Table27[[#This Row],[Home_matches]]*100</f>
        <v>34.722222222222221</v>
      </c>
      <c r="H21" s="26">
        <f>Table27[[#This Row],[Away_wins]]/Table27[[#This Row],[Away_matches]]*100</f>
        <v>47.191011235955052</v>
      </c>
      <c r="I21" s="25">
        <f>Table27[[#This Row],[Away_win_percentage]]+Table27[[#This Row],[Home_win_percentage]]</f>
        <v>81.913233458177274</v>
      </c>
    </row>
    <row r="22" spans="1:22" x14ac:dyDescent="0.25">
      <c r="A22">
        <v>9</v>
      </c>
      <c r="B22" t="s">
        <v>153</v>
      </c>
      <c r="C22">
        <v>18</v>
      </c>
      <c r="D22">
        <v>11</v>
      </c>
      <c r="E22">
        <v>43</v>
      </c>
      <c r="F22">
        <v>32</v>
      </c>
      <c r="G22" s="26">
        <f>Table27[[#This Row],[Home_wins]]/Table27[[#This Row],[Home_matches]]*100</f>
        <v>41.860465116279073</v>
      </c>
      <c r="H22" s="26">
        <f>Table27[[#This Row],[Away_wins]]/Table27[[#This Row],[Away_matches]]*100</f>
        <v>34.375</v>
      </c>
      <c r="I22" s="25">
        <f>Table27[[#This Row],[Away_win_percentage]]+Table27[[#This Row],[Home_win_percentage]]</f>
        <v>76.235465116279073</v>
      </c>
    </row>
    <row r="23" spans="1:22" x14ac:dyDescent="0.25">
      <c r="A23">
        <v>10</v>
      </c>
      <c r="B23" t="s">
        <v>372</v>
      </c>
      <c r="C23">
        <v>6</v>
      </c>
      <c r="D23">
        <v>6</v>
      </c>
      <c r="E23">
        <v>20</v>
      </c>
      <c r="F23">
        <v>26</v>
      </c>
      <c r="G23" s="26">
        <f>Table27[[#This Row],[Home_wins]]/Table27[[#This Row],[Home_matches]]*100</f>
        <v>30</v>
      </c>
      <c r="H23" s="26">
        <f>Table27[[#This Row],[Away_wins]]/Table27[[#This Row],[Away_matches]]*100</f>
        <v>23.076923076923077</v>
      </c>
      <c r="I23" s="25">
        <f>Table27[[#This Row],[Away_win_percentage]]+Table27[[#This Row],[Home_win_percentage]]</f>
        <v>53.07692307692308</v>
      </c>
    </row>
    <row r="24" spans="1:22" x14ac:dyDescent="0.25">
      <c r="A24">
        <v>11</v>
      </c>
      <c r="B24" t="s">
        <v>29</v>
      </c>
      <c r="C24">
        <v>5</v>
      </c>
      <c r="D24">
        <v>5</v>
      </c>
      <c r="E24">
        <v>11</v>
      </c>
      <c r="F24">
        <v>8</v>
      </c>
      <c r="G24" s="26">
        <f>Table27[[#This Row],[Home_wins]]/Table27[[#This Row],[Home_matches]]*100</f>
        <v>45.454545454545453</v>
      </c>
      <c r="H24" s="26">
        <f>Table27[[#This Row],[Away_wins]]/Table27[[#This Row],[Away_matches]]*100</f>
        <v>62.5</v>
      </c>
      <c r="I24" s="25">
        <f>Table27[[#This Row],[Away_win_percentage]]+Table27[[#This Row],[Home_win_percentage]]</f>
        <v>107.95454545454545</v>
      </c>
    </row>
    <row r="25" spans="1:22" x14ac:dyDescent="0.25">
      <c r="A25">
        <v>12</v>
      </c>
      <c r="B25" t="s">
        <v>718</v>
      </c>
      <c r="C25">
        <v>3</v>
      </c>
      <c r="D25">
        <v>7</v>
      </c>
      <c r="E25">
        <v>8</v>
      </c>
      <c r="F25">
        <v>10</v>
      </c>
      <c r="G25" s="26">
        <f>Table27[[#This Row],[Home_wins]]/Table27[[#This Row],[Home_matches]]*100</f>
        <v>37.5</v>
      </c>
      <c r="H25" s="26">
        <f>Table27[[#This Row],[Away_wins]]/Table27[[#This Row],[Away_matches]]*100</f>
        <v>70</v>
      </c>
      <c r="I25" s="25">
        <f>Table27[[#This Row],[Away_win_percentage]]+Table27[[#This Row],[Home_win_percentage]]</f>
        <v>107.5</v>
      </c>
    </row>
    <row r="26" spans="1:22" x14ac:dyDescent="0.25">
      <c r="A26">
        <v>13</v>
      </c>
      <c r="B26" t="s">
        <v>370</v>
      </c>
      <c r="C26">
        <v>2</v>
      </c>
      <c r="D26">
        <v>4</v>
      </c>
      <c r="E26">
        <v>7</v>
      </c>
      <c r="F26">
        <v>7</v>
      </c>
      <c r="G26" s="26">
        <f>Table27[[#This Row],[Home_wins]]/Table27[[#This Row],[Home_matches]]*100</f>
        <v>28.571428571428569</v>
      </c>
      <c r="H26" s="26">
        <f>Table27[[#This Row],[Away_wins]]/Table27[[#This Row],[Away_matches]]*100</f>
        <v>57.142857142857139</v>
      </c>
      <c r="I26" s="25">
        <f>Table27[[#This Row],[Away_win_percentage]]+Table27[[#This Row],[Home_win_percentage]]</f>
        <v>85.714285714285708</v>
      </c>
    </row>
    <row r="27" spans="1:22" x14ac:dyDescent="0.25">
      <c r="A27">
        <v>14</v>
      </c>
      <c r="B27" t="s">
        <v>35</v>
      </c>
      <c r="C27">
        <v>1</v>
      </c>
      <c r="D27">
        <v>12</v>
      </c>
      <c r="E27">
        <v>14</v>
      </c>
      <c r="F27">
        <v>16</v>
      </c>
      <c r="G27" s="26">
        <f>Table27[[#This Row],[Home_wins]]/Table27[[#This Row],[Home_matches]]*100</f>
        <v>7.1428571428571423</v>
      </c>
      <c r="H27" s="26">
        <f>Table27[[#This Row],[Away_wins]]/Table27[[#This Row],[Away_matches]]*100</f>
        <v>75</v>
      </c>
      <c r="I27" s="25">
        <f>Table27[[#This Row],[Away_win_percentage]]+Table27[[#This Row],[Home_win_percentage]]</f>
        <v>82.142857142857139</v>
      </c>
    </row>
    <row r="28" spans="1:22" x14ac:dyDescent="0.25">
      <c r="B28" s="49"/>
      <c r="C28" s="49"/>
      <c r="D28" s="49"/>
      <c r="E28" s="49"/>
      <c r="F28" s="49"/>
      <c r="G28" s="50"/>
      <c r="H28" s="50"/>
      <c r="I28" s="51"/>
    </row>
    <row r="32" spans="1:22" x14ac:dyDescent="0.25">
      <c r="V32" t="s">
        <v>1219</v>
      </c>
    </row>
    <row r="39" spans="1:13" x14ac:dyDescent="0.25">
      <c r="A39" s="52" t="s">
        <v>1153</v>
      </c>
      <c r="B39" s="52" t="s">
        <v>1156</v>
      </c>
      <c r="C39" s="52" t="s">
        <v>1157</v>
      </c>
      <c r="D39" s="52" t="s">
        <v>1211</v>
      </c>
      <c r="G39" s="60" t="s">
        <v>1153</v>
      </c>
      <c r="H39" s="60" t="s">
        <v>1154</v>
      </c>
      <c r="I39" s="60" t="s">
        <v>1155</v>
      </c>
      <c r="J39" s="61" t="s">
        <v>1210</v>
      </c>
      <c r="L39" s="62" t="s">
        <v>1153</v>
      </c>
      <c r="M39" s="63" t="s">
        <v>1212</v>
      </c>
    </row>
    <row r="40" spans="1:13" x14ac:dyDescent="0.25">
      <c r="A40" s="53" t="s">
        <v>28</v>
      </c>
      <c r="B40" s="53">
        <v>101</v>
      </c>
      <c r="C40" s="53">
        <v>86</v>
      </c>
      <c r="D40" s="54">
        <f>Table17[[#This Row],[Home_matches]]+Table17[[#This Row],[Away_matches]]</f>
        <v>187</v>
      </c>
      <c r="G40" s="56" t="s">
        <v>28</v>
      </c>
      <c r="H40" s="56">
        <v>58</v>
      </c>
      <c r="I40" s="56">
        <v>51</v>
      </c>
      <c r="J40" s="57">
        <f>H40+I40</f>
        <v>109</v>
      </c>
      <c r="L40" s="58" t="s">
        <v>28</v>
      </c>
      <c r="M40" s="59">
        <f>Table16[[#This Row],[Total wins]]/Table17[[#This Row],[Total matches]]*100</f>
        <v>58.288770053475936</v>
      </c>
    </row>
    <row r="41" spans="1:13" x14ac:dyDescent="0.25">
      <c r="A41" s="53" t="s">
        <v>140</v>
      </c>
      <c r="B41" s="53">
        <v>89</v>
      </c>
      <c r="C41" s="53">
        <v>75</v>
      </c>
      <c r="D41" s="53">
        <f>Table17[[#This Row],[Home_matches]]+Table17[[#This Row],[Away_matches]]</f>
        <v>164</v>
      </c>
      <c r="G41" s="56" t="s">
        <v>140</v>
      </c>
      <c r="H41" s="56">
        <v>51</v>
      </c>
      <c r="I41" s="56">
        <v>49</v>
      </c>
      <c r="J41" s="57">
        <f t="shared" ref="J41:J53" si="0">H41+I41</f>
        <v>100</v>
      </c>
      <c r="L41" s="58" t="s">
        <v>140</v>
      </c>
      <c r="M41" s="59">
        <f>Table16[[#This Row],[Total wins]]/Table17[[#This Row],[Total matches]]*100</f>
        <v>60.975609756097562</v>
      </c>
    </row>
    <row r="42" spans="1:13" x14ac:dyDescent="0.25">
      <c r="A42" s="53" t="s">
        <v>42</v>
      </c>
      <c r="B42" s="53">
        <v>91</v>
      </c>
      <c r="C42" s="53">
        <v>85</v>
      </c>
      <c r="D42" s="53">
        <f>Table17[[#This Row],[Home_matches]]+Table17[[#This Row],[Away_matches]]</f>
        <v>176</v>
      </c>
      <c r="G42" s="56" t="s">
        <v>42</v>
      </c>
      <c r="H42" s="56">
        <v>38</v>
      </c>
      <c r="I42" s="56">
        <v>44</v>
      </c>
      <c r="J42" s="57">
        <f t="shared" si="0"/>
        <v>82</v>
      </c>
      <c r="L42" s="58" t="s">
        <v>42</v>
      </c>
      <c r="M42" s="59">
        <f>Table16[[#This Row],[Total wins]]/Table17[[#This Row],[Total matches]]*100</f>
        <v>46.590909090909086</v>
      </c>
    </row>
    <row r="43" spans="1:13" x14ac:dyDescent="0.25">
      <c r="A43" s="53" t="s">
        <v>20</v>
      </c>
      <c r="B43" s="53">
        <v>85</v>
      </c>
      <c r="C43" s="53">
        <v>95</v>
      </c>
      <c r="D43" s="53">
        <f>Table17[[#This Row],[Home_matches]]+Table17[[#This Row],[Away_matches]]</f>
        <v>180</v>
      </c>
      <c r="G43" s="56" t="s">
        <v>20</v>
      </c>
      <c r="H43" s="56">
        <v>35</v>
      </c>
      <c r="I43" s="56">
        <v>49</v>
      </c>
      <c r="J43" s="57">
        <f t="shared" si="0"/>
        <v>84</v>
      </c>
      <c r="L43" s="58" t="s">
        <v>20</v>
      </c>
      <c r="M43" s="59">
        <f>Table16[[#This Row],[Total wins]]/Table17[[#This Row],[Total matches]]*100</f>
        <v>46.666666666666664</v>
      </c>
    </row>
    <row r="44" spans="1:13" x14ac:dyDescent="0.25">
      <c r="A44" s="53" t="s">
        <v>36</v>
      </c>
      <c r="B44" s="53">
        <v>83</v>
      </c>
      <c r="C44" s="53">
        <v>95</v>
      </c>
      <c r="D44" s="53">
        <f>Table17[[#This Row],[Home_matches]]+Table17[[#This Row],[Away_matches]]</f>
        <v>178</v>
      </c>
      <c r="G44" s="56" t="s">
        <v>36</v>
      </c>
      <c r="H44" s="56">
        <v>34</v>
      </c>
      <c r="I44" s="56">
        <v>58</v>
      </c>
      <c r="J44" s="57">
        <f t="shared" si="0"/>
        <v>92</v>
      </c>
      <c r="L44" s="58" t="s">
        <v>36</v>
      </c>
      <c r="M44" s="59">
        <f>Table16[[#This Row],[Total wins]]/Table17[[#This Row],[Total matches]]*100</f>
        <v>51.68539325842697</v>
      </c>
    </row>
    <row r="45" spans="1:13" x14ac:dyDescent="0.25">
      <c r="A45" s="53" t="s">
        <v>19</v>
      </c>
      <c r="B45" s="53">
        <v>63</v>
      </c>
      <c r="C45" s="53">
        <v>45</v>
      </c>
      <c r="D45" s="53">
        <f>Table17[[#This Row],[Home_matches]]+Table17[[#This Row],[Away_matches]]</f>
        <v>108</v>
      </c>
      <c r="G45" s="56" t="s">
        <v>19</v>
      </c>
      <c r="H45" s="56">
        <v>30</v>
      </c>
      <c r="I45" s="56">
        <v>28</v>
      </c>
      <c r="J45" s="57">
        <f t="shared" si="0"/>
        <v>58</v>
      </c>
      <c r="L45" s="58" t="s">
        <v>19</v>
      </c>
      <c r="M45" s="59">
        <f>Table16[[#This Row],[Total wins]]/Table17[[#This Row],[Total matches]]*100</f>
        <v>53.703703703703709</v>
      </c>
    </row>
    <row r="46" spans="1:13" x14ac:dyDescent="0.25">
      <c r="A46" s="53" t="s">
        <v>145</v>
      </c>
      <c r="B46" s="53">
        <v>69</v>
      </c>
      <c r="C46" s="53">
        <v>80</v>
      </c>
      <c r="D46" s="53">
        <f>Table17[[#This Row],[Home_matches]]+Table17[[#This Row],[Away_matches]]</f>
        <v>149</v>
      </c>
      <c r="G46" s="56" t="s">
        <v>145</v>
      </c>
      <c r="H46" s="56">
        <v>29</v>
      </c>
      <c r="I46" s="56">
        <v>46</v>
      </c>
      <c r="J46" s="57">
        <f t="shared" si="0"/>
        <v>75</v>
      </c>
      <c r="L46" s="58" t="s">
        <v>145</v>
      </c>
      <c r="M46" s="59">
        <f>Table16[[#This Row],[Total wins]]/Table17[[#This Row],[Total matches]]*100</f>
        <v>50.335570469798661</v>
      </c>
    </row>
    <row r="47" spans="1:13" x14ac:dyDescent="0.25">
      <c r="A47" s="53" t="s">
        <v>48</v>
      </c>
      <c r="B47" s="53">
        <v>72</v>
      </c>
      <c r="C47" s="53">
        <v>89</v>
      </c>
      <c r="D47" s="53">
        <f>Table17[[#This Row],[Home_matches]]+Table17[[#This Row],[Away_matches]]</f>
        <v>161</v>
      </c>
      <c r="G47" s="56" t="s">
        <v>48</v>
      </c>
      <c r="H47" s="56">
        <v>25</v>
      </c>
      <c r="I47" s="56">
        <v>42</v>
      </c>
      <c r="J47" s="57">
        <f t="shared" si="0"/>
        <v>67</v>
      </c>
      <c r="L47" s="58" t="s">
        <v>48</v>
      </c>
      <c r="M47" s="59">
        <f>Table16[[#This Row],[Total wins]]/Table17[[#This Row],[Total matches]]*100</f>
        <v>41.614906832298139</v>
      </c>
    </row>
    <row r="48" spans="1:13" x14ac:dyDescent="0.25">
      <c r="A48" s="53" t="s">
        <v>153</v>
      </c>
      <c r="B48" s="53">
        <v>43</v>
      </c>
      <c r="C48" s="53">
        <v>32</v>
      </c>
      <c r="D48" s="53">
        <f>Table17[[#This Row],[Home_matches]]+Table17[[#This Row],[Away_matches]]</f>
        <v>75</v>
      </c>
      <c r="G48" s="56" t="s">
        <v>153</v>
      </c>
      <c r="H48" s="56">
        <v>18</v>
      </c>
      <c r="I48" s="56">
        <v>11</v>
      </c>
      <c r="J48" s="57">
        <f t="shared" si="0"/>
        <v>29</v>
      </c>
      <c r="L48" s="58" t="s">
        <v>153</v>
      </c>
      <c r="M48" s="59">
        <f>Table16[[#This Row],[Total wins]]/Table17[[#This Row],[Total matches]]*100</f>
        <v>38.666666666666664</v>
      </c>
    </row>
    <row r="49" spans="1:13" x14ac:dyDescent="0.25">
      <c r="A49" s="53" t="s">
        <v>372</v>
      </c>
      <c r="B49" s="53">
        <v>20</v>
      </c>
      <c r="C49" s="53">
        <v>26</v>
      </c>
      <c r="D49" s="53">
        <f>Table17[[#This Row],[Home_matches]]+Table17[[#This Row],[Away_matches]]</f>
        <v>46</v>
      </c>
      <c r="G49" s="56" t="s">
        <v>372</v>
      </c>
      <c r="H49" s="56">
        <v>6</v>
      </c>
      <c r="I49" s="56">
        <v>6</v>
      </c>
      <c r="J49" s="57">
        <f t="shared" si="0"/>
        <v>12</v>
      </c>
      <c r="L49" s="58" t="s">
        <v>372</v>
      </c>
      <c r="M49" s="59">
        <f>Table16[[#This Row],[Total wins]]/Table17[[#This Row],[Total matches]]*100</f>
        <v>26.086956521739129</v>
      </c>
    </row>
    <row r="50" spans="1:13" x14ac:dyDescent="0.25">
      <c r="A50" s="53" t="s">
        <v>29</v>
      </c>
      <c r="B50" s="53">
        <v>11</v>
      </c>
      <c r="C50" s="53">
        <v>8</v>
      </c>
      <c r="D50" s="53">
        <f>Table17[[#This Row],[Home_matches]]+Table17[[#This Row],[Away_matches]]</f>
        <v>19</v>
      </c>
      <c r="G50" s="56" t="s">
        <v>29</v>
      </c>
      <c r="H50" s="56">
        <v>5</v>
      </c>
      <c r="I50" s="56">
        <v>5</v>
      </c>
      <c r="J50" s="57">
        <f t="shared" si="0"/>
        <v>10</v>
      </c>
      <c r="L50" s="58" t="s">
        <v>29</v>
      </c>
      <c r="M50" s="59">
        <f>Table16[[#This Row],[Total wins]]/Table17[[#This Row],[Total matches]]*100</f>
        <v>52.631578947368418</v>
      </c>
    </row>
    <row r="51" spans="1:13" x14ac:dyDescent="0.25">
      <c r="A51" s="53" t="s">
        <v>718</v>
      </c>
      <c r="B51" s="53">
        <v>8</v>
      </c>
      <c r="C51" s="53">
        <v>10</v>
      </c>
      <c r="D51" s="53">
        <f>Table17[[#This Row],[Home_matches]]+Table17[[#This Row],[Away_matches]]</f>
        <v>18</v>
      </c>
      <c r="G51" s="56" t="s">
        <v>718</v>
      </c>
      <c r="H51" s="56">
        <v>3</v>
      </c>
      <c r="I51" s="56">
        <v>7</v>
      </c>
      <c r="J51" s="57">
        <f t="shared" si="0"/>
        <v>10</v>
      </c>
      <c r="L51" s="58" t="s">
        <v>718</v>
      </c>
      <c r="M51" s="59">
        <f>Table16[[#This Row],[Total wins]]/Table17[[#This Row],[Total matches]]*100</f>
        <v>55.555555555555557</v>
      </c>
    </row>
    <row r="52" spans="1:13" x14ac:dyDescent="0.25">
      <c r="A52" s="53" t="s">
        <v>370</v>
      </c>
      <c r="B52" s="53">
        <v>7</v>
      </c>
      <c r="C52" s="53">
        <v>7</v>
      </c>
      <c r="D52" s="53">
        <f>Table17[[#This Row],[Home_matches]]+Table17[[#This Row],[Away_matches]]</f>
        <v>14</v>
      </c>
      <c r="G52" s="56" t="s">
        <v>370</v>
      </c>
      <c r="H52" s="56">
        <v>2</v>
      </c>
      <c r="I52" s="56">
        <v>4</v>
      </c>
      <c r="J52" s="57">
        <f t="shared" si="0"/>
        <v>6</v>
      </c>
      <c r="L52" s="58" t="s">
        <v>370</v>
      </c>
      <c r="M52" s="59">
        <f>Table16[[#This Row],[Total wins]]/Table17[[#This Row],[Total matches]]*100</f>
        <v>42.857142857142854</v>
      </c>
    </row>
    <row r="53" spans="1:13" x14ac:dyDescent="0.25">
      <c r="A53" s="55" t="s">
        <v>35</v>
      </c>
      <c r="B53" s="55">
        <v>14</v>
      </c>
      <c r="C53" s="55">
        <v>16</v>
      </c>
      <c r="D53" s="55">
        <f>Table17[[#This Row],[Home_matches]]+Table17[[#This Row],[Away_matches]]</f>
        <v>30</v>
      </c>
      <c r="G53" s="56" t="s">
        <v>35</v>
      </c>
      <c r="H53" s="56">
        <v>1</v>
      </c>
      <c r="I53" s="56">
        <v>12</v>
      </c>
      <c r="J53" s="57">
        <f t="shared" si="0"/>
        <v>13</v>
      </c>
      <c r="L53" s="58" t="s">
        <v>35</v>
      </c>
      <c r="M53" s="59">
        <f>Table16[[#This Row],[Total wins]]/Table17[[#This Row],[Total matches]]*100</f>
        <v>43.333333333333336</v>
      </c>
    </row>
    <row r="68" spans="1:10" x14ac:dyDescent="0.25">
      <c r="A68" s="64" t="s">
        <v>1153</v>
      </c>
      <c r="B68" s="65" t="s">
        <v>1215</v>
      </c>
      <c r="C68" s="65" t="s">
        <v>1214</v>
      </c>
      <c r="D68" s="65" t="s">
        <v>1218</v>
      </c>
      <c r="G68" s="29" t="s">
        <v>1153</v>
      </c>
      <c r="H68" s="29" t="s">
        <v>1155</v>
      </c>
      <c r="I68" s="29" t="s">
        <v>1216</v>
      </c>
      <c r="J68" s="30" t="s">
        <v>1217</v>
      </c>
    </row>
    <row r="69" spans="1:10" x14ac:dyDescent="0.25">
      <c r="A69" s="65" t="s">
        <v>28</v>
      </c>
      <c r="B69" s="65">
        <v>58</v>
      </c>
      <c r="C69" s="65">
        <v>101</v>
      </c>
      <c r="D69" s="66">
        <f>homematch[[#This Row],[Home _wins]]/homematch[[#This Row],[Total Home Matches]]*100</f>
        <v>57.42574257425742</v>
      </c>
      <c r="G69" s="27" t="s">
        <v>28</v>
      </c>
      <c r="H69" s="27">
        <v>51</v>
      </c>
      <c r="I69" s="27">
        <v>86</v>
      </c>
      <c r="J69" s="31">
        <f t="shared" ref="J69:J82" si="1">H69/I69*100</f>
        <v>59.302325581395351</v>
      </c>
    </row>
    <row r="70" spans="1:10" x14ac:dyDescent="0.25">
      <c r="A70" s="65" t="s">
        <v>140</v>
      </c>
      <c r="B70" s="65">
        <v>51</v>
      </c>
      <c r="C70" s="65">
        <v>89</v>
      </c>
      <c r="D70" s="66">
        <f>homematch[[#This Row],[Home _wins]]/homematch[[#This Row],[Total Home Matches]]*100</f>
        <v>57.303370786516851</v>
      </c>
      <c r="G70" s="28" t="s">
        <v>140</v>
      </c>
      <c r="H70" s="28">
        <v>49</v>
      </c>
      <c r="I70" s="28">
        <v>75</v>
      </c>
      <c r="J70" s="31">
        <f t="shared" si="1"/>
        <v>65.333333333333329</v>
      </c>
    </row>
    <row r="71" spans="1:10" x14ac:dyDescent="0.25">
      <c r="A71" s="65" t="s">
        <v>42</v>
      </c>
      <c r="B71" s="65">
        <v>38</v>
      </c>
      <c r="C71" s="65">
        <v>91</v>
      </c>
      <c r="D71" s="66">
        <f>homematch[[#This Row],[Home _wins]]/homematch[[#This Row],[Total Home Matches]]*100</f>
        <v>41.758241758241759</v>
      </c>
      <c r="G71" s="27" t="s">
        <v>42</v>
      </c>
      <c r="H71" s="27">
        <v>44</v>
      </c>
      <c r="I71" s="27">
        <v>85</v>
      </c>
      <c r="J71" s="31">
        <f t="shared" si="1"/>
        <v>51.764705882352949</v>
      </c>
    </row>
    <row r="72" spans="1:10" x14ac:dyDescent="0.25">
      <c r="A72" s="65" t="s">
        <v>20</v>
      </c>
      <c r="B72" s="65">
        <v>35</v>
      </c>
      <c r="C72" s="65">
        <v>85</v>
      </c>
      <c r="D72" s="66">
        <f>homematch[[#This Row],[Home _wins]]/homematch[[#This Row],[Total Home Matches]]*100</f>
        <v>41.17647058823529</v>
      </c>
      <c r="G72" s="28" t="s">
        <v>20</v>
      </c>
      <c r="H72" s="28">
        <v>49</v>
      </c>
      <c r="I72" s="28">
        <v>95</v>
      </c>
      <c r="J72" s="31">
        <f t="shared" si="1"/>
        <v>51.578947368421055</v>
      </c>
    </row>
    <row r="73" spans="1:10" x14ac:dyDescent="0.25">
      <c r="A73" s="65" t="s">
        <v>36</v>
      </c>
      <c r="B73" s="65">
        <v>34</v>
      </c>
      <c r="C73" s="65">
        <v>83</v>
      </c>
      <c r="D73" s="66">
        <f>homematch[[#This Row],[Home _wins]]/homematch[[#This Row],[Total Home Matches]]*100</f>
        <v>40.963855421686745</v>
      </c>
      <c r="G73" s="27" t="s">
        <v>36</v>
      </c>
      <c r="H73" s="27">
        <v>58</v>
      </c>
      <c r="I73" s="27">
        <v>95</v>
      </c>
      <c r="J73" s="31">
        <f t="shared" si="1"/>
        <v>61.05263157894737</v>
      </c>
    </row>
    <row r="74" spans="1:10" x14ac:dyDescent="0.25">
      <c r="A74" s="65" t="s">
        <v>19</v>
      </c>
      <c r="B74" s="65">
        <v>30</v>
      </c>
      <c r="C74" s="65">
        <v>63</v>
      </c>
      <c r="D74" s="66">
        <f>homematch[[#This Row],[Home _wins]]/homematch[[#This Row],[Total Home Matches]]*100</f>
        <v>47.619047619047613</v>
      </c>
      <c r="G74" s="28" t="s">
        <v>19</v>
      </c>
      <c r="H74" s="28">
        <v>28</v>
      </c>
      <c r="I74" s="28">
        <v>45</v>
      </c>
      <c r="J74" s="31">
        <f t="shared" si="1"/>
        <v>62.222222222222221</v>
      </c>
    </row>
    <row r="75" spans="1:10" x14ac:dyDescent="0.25">
      <c r="A75" s="65" t="s">
        <v>145</v>
      </c>
      <c r="B75" s="65">
        <v>29</v>
      </c>
      <c r="C75" s="65">
        <v>69</v>
      </c>
      <c r="D75" s="66">
        <f>homematch[[#This Row],[Home _wins]]/homematch[[#This Row],[Total Home Matches]]*100</f>
        <v>42.028985507246375</v>
      </c>
      <c r="G75" s="27" t="s">
        <v>145</v>
      </c>
      <c r="H75" s="27">
        <v>46</v>
      </c>
      <c r="I75" s="27">
        <v>80</v>
      </c>
      <c r="J75" s="31">
        <f t="shared" si="1"/>
        <v>57.499999999999993</v>
      </c>
    </row>
    <row r="76" spans="1:10" x14ac:dyDescent="0.25">
      <c r="A76" s="65" t="s">
        <v>48</v>
      </c>
      <c r="B76" s="65">
        <v>25</v>
      </c>
      <c r="C76" s="65">
        <v>72</v>
      </c>
      <c r="D76" s="66">
        <f>homematch[[#This Row],[Home _wins]]/homematch[[#This Row],[Total Home Matches]]*100</f>
        <v>34.722222222222221</v>
      </c>
      <c r="G76" s="28" t="s">
        <v>48</v>
      </c>
      <c r="H76" s="28">
        <v>42</v>
      </c>
      <c r="I76" s="28">
        <v>89</v>
      </c>
      <c r="J76" s="31">
        <f t="shared" si="1"/>
        <v>47.191011235955052</v>
      </c>
    </row>
    <row r="77" spans="1:10" x14ac:dyDescent="0.25">
      <c r="A77" s="65" t="s">
        <v>153</v>
      </c>
      <c r="B77" s="65">
        <v>18</v>
      </c>
      <c r="C77" s="65">
        <v>43</v>
      </c>
      <c r="D77" s="66">
        <f>homematch[[#This Row],[Home _wins]]/homematch[[#This Row],[Total Home Matches]]*100</f>
        <v>41.860465116279073</v>
      </c>
      <c r="G77" s="27" t="s">
        <v>153</v>
      </c>
      <c r="H77" s="27">
        <v>11</v>
      </c>
      <c r="I77" s="27">
        <v>32</v>
      </c>
      <c r="J77" s="31">
        <f t="shared" si="1"/>
        <v>34.375</v>
      </c>
    </row>
    <row r="78" spans="1:10" x14ac:dyDescent="0.25">
      <c r="A78" s="65" t="s">
        <v>372</v>
      </c>
      <c r="B78" s="65">
        <v>6</v>
      </c>
      <c r="C78" s="65">
        <v>20</v>
      </c>
      <c r="D78" s="66">
        <f>homematch[[#This Row],[Home _wins]]/homematch[[#This Row],[Total Home Matches]]*100</f>
        <v>30</v>
      </c>
      <c r="G78" s="28" t="s">
        <v>372</v>
      </c>
      <c r="H78" s="28">
        <v>6</v>
      </c>
      <c r="I78" s="28">
        <v>26</v>
      </c>
      <c r="J78" s="31">
        <f t="shared" si="1"/>
        <v>23.076923076923077</v>
      </c>
    </row>
    <row r="79" spans="1:10" x14ac:dyDescent="0.25">
      <c r="A79" s="65" t="s">
        <v>29</v>
      </c>
      <c r="B79" s="65">
        <v>5</v>
      </c>
      <c r="C79" s="65">
        <v>11</v>
      </c>
      <c r="D79" s="66">
        <f>homematch[[#This Row],[Home _wins]]/homematch[[#This Row],[Total Home Matches]]*100</f>
        <v>45.454545454545453</v>
      </c>
      <c r="G79" s="27" t="s">
        <v>29</v>
      </c>
      <c r="H79" s="27">
        <v>5</v>
      </c>
      <c r="I79" s="27">
        <v>8</v>
      </c>
      <c r="J79" s="31">
        <f t="shared" si="1"/>
        <v>62.5</v>
      </c>
    </row>
    <row r="80" spans="1:10" x14ac:dyDescent="0.25">
      <c r="A80" s="65" t="s">
        <v>718</v>
      </c>
      <c r="B80" s="65">
        <v>3</v>
      </c>
      <c r="C80" s="65">
        <v>8</v>
      </c>
      <c r="D80" s="66">
        <f>homematch[[#This Row],[Home _wins]]/homematch[[#This Row],[Total Home Matches]]*100</f>
        <v>37.5</v>
      </c>
      <c r="G80" s="28" t="s">
        <v>718</v>
      </c>
      <c r="H80" s="28">
        <v>7</v>
      </c>
      <c r="I80" s="28">
        <v>10</v>
      </c>
      <c r="J80" s="31">
        <f t="shared" si="1"/>
        <v>70</v>
      </c>
    </row>
    <row r="81" spans="1:10" x14ac:dyDescent="0.25">
      <c r="A81" s="65" t="s">
        <v>370</v>
      </c>
      <c r="B81" s="65">
        <v>2</v>
      </c>
      <c r="C81" s="65">
        <v>7</v>
      </c>
      <c r="D81" s="66">
        <f>homematch[[#This Row],[Home _wins]]/homematch[[#This Row],[Total Home Matches]]*100</f>
        <v>28.571428571428569</v>
      </c>
      <c r="G81" s="27" t="s">
        <v>370</v>
      </c>
      <c r="H81" s="27">
        <v>4</v>
      </c>
      <c r="I81" s="27">
        <v>7</v>
      </c>
      <c r="J81" s="31">
        <f t="shared" si="1"/>
        <v>57.142857142857139</v>
      </c>
    </row>
    <row r="82" spans="1:10" x14ac:dyDescent="0.25">
      <c r="A82" s="65" t="s">
        <v>35</v>
      </c>
      <c r="B82" s="65">
        <v>1</v>
      </c>
      <c r="C82" s="65">
        <v>14</v>
      </c>
      <c r="D82" s="66">
        <f>homematch[[#This Row],[Home _wins]]/homematch[[#This Row],[Total Home Matches]]*100</f>
        <v>7.1428571428571423</v>
      </c>
      <c r="G82" s="28" t="s">
        <v>35</v>
      </c>
      <c r="H82" s="28">
        <v>12</v>
      </c>
      <c r="I82" s="28">
        <v>16</v>
      </c>
      <c r="J82" s="31">
        <f t="shared" si="1"/>
        <v>75</v>
      </c>
    </row>
    <row r="86" spans="1:10" x14ac:dyDescent="0.25">
      <c r="A86" s="75"/>
      <c r="B86" s="66"/>
      <c r="C86" s="78" t="s">
        <v>1153</v>
      </c>
      <c r="D86" s="79" t="s">
        <v>1218</v>
      </c>
      <c r="G86" s="64" t="s">
        <v>1153</v>
      </c>
      <c r="H86" s="64" t="s">
        <v>1217</v>
      </c>
    </row>
    <row r="87" spans="1:10" x14ac:dyDescent="0.25">
      <c r="A87" s="75"/>
      <c r="B87" s="66"/>
      <c r="C87" s="73" t="s">
        <v>28</v>
      </c>
      <c r="D87" s="66">
        <v>57</v>
      </c>
      <c r="G87" s="65" t="s">
        <v>28</v>
      </c>
      <c r="H87" s="67">
        <f t="shared" ref="H87:H100" si="2">H69/I69*100</f>
        <v>59.302325581395351</v>
      </c>
    </row>
    <row r="88" spans="1:10" x14ac:dyDescent="0.25">
      <c r="A88" s="75"/>
      <c r="B88" s="66"/>
      <c r="C88" s="73" t="s">
        <v>140</v>
      </c>
      <c r="D88" s="66">
        <v>57</v>
      </c>
      <c r="G88" s="65" t="s">
        <v>140</v>
      </c>
      <c r="H88" s="68">
        <f t="shared" si="2"/>
        <v>65.333333333333329</v>
      </c>
    </row>
    <row r="89" spans="1:10" x14ac:dyDescent="0.25">
      <c r="A89" s="75"/>
      <c r="B89" s="66"/>
      <c r="C89" s="73" t="s">
        <v>42</v>
      </c>
      <c r="D89" s="66">
        <v>42</v>
      </c>
      <c r="G89" s="65" t="s">
        <v>42</v>
      </c>
      <c r="H89" s="68">
        <f t="shared" si="2"/>
        <v>51.764705882352949</v>
      </c>
    </row>
    <row r="90" spans="1:10" x14ac:dyDescent="0.25">
      <c r="A90" s="75"/>
      <c r="B90" s="66"/>
      <c r="C90" s="73" t="s">
        <v>20</v>
      </c>
      <c r="D90" s="66">
        <v>41</v>
      </c>
      <c r="G90" s="65" t="s">
        <v>20</v>
      </c>
      <c r="H90" s="68">
        <f t="shared" si="2"/>
        <v>51.578947368421055</v>
      </c>
    </row>
    <row r="91" spans="1:10" x14ac:dyDescent="0.25">
      <c r="A91" s="75"/>
      <c r="B91" s="66"/>
      <c r="C91" s="73" t="s">
        <v>36</v>
      </c>
      <c r="D91" s="66">
        <v>41</v>
      </c>
      <c r="G91" s="65" t="s">
        <v>36</v>
      </c>
      <c r="H91" s="68">
        <f t="shared" si="2"/>
        <v>61.05263157894737</v>
      </c>
    </row>
    <row r="92" spans="1:10" x14ac:dyDescent="0.25">
      <c r="A92" s="75"/>
      <c r="B92" s="66"/>
      <c r="C92" s="73" t="s">
        <v>19</v>
      </c>
      <c r="D92" s="66">
        <v>48</v>
      </c>
      <c r="G92" s="65" t="s">
        <v>19</v>
      </c>
      <c r="H92" s="68">
        <f t="shared" si="2"/>
        <v>62.222222222222221</v>
      </c>
    </row>
    <row r="93" spans="1:10" x14ac:dyDescent="0.25">
      <c r="A93" s="75"/>
      <c r="B93" s="66"/>
      <c r="C93" s="73" t="s">
        <v>145</v>
      </c>
      <c r="D93" s="66">
        <v>42</v>
      </c>
      <c r="G93" s="65" t="s">
        <v>145</v>
      </c>
      <c r="H93" s="68">
        <f t="shared" si="2"/>
        <v>57.499999999999993</v>
      </c>
    </row>
    <row r="94" spans="1:10" x14ac:dyDescent="0.25">
      <c r="A94" s="75"/>
      <c r="B94" s="66"/>
      <c r="C94" s="73" t="s">
        <v>48</v>
      </c>
      <c r="D94" s="66">
        <v>35</v>
      </c>
      <c r="G94" s="65" t="s">
        <v>48</v>
      </c>
      <c r="H94" s="68">
        <f t="shared" si="2"/>
        <v>47.191011235955052</v>
      </c>
    </row>
    <row r="95" spans="1:10" x14ac:dyDescent="0.25">
      <c r="A95" s="75"/>
      <c r="B95" s="66"/>
      <c r="C95" s="73" t="s">
        <v>153</v>
      </c>
      <c r="D95" s="66">
        <v>42</v>
      </c>
      <c r="G95" s="65" t="s">
        <v>153</v>
      </c>
      <c r="H95" s="68">
        <f t="shared" si="2"/>
        <v>34.375</v>
      </c>
    </row>
    <row r="96" spans="1:10" x14ac:dyDescent="0.25">
      <c r="A96" s="75"/>
      <c r="B96" s="66"/>
      <c r="C96" s="73" t="s">
        <v>372</v>
      </c>
      <c r="D96" s="66">
        <v>30</v>
      </c>
      <c r="G96" s="65" t="s">
        <v>372</v>
      </c>
      <c r="H96" s="68">
        <f t="shared" si="2"/>
        <v>23.076923076923077</v>
      </c>
    </row>
    <row r="97" spans="1:8" x14ac:dyDescent="0.25">
      <c r="A97" s="75"/>
      <c r="B97" s="66"/>
      <c r="C97" s="73" t="s">
        <v>29</v>
      </c>
      <c r="D97" s="66">
        <v>45</v>
      </c>
      <c r="G97" s="65" t="s">
        <v>29</v>
      </c>
      <c r="H97" s="68">
        <f t="shared" si="2"/>
        <v>62.5</v>
      </c>
    </row>
    <row r="98" spans="1:8" x14ac:dyDescent="0.25">
      <c r="A98" s="75"/>
      <c r="B98" s="66"/>
      <c r="C98" s="73" t="s">
        <v>718</v>
      </c>
      <c r="D98" s="66">
        <v>38</v>
      </c>
      <c r="G98" s="65" t="s">
        <v>718</v>
      </c>
      <c r="H98" s="68">
        <f t="shared" si="2"/>
        <v>70</v>
      </c>
    </row>
    <row r="99" spans="1:8" x14ac:dyDescent="0.25">
      <c r="A99" s="76"/>
      <c r="B99" s="77"/>
      <c r="C99" s="73" t="s">
        <v>370</v>
      </c>
      <c r="D99" s="66">
        <v>29</v>
      </c>
      <c r="G99" s="65" t="s">
        <v>370</v>
      </c>
      <c r="H99" s="68">
        <f t="shared" si="2"/>
        <v>57.142857142857139</v>
      </c>
    </row>
    <row r="100" spans="1:8" x14ac:dyDescent="0.25">
      <c r="C100" s="74" t="s">
        <v>35</v>
      </c>
      <c r="D100" s="66">
        <v>7</v>
      </c>
      <c r="G100" s="65" t="s">
        <v>35</v>
      </c>
      <c r="H100" s="68">
        <f t="shared" si="2"/>
        <v>75</v>
      </c>
    </row>
  </sheetData>
  <conditionalFormatting sqref="I40:I53">
    <cfRule type="colorScale" priority="18">
      <colorScale>
        <cfvo type="min"/>
        <cfvo type="percentile" val="50"/>
        <cfvo type="max"/>
        <color rgb="FFF8696B"/>
        <color rgb="FFFCFCFF"/>
        <color rgb="FF5A8AC6"/>
      </colorScale>
    </cfRule>
  </conditionalFormatting>
  <conditionalFormatting sqref="H40:H53">
    <cfRule type="colorScale" priority="17">
      <colorScale>
        <cfvo type="min"/>
        <cfvo type="max"/>
        <color rgb="FF63BE7B"/>
        <color rgb="FFFCFCFF"/>
      </colorScale>
    </cfRule>
  </conditionalFormatting>
  <conditionalFormatting sqref="J40:J53">
    <cfRule type="dataBar" priority="11">
      <dataBar>
        <cfvo type="min"/>
        <cfvo type="max"/>
        <color rgb="FF638EC6"/>
      </dataBar>
      <extLst>
        <ext xmlns:x14="http://schemas.microsoft.com/office/spreadsheetml/2009/9/main" uri="{B025F937-C7B1-47D3-B67F-A62EFF666E3E}">
          <x14:id>{E5F744E0-9DC1-4D72-98C2-ABE284CEBDF1}</x14:id>
        </ext>
      </extLst>
    </cfRule>
    <cfRule type="colorScale" priority="15">
      <colorScale>
        <cfvo type="min"/>
        <cfvo type="percentile" val="50"/>
        <cfvo type="max"/>
        <color rgb="FFF8696B"/>
        <color rgb="FFFCFCFF"/>
        <color rgb="FF5A8AC6"/>
      </colorScale>
    </cfRule>
  </conditionalFormatting>
  <conditionalFormatting sqref="B40:B53">
    <cfRule type="colorScale" priority="14">
      <colorScale>
        <cfvo type="min"/>
        <cfvo type="max"/>
        <color rgb="FF63BE7B"/>
        <color rgb="FFFCFCFF"/>
      </colorScale>
    </cfRule>
  </conditionalFormatting>
  <conditionalFormatting sqref="C40:C53">
    <cfRule type="colorScale" priority="13">
      <colorScale>
        <cfvo type="min"/>
        <cfvo type="percentile" val="50"/>
        <cfvo type="max"/>
        <color rgb="FFF8696B"/>
        <color rgb="FFFCFCFF"/>
        <color rgb="FF5A8AC6"/>
      </colorScale>
    </cfRule>
  </conditionalFormatting>
  <conditionalFormatting sqref="D40:D53">
    <cfRule type="dataBar" priority="12">
      <dataBar>
        <cfvo type="min"/>
        <cfvo type="max"/>
        <color rgb="FF638EC6"/>
      </dataBar>
      <extLst>
        <ext xmlns:x14="http://schemas.microsoft.com/office/spreadsheetml/2009/9/main" uri="{B025F937-C7B1-47D3-B67F-A62EFF666E3E}">
          <x14:id>{031387DF-DEC8-4AF9-9AE6-40BAF73AF01C}</x14:id>
        </ext>
      </extLst>
    </cfRule>
  </conditionalFormatting>
  <conditionalFormatting sqref="M40:M53">
    <cfRule type="dataBar" priority="10">
      <dataBar>
        <cfvo type="min"/>
        <cfvo type="max"/>
        <color rgb="FF008AEF"/>
      </dataBar>
      <extLst>
        <ext xmlns:x14="http://schemas.microsoft.com/office/spreadsheetml/2009/9/main" uri="{B025F937-C7B1-47D3-B67F-A62EFF666E3E}">
          <x14:id>{7E42710B-1DB4-4ECD-85FF-1670421F9692}</x14:id>
        </ext>
      </extLst>
    </cfRule>
  </conditionalFormatting>
  <conditionalFormatting sqref="B69:B82">
    <cfRule type="colorScale" priority="9">
      <colorScale>
        <cfvo type="min"/>
        <cfvo type="max"/>
        <color rgb="FFF8696B"/>
        <color rgb="FFFCFCFF"/>
      </colorScale>
    </cfRule>
  </conditionalFormatting>
  <conditionalFormatting sqref="H69:H82">
    <cfRule type="colorScale" priority="8">
      <colorScale>
        <cfvo type="min"/>
        <cfvo type="max"/>
        <color rgb="FFF8696B"/>
        <color rgb="FFFCFCFF"/>
      </colorScale>
    </cfRule>
  </conditionalFormatting>
  <conditionalFormatting sqref="C69:C82">
    <cfRule type="colorScale" priority="7">
      <colorScale>
        <cfvo type="min"/>
        <cfvo type="percentile" val="50"/>
        <cfvo type="max"/>
        <color rgb="FF63BE7B"/>
        <color rgb="FFFFEB84"/>
        <color rgb="FFF8696B"/>
      </colorScale>
    </cfRule>
  </conditionalFormatting>
  <conditionalFormatting sqref="I69:I82">
    <cfRule type="colorScale" priority="6">
      <colorScale>
        <cfvo type="min"/>
        <cfvo type="percentile" val="50"/>
        <cfvo type="max"/>
        <color rgb="FF63BE7B"/>
        <color rgb="FFFFEB84"/>
        <color rgb="FFF8696B"/>
      </colorScale>
    </cfRule>
  </conditionalFormatting>
  <conditionalFormatting sqref="D69:D82">
    <cfRule type="dataBar" priority="5">
      <dataBar>
        <cfvo type="min"/>
        <cfvo type="max"/>
        <color rgb="FF008AEF"/>
      </dataBar>
      <extLst>
        <ext xmlns:x14="http://schemas.microsoft.com/office/spreadsheetml/2009/9/main" uri="{B025F937-C7B1-47D3-B67F-A62EFF666E3E}">
          <x14:id>{85324C05-FFA6-4819-9446-E426E3CB6301}</x14:id>
        </ext>
      </extLst>
    </cfRule>
  </conditionalFormatting>
  <conditionalFormatting sqref="J69:J82">
    <cfRule type="dataBar" priority="4">
      <dataBar>
        <cfvo type="min"/>
        <cfvo type="max"/>
        <color rgb="FF008AEF"/>
      </dataBar>
      <extLst>
        <ext xmlns:x14="http://schemas.microsoft.com/office/spreadsheetml/2009/9/main" uri="{B025F937-C7B1-47D3-B67F-A62EFF666E3E}">
          <x14:id>{6D4AA190-1C36-4299-84CE-343AE3A2086B}</x14:id>
        </ext>
      </extLst>
    </cfRule>
  </conditionalFormatting>
  <conditionalFormatting sqref="H86:H100">
    <cfRule type="dataBar" priority="3">
      <dataBar>
        <cfvo type="min"/>
        <cfvo type="max"/>
        <color rgb="FF008AEF"/>
      </dataBar>
      <extLst>
        <ext xmlns:x14="http://schemas.microsoft.com/office/spreadsheetml/2009/9/main" uri="{B025F937-C7B1-47D3-B67F-A62EFF666E3E}">
          <x14:id>{807F3675-F6EC-4EC2-8ADC-9DE7DCDE64B5}</x14:id>
        </ext>
      </extLst>
    </cfRule>
  </conditionalFormatting>
  <pageMargins left="0.7" right="0.7" top="0.75" bottom="0.75" header="0.3" footer="0.3"/>
  <drawing r:id="rId1"/>
  <tableParts count="9">
    <tablePart r:id="rId2"/>
    <tablePart r:id="rId3"/>
    <tablePart r:id="rId4"/>
    <tablePart r:id="rId5"/>
    <tablePart r:id="rId6"/>
    <tablePart r:id="rId7"/>
    <tablePart r:id="rId8"/>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E5F744E0-9DC1-4D72-98C2-ABE284CEBDF1}">
            <x14:dataBar minLength="0" maxLength="100" border="1" negativeBarBorderColorSameAsPositive="0">
              <x14:cfvo type="autoMin"/>
              <x14:cfvo type="autoMax"/>
              <x14:borderColor rgb="FF638EC6"/>
              <x14:negativeFillColor rgb="FFFF0000"/>
              <x14:negativeBorderColor rgb="FFFF0000"/>
              <x14:axisColor rgb="FF000000"/>
            </x14:dataBar>
          </x14:cfRule>
          <xm:sqref>J40:J53</xm:sqref>
        </x14:conditionalFormatting>
        <x14:conditionalFormatting xmlns:xm="http://schemas.microsoft.com/office/excel/2006/main">
          <x14:cfRule type="dataBar" id="{031387DF-DEC8-4AF9-9AE6-40BAF73AF01C}">
            <x14:dataBar minLength="0" maxLength="100" gradient="0">
              <x14:cfvo type="autoMin"/>
              <x14:cfvo type="autoMax"/>
              <x14:negativeFillColor rgb="FFFF0000"/>
              <x14:axisColor rgb="FF000000"/>
            </x14:dataBar>
          </x14:cfRule>
          <xm:sqref>D40:D53</xm:sqref>
        </x14:conditionalFormatting>
        <x14:conditionalFormatting xmlns:xm="http://schemas.microsoft.com/office/excel/2006/main">
          <x14:cfRule type="dataBar" id="{7E42710B-1DB4-4ECD-85FF-1670421F9692}">
            <x14:dataBar minLength="0" maxLength="100" border="1" negativeBarBorderColorSameAsPositive="0">
              <x14:cfvo type="autoMin"/>
              <x14:cfvo type="autoMax"/>
              <x14:borderColor rgb="FF008AEF"/>
              <x14:negativeFillColor rgb="FFFF0000"/>
              <x14:negativeBorderColor rgb="FFFF0000"/>
              <x14:axisColor rgb="FF000000"/>
            </x14:dataBar>
          </x14:cfRule>
          <xm:sqref>M40:M53</xm:sqref>
        </x14:conditionalFormatting>
        <x14:conditionalFormatting xmlns:xm="http://schemas.microsoft.com/office/excel/2006/main">
          <x14:cfRule type="dataBar" id="{85324C05-FFA6-4819-9446-E426E3CB6301}">
            <x14:dataBar minLength="0" maxLength="100" border="1" negativeBarBorderColorSameAsPositive="0">
              <x14:cfvo type="autoMin"/>
              <x14:cfvo type="autoMax"/>
              <x14:borderColor rgb="FF008AEF"/>
              <x14:negativeFillColor rgb="FFFF0000"/>
              <x14:negativeBorderColor rgb="FFFF0000"/>
              <x14:axisColor rgb="FF000000"/>
            </x14:dataBar>
          </x14:cfRule>
          <xm:sqref>D69:D82</xm:sqref>
        </x14:conditionalFormatting>
        <x14:conditionalFormatting xmlns:xm="http://schemas.microsoft.com/office/excel/2006/main">
          <x14:cfRule type="dataBar" id="{6D4AA190-1C36-4299-84CE-343AE3A2086B}">
            <x14:dataBar minLength="0" maxLength="100" border="1" negativeBarBorderColorSameAsPositive="0">
              <x14:cfvo type="autoMin"/>
              <x14:cfvo type="autoMax"/>
              <x14:borderColor rgb="FF008AEF"/>
              <x14:negativeFillColor rgb="FFFF0000"/>
              <x14:negativeBorderColor rgb="FFFF0000"/>
              <x14:axisColor rgb="FF000000"/>
            </x14:dataBar>
          </x14:cfRule>
          <xm:sqref>J69:J82</xm:sqref>
        </x14:conditionalFormatting>
        <x14:conditionalFormatting xmlns:xm="http://schemas.microsoft.com/office/excel/2006/main">
          <x14:cfRule type="dataBar" id="{807F3675-F6EC-4EC2-8ADC-9DE7DCDE64B5}">
            <x14:dataBar minLength="0" maxLength="100" gradient="0">
              <x14:cfvo type="autoMin"/>
              <x14:cfvo type="autoMax"/>
              <x14:negativeFillColor rgb="FFFF0000"/>
              <x14:axisColor rgb="FF000000"/>
            </x14:dataBar>
          </x14:cfRule>
          <xm:sqref>H86:H100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E7062-456B-4C03-B39F-22A446D86700}">
  <sheetPr>
    <tabColor rgb="FF00B0F0"/>
  </sheetPr>
  <dimension ref="A6:N20"/>
  <sheetViews>
    <sheetView topLeftCell="B1" zoomScale="40" zoomScaleNormal="40" workbookViewId="0">
      <selection activeCell="W93" sqref="W93"/>
    </sheetView>
  </sheetViews>
  <sheetFormatPr defaultRowHeight="13.8" x14ac:dyDescent="0.25"/>
  <cols>
    <col min="1" max="1" width="25.3984375" bestFit="1" customWidth="1"/>
    <col min="2" max="2" width="25.59765625" bestFit="1" customWidth="1"/>
    <col min="4" max="4" width="25.3984375" bestFit="1" customWidth="1"/>
    <col min="5" max="5" width="33.59765625" bestFit="1" customWidth="1"/>
    <col min="6" max="6" width="10" customWidth="1"/>
    <col min="7" max="7" width="25.3984375" bestFit="1" customWidth="1"/>
    <col min="8" max="8" width="33.3984375" bestFit="1" customWidth="1"/>
    <col min="10" max="10" width="25.3984375" bestFit="1" customWidth="1"/>
    <col min="11" max="11" width="14.3984375" bestFit="1" customWidth="1"/>
    <col min="12" max="12" width="23.8984375" bestFit="1" customWidth="1"/>
    <col min="13" max="13" width="13.3984375" bestFit="1" customWidth="1"/>
    <col min="14" max="14" width="24.3984375" bestFit="1" customWidth="1"/>
    <col min="16" max="16" width="24" bestFit="1" customWidth="1"/>
    <col min="17" max="22" width="8"/>
    <col min="23" max="23" width="26.09765625" bestFit="1" customWidth="1"/>
    <col min="24" max="24" width="31.8984375" bestFit="1" customWidth="1"/>
  </cols>
  <sheetData>
    <row r="6" spans="1:14" x14ac:dyDescent="0.25">
      <c r="A6" s="6" t="s">
        <v>1232</v>
      </c>
      <c r="B6" t="s">
        <v>1213</v>
      </c>
      <c r="D6" s="6" t="s">
        <v>1245</v>
      </c>
      <c r="E6" t="s">
        <v>1246</v>
      </c>
      <c r="G6" s="6" t="s">
        <v>1232</v>
      </c>
      <c r="H6" t="s">
        <v>1244</v>
      </c>
      <c r="J6" s="6" t="s">
        <v>1232</v>
      </c>
      <c r="K6" t="s">
        <v>1215</v>
      </c>
      <c r="L6" t="s">
        <v>1214</v>
      </c>
      <c r="M6" t="s">
        <v>1155</v>
      </c>
      <c r="N6" t="s">
        <v>1220</v>
      </c>
    </row>
    <row r="7" spans="1:14" x14ac:dyDescent="0.25">
      <c r="A7" s="7" t="s">
        <v>140</v>
      </c>
      <c r="B7" s="26">
        <v>60.975609756097562</v>
      </c>
      <c r="D7" s="7" t="s">
        <v>140</v>
      </c>
      <c r="E7" s="8">
        <v>57</v>
      </c>
      <c r="G7" s="7" t="s">
        <v>140</v>
      </c>
      <c r="H7" s="26">
        <v>65.333333333333329</v>
      </c>
      <c r="J7" s="7" t="s">
        <v>140</v>
      </c>
      <c r="K7" s="8">
        <v>51</v>
      </c>
      <c r="L7" s="8">
        <v>89</v>
      </c>
      <c r="M7" s="8">
        <v>49</v>
      </c>
      <c r="N7" s="8">
        <v>75</v>
      </c>
    </row>
    <row r="8" spans="1:14" x14ac:dyDescent="0.25">
      <c r="A8" s="7" t="s">
        <v>28</v>
      </c>
      <c r="B8" s="26">
        <v>58.288770053475936</v>
      </c>
      <c r="D8" s="7" t="s">
        <v>153</v>
      </c>
      <c r="E8" s="8">
        <v>42</v>
      </c>
      <c r="G8" s="7" t="s">
        <v>153</v>
      </c>
      <c r="H8" s="26">
        <v>34.375</v>
      </c>
      <c r="J8" s="7" t="s">
        <v>153</v>
      </c>
      <c r="K8" s="8">
        <v>18</v>
      </c>
      <c r="L8" s="8">
        <v>43</v>
      </c>
      <c r="M8" s="8">
        <v>11</v>
      </c>
      <c r="N8" s="8">
        <v>32</v>
      </c>
    </row>
    <row r="9" spans="1:14" x14ac:dyDescent="0.25">
      <c r="A9" s="7" t="s">
        <v>718</v>
      </c>
      <c r="B9" s="26">
        <v>55.555555555555557</v>
      </c>
      <c r="D9" s="7" t="s">
        <v>718</v>
      </c>
      <c r="E9" s="8">
        <v>38</v>
      </c>
      <c r="G9" s="7" t="s">
        <v>718</v>
      </c>
      <c r="H9" s="26">
        <v>70</v>
      </c>
      <c r="J9" s="7" t="s">
        <v>718</v>
      </c>
      <c r="K9" s="8">
        <v>3</v>
      </c>
      <c r="L9" s="8">
        <v>8</v>
      </c>
      <c r="M9" s="8">
        <v>7</v>
      </c>
      <c r="N9" s="8">
        <v>10</v>
      </c>
    </row>
    <row r="10" spans="1:14" x14ac:dyDescent="0.25">
      <c r="A10" s="7" t="s">
        <v>19</v>
      </c>
      <c r="B10" s="26">
        <v>53.703703703703709</v>
      </c>
      <c r="D10" s="7" t="s">
        <v>48</v>
      </c>
      <c r="E10" s="8">
        <v>35</v>
      </c>
      <c r="G10" s="7" t="s">
        <v>48</v>
      </c>
      <c r="H10" s="26">
        <v>47.191011235955052</v>
      </c>
      <c r="J10" s="7" t="s">
        <v>48</v>
      </c>
      <c r="K10" s="8">
        <v>25</v>
      </c>
      <c r="L10" s="8">
        <v>72</v>
      </c>
      <c r="M10" s="8">
        <v>42</v>
      </c>
      <c r="N10" s="8">
        <v>89</v>
      </c>
    </row>
    <row r="11" spans="1:14" x14ac:dyDescent="0.25">
      <c r="A11" s="7" t="s">
        <v>29</v>
      </c>
      <c r="B11" s="26">
        <v>52.631578947368418</v>
      </c>
      <c r="D11" s="7" t="s">
        <v>35</v>
      </c>
      <c r="E11" s="8">
        <v>7</v>
      </c>
      <c r="G11" s="7" t="s">
        <v>35</v>
      </c>
      <c r="H11" s="26">
        <v>75</v>
      </c>
      <c r="J11" s="7" t="s">
        <v>35</v>
      </c>
      <c r="K11" s="8">
        <v>1</v>
      </c>
      <c r="L11" s="8">
        <v>14</v>
      </c>
      <c r="M11" s="8">
        <v>12</v>
      </c>
      <c r="N11" s="8">
        <v>16</v>
      </c>
    </row>
    <row r="12" spans="1:14" x14ac:dyDescent="0.25">
      <c r="A12" s="7" t="s">
        <v>36</v>
      </c>
      <c r="B12" s="26">
        <v>51.68539325842697</v>
      </c>
      <c r="D12" s="7" t="s">
        <v>42</v>
      </c>
      <c r="E12" s="8">
        <v>42</v>
      </c>
      <c r="G12" s="7" t="s">
        <v>42</v>
      </c>
      <c r="H12" s="26">
        <v>51.764705882352949</v>
      </c>
      <c r="J12" s="7" t="s">
        <v>42</v>
      </c>
      <c r="K12" s="8">
        <v>38</v>
      </c>
      <c r="L12" s="8">
        <v>91</v>
      </c>
      <c r="M12" s="8">
        <v>44</v>
      </c>
      <c r="N12" s="8">
        <v>85</v>
      </c>
    </row>
    <row r="13" spans="1:14" x14ac:dyDescent="0.25">
      <c r="A13" s="7" t="s">
        <v>145</v>
      </c>
      <c r="B13" s="26">
        <v>50.335570469798661</v>
      </c>
      <c r="D13" s="7" t="s">
        <v>370</v>
      </c>
      <c r="E13" s="8">
        <v>29</v>
      </c>
      <c r="G13" s="7" t="s">
        <v>370</v>
      </c>
      <c r="H13" s="26">
        <v>57.142857142857139</v>
      </c>
      <c r="J13" s="7" t="s">
        <v>370</v>
      </c>
      <c r="K13" s="8">
        <v>2</v>
      </c>
      <c r="L13" s="8">
        <v>7</v>
      </c>
      <c r="M13" s="8">
        <v>4</v>
      </c>
      <c r="N13" s="8">
        <v>7</v>
      </c>
    </row>
    <row r="14" spans="1:14" x14ac:dyDescent="0.25">
      <c r="A14" s="7" t="s">
        <v>20</v>
      </c>
      <c r="B14" s="26">
        <v>46.666666666666664</v>
      </c>
      <c r="D14" s="7" t="s">
        <v>36</v>
      </c>
      <c r="E14" s="8">
        <v>41</v>
      </c>
      <c r="G14" s="7" t="s">
        <v>36</v>
      </c>
      <c r="H14" s="26">
        <v>61.05263157894737</v>
      </c>
      <c r="J14" s="7" t="s">
        <v>36</v>
      </c>
      <c r="K14" s="8">
        <v>34</v>
      </c>
      <c r="L14" s="8">
        <v>83</v>
      </c>
      <c r="M14" s="8">
        <v>58</v>
      </c>
      <c r="N14" s="8">
        <v>95</v>
      </c>
    </row>
    <row r="15" spans="1:14" x14ac:dyDescent="0.25">
      <c r="A15" s="7" t="s">
        <v>42</v>
      </c>
      <c r="B15" s="26">
        <v>46.590909090909086</v>
      </c>
      <c r="D15" s="7" t="s">
        <v>28</v>
      </c>
      <c r="E15" s="8">
        <v>57</v>
      </c>
      <c r="G15" s="7" t="s">
        <v>28</v>
      </c>
      <c r="H15" s="26">
        <v>59.302325581395351</v>
      </c>
      <c r="J15" s="7" t="s">
        <v>28</v>
      </c>
      <c r="K15" s="8">
        <v>58</v>
      </c>
      <c r="L15" s="8">
        <v>101</v>
      </c>
      <c r="M15" s="8">
        <v>51</v>
      </c>
      <c r="N15" s="8">
        <v>86</v>
      </c>
    </row>
    <row r="16" spans="1:14" x14ac:dyDescent="0.25">
      <c r="A16" s="7" t="s">
        <v>35</v>
      </c>
      <c r="B16" s="26">
        <v>43.333333333333336</v>
      </c>
      <c r="D16" s="7" t="s">
        <v>372</v>
      </c>
      <c r="E16" s="8">
        <v>30</v>
      </c>
      <c r="G16" s="7" t="s">
        <v>372</v>
      </c>
      <c r="H16" s="26">
        <v>23.076923076923077</v>
      </c>
      <c r="J16" s="7" t="s">
        <v>372</v>
      </c>
      <c r="K16" s="8">
        <v>6</v>
      </c>
      <c r="L16" s="8">
        <v>20</v>
      </c>
      <c r="M16" s="8">
        <v>6</v>
      </c>
      <c r="N16" s="8">
        <v>26</v>
      </c>
    </row>
    <row r="17" spans="1:14" x14ac:dyDescent="0.25">
      <c r="A17" s="7" t="s">
        <v>370</v>
      </c>
      <c r="B17" s="26">
        <v>42.857142857142854</v>
      </c>
      <c r="D17" s="7" t="s">
        <v>145</v>
      </c>
      <c r="E17" s="8">
        <v>42</v>
      </c>
      <c r="G17" s="7" t="s">
        <v>145</v>
      </c>
      <c r="H17" s="26">
        <v>57.499999999999993</v>
      </c>
      <c r="J17" s="7" t="s">
        <v>145</v>
      </c>
      <c r="K17" s="8">
        <v>29</v>
      </c>
      <c r="L17" s="8">
        <v>69</v>
      </c>
      <c r="M17" s="8">
        <v>46</v>
      </c>
      <c r="N17" s="8">
        <v>80</v>
      </c>
    </row>
    <row r="18" spans="1:14" x14ac:dyDescent="0.25">
      <c r="A18" s="7" t="s">
        <v>48</v>
      </c>
      <c r="B18" s="26">
        <v>41.614906832298139</v>
      </c>
      <c r="D18" s="7" t="s">
        <v>29</v>
      </c>
      <c r="E18" s="8">
        <v>45</v>
      </c>
      <c r="G18" s="7" t="s">
        <v>29</v>
      </c>
      <c r="H18" s="26">
        <v>62.5</v>
      </c>
      <c r="J18" s="7" t="s">
        <v>29</v>
      </c>
      <c r="K18" s="8">
        <v>5</v>
      </c>
      <c r="L18" s="8">
        <v>11</v>
      </c>
      <c r="M18" s="8">
        <v>5</v>
      </c>
      <c r="N18" s="8">
        <v>8</v>
      </c>
    </row>
    <row r="19" spans="1:14" x14ac:dyDescent="0.25">
      <c r="A19" s="7" t="s">
        <v>153</v>
      </c>
      <c r="B19" s="26">
        <v>38.666666666666664</v>
      </c>
      <c r="D19" s="7" t="s">
        <v>20</v>
      </c>
      <c r="E19" s="8">
        <v>41</v>
      </c>
      <c r="G19" s="7" t="s">
        <v>20</v>
      </c>
      <c r="H19" s="26">
        <v>51.578947368421055</v>
      </c>
      <c r="J19" s="7" t="s">
        <v>20</v>
      </c>
      <c r="K19" s="8">
        <v>35</v>
      </c>
      <c r="L19" s="8">
        <v>85</v>
      </c>
      <c r="M19" s="8">
        <v>49</v>
      </c>
      <c r="N19" s="8">
        <v>95</v>
      </c>
    </row>
    <row r="20" spans="1:14" x14ac:dyDescent="0.25">
      <c r="A20" s="7" t="s">
        <v>372</v>
      </c>
      <c r="B20" s="26">
        <v>26.086956521739129</v>
      </c>
      <c r="D20" s="7" t="s">
        <v>19</v>
      </c>
      <c r="E20" s="8">
        <v>48</v>
      </c>
      <c r="G20" s="7" t="s">
        <v>19</v>
      </c>
      <c r="H20" s="26">
        <v>62.222222222222221</v>
      </c>
      <c r="J20" s="7" t="s">
        <v>19</v>
      </c>
      <c r="K20" s="8">
        <v>30</v>
      </c>
      <c r="L20" s="8">
        <v>63</v>
      </c>
      <c r="M20" s="8">
        <v>28</v>
      </c>
      <c r="N20" s="8">
        <v>45</v>
      </c>
    </row>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7030A0"/>
  </sheetPr>
  <dimension ref="A1:V572"/>
  <sheetViews>
    <sheetView topLeftCell="C1" zoomScale="70" zoomScaleNormal="70" workbookViewId="0">
      <selection activeCell="M17" sqref="M17"/>
    </sheetView>
  </sheetViews>
  <sheetFormatPr defaultRowHeight="13.8" x14ac:dyDescent="0.25"/>
  <cols>
    <col min="1" max="1" width="18.796875" customWidth="1"/>
    <col min="2" max="2" width="10.5" customWidth="1"/>
    <col min="3" max="3" width="14.59765625" customWidth="1"/>
    <col min="4" max="4" width="20.5" customWidth="1"/>
    <col min="5" max="5" width="11.5" customWidth="1"/>
    <col min="8" max="8" width="11.5" customWidth="1"/>
    <col min="9" max="9" width="16" customWidth="1"/>
    <col min="11" max="11" width="15.09765625" customWidth="1"/>
    <col min="12" max="12" width="15.69921875" customWidth="1"/>
    <col min="13" max="13" width="17.8984375" customWidth="1"/>
    <col min="14" max="14" width="20.69921875" customWidth="1"/>
    <col min="15" max="15" width="16" customWidth="1"/>
    <col min="16" max="17" width="21" customWidth="1"/>
    <col min="18" max="18" width="9.8984375" customWidth="1"/>
    <col min="19" max="19" width="16" customWidth="1"/>
    <col min="22" max="22" width="13.3984375" customWidth="1"/>
  </cols>
  <sheetData>
    <row r="1" spans="1:22" x14ac:dyDescent="0.25">
      <c r="G1" s="2"/>
      <c r="V1" s="20"/>
    </row>
    <row r="6" spans="1:22" x14ac:dyDescent="0.25">
      <c r="A6" s="2" t="s">
        <v>771</v>
      </c>
      <c r="B6" s="2" t="s">
        <v>772</v>
      </c>
      <c r="C6" s="2" t="s">
        <v>773</v>
      </c>
      <c r="D6" s="2" t="s">
        <v>774</v>
      </c>
      <c r="E6" s="2" t="s">
        <v>775</v>
      </c>
      <c r="F6" s="2" t="s">
        <v>1198</v>
      </c>
    </row>
    <row r="7" spans="1:22" ht="18" x14ac:dyDescent="0.35">
      <c r="A7" t="s">
        <v>776</v>
      </c>
      <c r="B7" s="3">
        <v>33293</v>
      </c>
      <c r="C7" t="s">
        <v>777</v>
      </c>
      <c r="D7" t="s">
        <v>778</v>
      </c>
      <c r="E7" t="s">
        <v>779</v>
      </c>
      <c r="F7" s="14">
        <f ca="1">DATEDIF(Table3[[#This Row],[DOB]],TODAY(),"y")</f>
        <v>30</v>
      </c>
      <c r="H7" s="11" t="s">
        <v>775</v>
      </c>
      <c r="I7" s="18" t="s">
        <v>1197</v>
      </c>
      <c r="L7" s="12" t="s">
        <v>773</v>
      </c>
      <c r="M7" s="13" t="s">
        <v>1197</v>
      </c>
      <c r="P7" s="21" t="s">
        <v>774</v>
      </c>
      <c r="Q7" s="22" t="s">
        <v>1197</v>
      </c>
      <c r="T7" s="19" t="s">
        <v>1198</v>
      </c>
      <c r="U7" s="19" t="s">
        <v>1197</v>
      </c>
    </row>
    <row r="8" spans="1:22" x14ac:dyDescent="0.25">
      <c r="A8" t="s">
        <v>466</v>
      </c>
      <c r="B8" s="3">
        <v>30655</v>
      </c>
      <c r="C8" t="s">
        <v>777</v>
      </c>
      <c r="D8" t="s">
        <v>780</v>
      </c>
      <c r="E8" t="s">
        <v>779</v>
      </c>
      <c r="F8">
        <f ca="1">DATEDIF(Table3[[#This Row],[DOB]],TODAY(),"y")</f>
        <v>38</v>
      </c>
      <c r="H8" t="s">
        <v>779</v>
      </c>
      <c r="I8">
        <f>COUNTIF(Table3[Country],H8)</f>
        <v>180</v>
      </c>
      <c r="L8" s="9" t="s">
        <v>777</v>
      </c>
      <c r="M8" s="15">
        <f>COUNTIFS(Table3[Batting_Hand],L8,Table3[Country],N26)</f>
        <v>138</v>
      </c>
      <c r="P8" s="9" t="s">
        <v>778</v>
      </c>
      <c r="Q8">
        <f>COUNTIFS(Table3[Bowling_Skill],P8,Table3[Country],N26)</f>
        <v>37</v>
      </c>
      <c r="T8" t="s">
        <v>1206</v>
      </c>
      <c r="U8">
        <v>0</v>
      </c>
    </row>
    <row r="9" spans="1:22" x14ac:dyDescent="0.25">
      <c r="A9" t="s">
        <v>781</v>
      </c>
      <c r="B9" s="3">
        <v>28387</v>
      </c>
      <c r="C9" t="s">
        <v>777</v>
      </c>
      <c r="D9" t="s">
        <v>780</v>
      </c>
      <c r="E9" t="s">
        <v>779</v>
      </c>
      <c r="F9">
        <f ca="1">DATEDIF(Table3[[#This Row],[DOB]],TODAY(),"y")</f>
        <v>44</v>
      </c>
      <c r="H9" t="s">
        <v>802</v>
      </c>
      <c r="I9">
        <f>COUNTIF(Table3[Country],H9)</f>
        <v>175</v>
      </c>
      <c r="L9" s="9" t="s">
        <v>799</v>
      </c>
      <c r="M9">
        <f>COUNTIFS(Table3[Batting_Hand],L9,Table3[Country],N26)</f>
        <v>42</v>
      </c>
      <c r="P9" s="10" t="s">
        <v>780</v>
      </c>
      <c r="Q9">
        <f>COUNTIFS(Table3[Bowling_Skill],P9,Table3[Country],N26)</f>
        <v>31</v>
      </c>
      <c r="T9" t="s">
        <v>1201</v>
      </c>
      <c r="U9">
        <f ca="1">COUNTIFS(Table3[Age],"&gt;=23",Table3[Age],"&lt;=30",Table3[Country],N26)</f>
        <v>43</v>
      </c>
    </row>
    <row r="10" spans="1:22" x14ac:dyDescent="0.25">
      <c r="A10" t="s">
        <v>782</v>
      </c>
      <c r="B10" s="3">
        <v>29911</v>
      </c>
      <c r="C10" t="s">
        <v>783</v>
      </c>
      <c r="D10" t="s">
        <v>784</v>
      </c>
      <c r="E10" t="s">
        <v>779</v>
      </c>
      <c r="F10">
        <f ca="1">DATEDIF(Table3[[#This Row],[DOB]],TODAY(),"y")</f>
        <v>40</v>
      </c>
      <c r="H10" t="s">
        <v>814</v>
      </c>
      <c r="I10">
        <f>COUNTIF(Table3[Country],H10)</f>
        <v>33</v>
      </c>
      <c r="P10" s="10" t="s">
        <v>784</v>
      </c>
      <c r="Q10">
        <f>COUNTIFS(Table3[Bowling_Skill],P10,Table3[Country],N26)</f>
        <v>4</v>
      </c>
      <c r="T10" t="s">
        <v>1202</v>
      </c>
      <c r="U10">
        <f ca="1">COUNTIFS(Table3[Age],"&gt;=31",Table3[Age],"&lt;=35",Table3[Country],N26)</f>
        <v>49</v>
      </c>
    </row>
    <row r="11" spans="1:22" x14ac:dyDescent="0.25">
      <c r="A11" t="s">
        <v>785</v>
      </c>
      <c r="B11" s="3">
        <v>33694</v>
      </c>
      <c r="C11" t="s">
        <v>777</v>
      </c>
      <c r="D11" t="s">
        <v>780</v>
      </c>
      <c r="E11" t="s">
        <v>779</v>
      </c>
      <c r="F11">
        <f ca="1">DATEDIF(Table3[[#This Row],[DOB]],TODAY(),"y")</f>
        <v>29</v>
      </c>
      <c r="H11" t="s">
        <v>788</v>
      </c>
      <c r="I11">
        <f>COUNTIF(Table3[Country],H11)</f>
        <v>58</v>
      </c>
      <c r="P11" s="10" t="s">
        <v>787</v>
      </c>
      <c r="Q11">
        <f>COUNTIFS(Table3[Bowling_Skill],P11,Table3[Country],N26)</f>
        <v>18</v>
      </c>
      <c r="T11" t="s">
        <v>1203</v>
      </c>
      <c r="U11">
        <f ca="1">COUNTIFS(Table3[Age],"&gt;=36",Table3[Age],"&lt;=40",Table3[Country],N26)</f>
        <v>65</v>
      </c>
    </row>
    <row r="12" spans="1:22" x14ac:dyDescent="0.25">
      <c r="A12" t="s">
        <v>786</v>
      </c>
      <c r="B12" s="3">
        <v>31563</v>
      </c>
      <c r="C12" t="s">
        <v>777</v>
      </c>
      <c r="D12" t="s">
        <v>787</v>
      </c>
      <c r="E12" t="s">
        <v>779</v>
      </c>
      <c r="F12">
        <f ca="1">DATEDIF(Table3[[#This Row],[DOB]],TODAY(),"y")</f>
        <v>35</v>
      </c>
      <c r="H12" t="s">
        <v>817</v>
      </c>
      <c r="I12">
        <f>COUNTIF(Table3[Country],H12)</f>
        <v>30</v>
      </c>
      <c r="P12" s="9" t="s">
        <v>800</v>
      </c>
      <c r="Q12">
        <f>COUNTIFS(Table3[Bowling_Skill],P12,Table3[Country],N26)</f>
        <v>22</v>
      </c>
      <c r="T12" t="s">
        <v>1204</v>
      </c>
      <c r="U12">
        <f ca="1">COUNTIFS(Table3[Age],"&gt;=41",Table3[Age],"&lt;=45",Table3[Country],N26)</f>
        <v>13</v>
      </c>
    </row>
    <row r="13" spans="1:22" x14ac:dyDescent="0.25">
      <c r="A13" t="s">
        <v>789</v>
      </c>
      <c r="B13" s="3">
        <v>31348</v>
      </c>
      <c r="C13" t="s">
        <v>783</v>
      </c>
      <c r="D13" t="s">
        <v>800</v>
      </c>
      <c r="E13" t="s">
        <v>802</v>
      </c>
      <c r="F13">
        <f ca="1">DATEDIF(Table3[[#This Row],[DOB]],TODAY(),"y")</f>
        <v>36</v>
      </c>
      <c r="H13" t="s">
        <v>797</v>
      </c>
      <c r="I13">
        <f>COUNTIF(Table3[Country],H13)</f>
        <v>40</v>
      </c>
      <c r="P13" s="9" t="s">
        <v>790</v>
      </c>
      <c r="Q13">
        <f>COUNTIFS(Table3[Bowling_Skill],P13,Table3[Country],N26)</f>
        <v>8</v>
      </c>
      <c r="T13" t="s">
        <v>1205</v>
      </c>
      <c r="U13">
        <f ca="1">COUNTIFS(Table3[Age],"&gt;=46",Table3[Age],"&lt;=52",Table3[Country],N26)</f>
        <v>10</v>
      </c>
    </row>
    <row r="14" spans="1:22" x14ac:dyDescent="0.25">
      <c r="A14" t="s">
        <v>734</v>
      </c>
      <c r="B14" s="3">
        <v>30286</v>
      </c>
      <c r="C14" t="s">
        <v>777</v>
      </c>
      <c r="D14" t="s">
        <v>787</v>
      </c>
      <c r="E14" t="s">
        <v>814</v>
      </c>
      <c r="F14">
        <f ca="1">DATEDIF(Table3[[#This Row],[DOB]],TODAY(),"y")</f>
        <v>39</v>
      </c>
      <c r="H14" t="s">
        <v>819</v>
      </c>
      <c r="I14">
        <f>COUNTIF(Table3[Country],H14)</f>
        <v>9</v>
      </c>
      <c r="P14" s="10" t="s">
        <v>801</v>
      </c>
      <c r="Q14">
        <f>COUNTIFS(Table3[Bowling_Skill],P14,Table3[Country],N26)</f>
        <v>15</v>
      </c>
      <c r="T14" t="s">
        <v>1207</v>
      </c>
      <c r="U14">
        <f ca="1">COUNTIFS(Table3[Age],"&gt;=52",Table3[Age],"")</f>
        <v>0</v>
      </c>
    </row>
    <row r="15" spans="1:22" x14ac:dyDescent="0.25">
      <c r="A15" t="s">
        <v>218</v>
      </c>
      <c r="B15" s="3">
        <v>32780</v>
      </c>
      <c r="C15" t="s">
        <v>777</v>
      </c>
      <c r="D15" t="s">
        <v>790</v>
      </c>
      <c r="E15" t="s">
        <v>802</v>
      </c>
      <c r="F15">
        <f ca="1">DATEDIF(Table3[[#This Row],[DOB]],TODAY(),"y")</f>
        <v>32</v>
      </c>
      <c r="H15" t="s">
        <v>821</v>
      </c>
      <c r="I15">
        <f>COUNTIF(Table3[Country],H15)</f>
        <v>33</v>
      </c>
      <c r="P15" s="9" t="s">
        <v>805</v>
      </c>
      <c r="Q15">
        <f>COUNTIFS(Table3[Bowling_Skill],P15,Table3[Country],N26)</f>
        <v>6</v>
      </c>
    </row>
    <row r="16" spans="1:22" x14ac:dyDescent="0.25">
      <c r="A16" t="s">
        <v>206</v>
      </c>
      <c r="B16" s="3">
        <v>28245</v>
      </c>
      <c r="C16" t="s">
        <v>777</v>
      </c>
      <c r="D16" t="s">
        <v>780</v>
      </c>
      <c r="E16" t="s">
        <v>802</v>
      </c>
      <c r="F16">
        <f ca="1">DATEDIF(Table3[[#This Row],[DOB]],TODAY(),"y")</f>
        <v>44</v>
      </c>
      <c r="H16" t="s">
        <v>842</v>
      </c>
      <c r="I16">
        <f>COUNTIF(Table3[Country],H16)</f>
        <v>6</v>
      </c>
      <c r="P16" s="10" t="s">
        <v>824</v>
      </c>
      <c r="Q16">
        <f>COUNTIFS(Table3[Bowling_Skill],P16,Table3[Country],N26)</f>
        <v>18</v>
      </c>
    </row>
    <row r="17" spans="1:21" x14ac:dyDescent="0.25">
      <c r="A17" t="s">
        <v>793</v>
      </c>
      <c r="B17" s="3">
        <v>28463</v>
      </c>
      <c r="C17" t="s">
        <v>777</v>
      </c>
      <c r="D17" t="s">
        <v>778</v>
      </c>
      <c r="E17" t="s">
        <v>788</v>
      </c>
      <c r="F17">
        <f ca="1">DATEDIF(Table3[[#This Row],[DOB]],TODAY(),"y")</f>
        <v>44</v>
      </c>
      <c r="H17" t="s">
        <v>1055</v>
      </c>
      <c r="I17">
        <f>COUNTIF(Table3[Country],H17)</f>
        <v>2</v>
      </c>
      <c r="P17" s="10" t="s">
        <v>792</v>
      </c>
      <c r="Q17">
        <f>COUNTIFS(Table3[Bowling_Skill],P17,Table3[Country],N26)</f>
        <v>10</v>
      </c>
    </row>
    <row r="18" spans="1:21" x14ac:dyDescent="0.25">
      <c r="A18" t="s">
        <v>794</v>
      </c>
      <c r="B18" s="3">
        <v>32977</v>
      </c>
      <c r="C18" t="s">
        <v>777</v>
      </c>
      <c r="D18" t="s">
        <v>801</v>
      </c>
      <c r="E18" t="s">
        <v>802</v>
      </c>
      <c r="F18">
        <f ca="1">DATEDIF(Table3[[#This Row],[DOB]],TODAY(),"y")</f>
        <v>31</v>
      </c>
      <c r="P18" s="9" t="s">
        <v>791</v>
      </c>
      <c r="Q18">
        <f>COUNTIFS(Table3[Bowling_Skill],P18,Table3[Country],N26)</f>
        <v>8</v>
      </c>
    </row>
    <row r="19" spans="1:21" x14ac:dyDescent="0.25">
      <c r="A19" t="s">
        <v>196</v>
      </c>
      <c r="B19" s="3">
        <v>30729</v>
      </c>
      <c r="C19" t="s">
        <v>777</v>
      </c>
      <c r="D19" t="s">
        <v>787</v>
      </c>
      <c r="E19" t="s">
        <v>788</v>
      </c>
      <c r="F19">
        <f ca="1">DATEDIF(Table3[[#This Row],[DOB]],TODAY(),"y")</f>
        <v>37</v>
      </c>
      <c r="P19" s="9" t="s">
        <v>795</v>
      </c>
      <c r="Q19">
        <f>COUNTIFS(Table3[Bowling_Skill],P19,Table3[Country],N26)</f>
        <v>2</v>
      </c>
    </row>
    <row r="20" spans="1:21" x14ac:dyDescent="0.25">
      <c r="A20" t="s">
        <v>796</v>
      </c>
      <c r="B20" s="3">
        <v>30766</v>
      </c>
      <c r="C20" t="s">
        <v>777</v>
      </c>
      <c r="D20" t="s">
        <v>800</v>
      </c>
      <c r="E20" t="s">
        <v>817</v>
      </c>
      <c r="F20">
        <f ca="1">DATEDIF(Table3[[#This Row],[DOB]],TODAY(),"y")</f>
        <v>37</v>
      </c>
      <c r="P20" s="9" t="s">
        <v>905</v>
      </c>
      <c r="Q20">
        <f>COUNTIFS(Table3[Bowling_Skill],P20,Table3[Country],N26)</f>
        <v>1</v>
      </c>
    </row>
    <row r="21" spans="1:21" x14ac:dyDescent="0.25">
      <c r="A21" t="s">
        <v>798</v>
      </c>
      <c r="B21" s="3">
        <v>29742</v>
      </c>
      <c r="C21" t="s">
        <v>799</v>
      </c>
      <c r="D21" t="s">
        <v>805</v>
      </c>
      <c r="E21" t="s">
        <v>797</v>
      </c>
      <c r="F21">
        <f ca="1">DATEDIF(Table3[[#This Row],[DOB]],TODAY(),"y")</f>
        <v>40</v>
      </c>
      <c r="P21" s="10" t="s">
        <v>891</v>
      </c>
      <c r="Q21">
        <f>COUNTIFS(Table3[Bowling_Skill],P21,Table3[Country],N26)</f>
        <v>0</v>
      </c>
    </row>
    <row r="22" spans="1:21" x14ac:dyDescent="0.25">
      <c r="A22" t="s">
        <v>277</v>
      </c>
      <c r="B22" s="3">
        <v>30117</v>
      </c>
      <c r="C22" t="s">
        <v>777</v>
      </c>
      <c r="D22" t="s">
        <v>780</v>
      </c>
      <c r="E22" t="s">
        <v>779</v>
      </c>
      <c r="F22">
        <f ca="1">DATEDIF(Table3[[#This Row],[DOB]],TODAY(),"y")</f>
        <v>39</v>
      </c>
    </row>
    <row r="23" spans="1:21" x14ac:dyDescent="0.25">
      <c r="A23" t="s">
        <v>319</v>
      </c>
      <c r="B23" s="3">
        <v>30860</v>
      </c>
      <c r="C23" t="s">
        <v>777</v>
      </c>
      <c r="D23" t="s">
        <v>787</v>
      </c>
      <c r="E23" t="s">
        <v>802</v>
      </c>
      <c r="F23">
        <f ca="1">DATEDIF(Table3[[#This Row],[DOB]],TODAY(),"y")</f>
        <v>37</v>
      </c>
    </row>
    <row r="24" spans="1:21" x14ac:dyDescent="0.25">
      <c r="A24" t="s">
        <v>803</v>
      </c>
      <c r="B24" s="3">
        <v>26251</v>
      </c>
      <c r="C24" t="s">
        <v>777</v>
      </c>
      <c r="D24" t="s">
        <v>800</v>
      </c>
      <c r="E24" t="s">
        <v>802</v>
      </c>
      <c r="F24">
        <f ca="1">DATEDIF(Table3[[#This Row],[DOB]],TODAY(),"y")</f>
        <v>50</v>
      </c>
    </row>
    <row r="25" spans="1:21" x14ac:dyDescent="0.25">
      <c r="A25" t="s">
        <v>804</v>
      </c>
      <c r="B25" s="3">
        <v>28165</v>
      </c>
      <c r="C25" t="s">
        <v>777</v>
      </c>
      <c r="D25" t="s">
        <v>787</v>
      </c>
      <c r="E25" t="s">
        <v>802</v>
      </c>
      <c r="F25">
        <f ca="1">DATEDIF(Table3[[#This Row],[DOB]],TODAY(),"y")</f>
        <v>44</v>
      </c>
      <c r="N25" s="24" t="s">
        <v>775</v>
      </c>
      <c r="O25" s="23" t="s">
        <v>1208</v>
      </c>
      <c r="T25" s="71" t="s">
        <v>1243</v>
      </c>
      <c r="U25" s="72" t="s">
        <v>1242</v>
      </c>
    </row>
    <row r="26" spans="1:21" x14ac:dyDescent="0.25">
      <c r="A26" t="s">
        <v>637</v>
      </c>
      <c r="B26" s="3">
        <v>29132</v>
      </c>
      <c r="C26" t="s">
        <v>777</v>
      </c>
      <c r="D26" t="s">
        <v>787</v>
      </c>
      <c r="E26" t="s">
        <v>817</v>
      </c>
      <c r="F26">
        <f ca="1">DATEDIF(Table3[[#This Row],[DOB]],TODAY(),"y")</f>
        <v>42</v>
      </c>
      <c r="M26">
        <v>1</v>
      </c>
      <c r="N26" s="23" t="str">
        <f>INDEX($H$8:$H$17,M26)</f>
        <v>India</v>
      </c>
      <c r="O26" s="23">
        <f>VLOOKUP(N26,$H$7:$I$17,2,FALSE)</f>
        <v>180</v>
      </c>
      <c r="T26" s="16" t="s">
        <v>1199</v>
      </c>
      <c r="U26" s="17">
        <f ca="1">MIN(Table3[Age])</f>
        <v>24</v>
      </c>
    </row>
    <row r="27" spans="1:21" x14ac:dyDescent="0.25">
      <c r="A27" t="s">
        <v>806</v>
      </c>
      <c r="B27" s="3">
        <v>28428</v>
      </c>
      <c r="C27" t="s">
        <v>777</v>
      </c>
      <c r="D27" t="s">
        <v>801</v>
      </c>
      <c r="E27" t="s">
        <v>802</v>
      </c>
      <c r="F27">
        <f ca="1">DATEDIF(Table3[[#This Row],[DOB]],TODAY(),"y")</f>
        <v>44</v>
      </c>
      <c r="T27" s="16" t="s">
        <v>1200</v>
      </c>
      <c r="U27" s="17">
        <f ca="1">MAX(Table3[Age])</f>
        <v>52</v>
      </c>
    </row>
    <row r="28" spans="1:21" x14ac:dyDescent="0.25">
      <c r="A28" t="s">
        <v>807</v>
      </c>
      <c r="B28" s="3">
        <v>31930</v>
      </c>
      <c r="C28" t="s">
        <v>777</v>
      </c>
      <c r="D28" t="s">
        <v>790</v>
      </c>
      <c r="E28" t="s">
        <v>802</v>
      </c>
      <c r="F28">
        <f ca="1">DATEDIF(Table3[[#This Row],[DOB]],TODAY(),"y")</f>
        <v>34</v>
      </c>
    </row>
    <row r="29" spans="1:21" x14ac:dyDescent="0.25">
      <c r="A29" t="s">
        <v>322</v>
      </c>
      <c r="B29" s="3">
        <v>34099</v>
      </c>
      <c r="C29" t="s">
        <v>777</v>
      </c>
      <c r="D29" t="s">
        <v>780</v>
      </c>
      <c r="E29" t="s">
        <v>779</v>
      </c>
      <c r="F29">
        <f ca="1">DATEDIF(Table3[[#This Row],[DOB]],TODAY(),"y")</f>
        <v>28</v>
      </c>
    </row>
    <row r="30" spans="1:21" x14ac:dyDescent="0.25">
      <c r="A30" t="s">
        <v>808</v>
      </c>
      <c r="B30" s="3">
        <v>32262</v>
      </c>
      <c r="C30" t="s">
        <v>777</v>
      </c>
      <c r="D30" t="s">
        <v>800</v>
      </c>
      <c r="E30" t="s">
        <v>779</v>
      </c>
      <c r="F30">
        <f ca="1">DATEDIF(Table3[[#This Row],[DOB]],TODAY(),"y")</f>
        <v>33</v>
      </c>
    </row>
    <row r="31" spans="1:21" x14ac:dyDescent="0.25">
      <c r="A31" t="s">
        <v>809</v>
      </c>
      <c r="B31" s="3">
        <v>33707</v>
      </c>
      <c r="C31" t="s">
        <v>777</v>
      </c>
      <c r="D31" t="s">
        <v>787</v>
      </c>
      <c r="E31" t="s">
        <v>802</v>
      </c>
      <c r="F31">
        <f ca="1">DATEDIF(Table3[[#This Row],[DOB]],TODAY(),"y")</f>
        <v>29</v>
      </c>
    </row>
    <row r="32" spans="1:21" x14ac:dyDescent="0.25">
      <c r="A32" t="s">
        <v>810</v>
      </c>
      <c r="B32" s="3">
        <v>32874</v>
      </c>
      <c r="C32" t="s">
        <v>777</v>
      </c>
      <c r="D32" t="s">
        <v>790</v>
      </c>
      <c r="E32" t="s">
        <v>779</v>
      </c>
      <c r="F32">
        <f ca="1">DATEDIF(Table3[[#This Row],[DOB]],TODAY(),"y")</f>
        <v>31</v>
      </c>
    </row>
    <row r="33" spans="1:6" x14ac:dyDescent="0.25">
      <c r="A33" t="s">
        <v>811</v>
      </c>
      <c r="B33" s="3">
        <v>32251</v>
      </c>
      <c r="C33" t="s">
        <v>799</v>
      </c>
      <c r="D33" t="s">
        <v>780</v>
      </c>
      <c r="E33" t="s">
        <v>779</v>
      </c>
      <c r="F33">
        <f ca="1">DATEDIF(Table3[[#This Row],[DOB]],TODAY(),"y")</f>
        <v>33</v>
      </c>
    </row>
    <row r="34" spans="1:6" x14ac:dyDescent="0.25">
      <c r="A34" t="s">
        <v>249</v>
      </c>
      <c r="B34" s="3">
        <v>31733</v>
      </c>
      <c r="C34" t="s">
        <v>777</v>
      </c>
      <c r="D34" t="s">
        <v>778</v>
      </c>
      <c r="E34" t="s">
        <v>797</v>
      </c>
      <c r="F34">
        <f ca="1">DATEDIF(Table3[[#This Row],[DOB]],TODAY(),"y")</f>
        <v>35</v>
      </c>
    </row>
    <row r="35" spans="1:6" x14ac:dyDescent="0.25">
      <c r="A35" t="s">
        <v>629</v>
      </c>
      <c r="B35" s="3">
        <v>30239</v>
      </c>
      <c r="C35" t="s">
        <v>777</v>
      </c>
      <c r="D35" t="s">
        <v>801</v>
      </c>
      <c r="E35" t="s">
        <v>779</v>
      </c>
      <c r="F35">
        <f ca="1">DATEDIF(Table3[[#This Row],[DOB]],TODAY(),"y")</f>
        <v>39</v>
      </c>
    </row>
    <row r="36" spans="1:6" x14ac:dyDescent="0.25">
      <c r="A36" t="s">
        <v>812</v>
      </c>
      <c r="B36" s="3">
        <v>31847</v>
      </c>
      <c r="C36" t="s">
        <v>777</v>
      </c>
      <c r="D36" t="s">
        <v>787</v>
      </c>
      <c r="E36" t="s">
        <v>802</v>
      </c>
      <c r="F36">
        <f ca="1">DATEDIF(Table3[[#This Row],[DOB]],TODAY(),"y")</f>
        <v>34</v>
      </c>
    </row>
    <row r="37" spans="1:6" x14ac:dyDescent="0.25">
      <c r="A37" t="s">
        <v>813</v>
      </c>
      <c r="B37" s="3">
        <v>28943</v>
      </c>
      <c r="C37" t="s">
        <v>799</v>
      </c>
      <c r="D37" t="s">
        <v>800</v>
      </c>
      <c r="E37" t="s">
        <v>814</v>
      </c>
      <c r="F37">
        <f ca="1">DATEDIF(Table3[[#This Row],[DOB]],TODAY(),"y")</f>
        <v>42</v>
      </c>
    </row>
    <row r="38" spans="1:6" x14ac:dyDescent="0.25">
      <c r="A38" t="s">
        <v>815</v>
      </c>
      <c r="B38" s="3">
        <v>31231</v>
      </c>
      <c r="C38" t="s">
        <v>799</v>
      </c>
      <c r="D38" t="s">
        <v>805</v>
      </c>
      <c r="E38" t="s">
        <v>802</v>
      </c>
      <c r="F38">
        <f ca="1">DATEDIF(Table3[[#This Row],[DOB]],TODAY(),"y")</f>
        <v>36</v>
      </c>
    </row>
    <row r="39" spans="1:6" x14ac:dyDescent="0.25">
      <c r="A39" t="s">
        <v>178</v>
      </c>
      <c r="B39" s="3">
        <v>32973</v>
      </c>
      <c r="C39" t="s">
        <v>799</v>
      </c>
      <c r="D39" t="s">
        <v>780</v>
      </c>
      <c r="E39" t="s">
        <v>802</v>
      </c>
      <c r="F39">
        <f ca="1">DATEDIF(Table3[[#This Row],[DOB]],TODAY(),"y")</f>
        <v>31</v>
      </c>
    </row>
    <row r="40" spans="1:6" x14ac:dyDescent="0.25">
      <c r="A40" t="s">
        <v>816</v>
      </c>
      <c r="B40" s="3">
        <v>32167</v>
      </c>
      <c r="C40" t="s">
        <v>777</v>
      </c>
      <c r="D40" t="s">
        <v>787</v>
      </c>
      <c r="E40" t="s">
        <v>788</v>
      </c>
      <c r="F40">
        <f ca="1">DATEDIF(Table3[[#This Row],[DOB]],TODAY(),"y")</f>
        <v>33</v>
      </c>
    </row>
    <row r="41" spans="1:6" x14ac:dyDescent="0.25">
      <c r="A41" t="s">
        <v>328</v>
      </c>
      <c r="B41" s="3">
        <v>29119</v>
      </c>
      <c r="C41" t="s">
        <v>777</v>
      </c>
      <c r="D41" t="s">
        <v>800</v>
      </c>
      <c r="E41" t="s">
        <v>802</v>
      </c>
      <c r="F41">
        <f ca="1">DATEDIF(Table3[[#This Row],[DOB]],TODAY(),"y")</f>
        <v>42</v>
      </c>
    </row>
    <row r="42" spans="1:6" x14ac:dyDescent="0.25">
      <c r="A42" t="s">
        <v>437</v>
      </c>
      <c r="B42" s="3">
        <v>31897</v>
      </c>
      <c r="C42" t="s">
        <v>777</v>
      </c>
      <c r="D42" t="s">
        <v>787</v>
      </c>
      <c r="E42" t="s">
        <v>788</v>
      </c>
      <c r="F42">
        <f ca="1">DATEDIF(Table3[[#This Row],[DOB]],TODAY(),"y")</f>
        <v>34</v>
      </c>
    </row>
    <row r="43" spans="1:6" x14ac:dyDescent="0.25">
      <c r="A43" t="s">
        <v>304</v>
      </c>
      <c r="B43" s="3">
        <v>33220</v>
      </c>
      <c r="C43" t="s">
        <v>777</v>
      </c>
      <c r="D43" t="s">
        <v>787</v>
      </c>
      <c r="E43" t="s">
        <v>817</v>
      </c>
      <c r="F43">
        <f ca="1">DATEDIF(Table3[[#This Row],[DOB]],TODAY(),"y")</f>
        <v>30</v>
      </c>
    </row>
    <row r="44" spans="1:6" x14ac:dyDescent="0.25">
      <c r="A44" t="s">
        <v>818</v>
      </c>
      <c r="B44" s="3">
        <v>31007</v>
      </c>
      <c r="C44" t="s">
        <v>777</v>
      </c>
      <c r="D44" t="s">
        <v>801</v>
      </c>
      <c r="E44" t="s">
        <v>779</v>
      </c>
      <c r="F44">
        <f ca="1">DATEDIF(Table3[[#This Row],[DOB]],TODAY(),"y")</f>
        <v>37</v>
      </c>
    </row>
    <row r="45" spans="1:6" x14ac:dyDescent="0.25">
      <c r="A45" t="s">
        <v>576</v>
      </c>
      <c r="B45" s="3">
        <v>32420</v>
      </c>
      <c r="C45" t="s">
        <v>777</v>
      </c>
      <c r="D45" t="s">
        <v>790</v>
      </c>
      <c r="E45" t="s">
        <v>819</v>
      </c>
      <c r="F45">
        <f ca="1">DATEDIF(Table3[[#This Row],[DOB]],TODAY(),"y")</f>
        <v>33</v>
      </c>
    </row>
    <row r="46" spans="1:6" x14ac:dyDescent="0.25">
      <c r="A46" t="s">
        <v>820</v>
      </c>
      <c r="B46" s="3">
        <v>30367</v>
      </c>
      <c r="C46" t="s">
        <v>777</v>
      </c>
      <c r="D46" t="s">
        <v>790</v>
      </c>
      <c r="E46" t="s">
        <v>821</v>
      </c>
      <c r="F46">
        <f ca="1">DATEDIF(Table3[[#This Row],[DOB]],TODAY(),"y")</f>
        <v>38</v>
      </c>
    </row>
    <row r="47" spans="1:6" x14ac:dyDescent="0.25">
      <c r="A47" t="s">
        <v>822</v>
      </c>
      <c r="B47" s="3">
        <v>31832</v>
      </c>
      <c r="C47" t="s">
        <v>799</v>
      </c>
      <c r="D47" t="s">
        <v>800</v>
      </c>
      <c r="E47" t="s">
        <v>779</v>
      </c>
      <c r="F47">
        <f ca="1">DATEDIF(Table3[[#This Row],[DOB]],TODAY(),"y")</f>
        <v>34</v>
      </c>
    </row>
    <row r="48" spans="1:6" x14ac:dyDescent="0.25">
      <c r="A48" t="s">
        <v>823</v>
      </c>
      <c r="B48" s="3">
        <v>27380</v>
      </c>
      <c r="C48" t="s">
        <v>777</v>
      </c>
      <c r="D48" t="s">
        <v>824</v>
      </c>
      <c r="E48" t="s">
        <v>779</v>
      </c>
      <c r="F48">
        <f ca="1">DATEDIF(Table3[[#This Row],[DOB]],TODAY(),"y")</f>
        <v>46</v>
      </c>
    </row>
    <row r="49" spans="1:6" x14ac:dyDescent="0.25">
      <c r="A49" t="s">
        <v>483</v>
      </c>
      <c r="B49" s="3">
        <v>30546</v>
      </c>
      <c r="C49" t="s">
        <v>777</v>
      </c>
      <c r="D49" t="s">
        <v>800</v>
      </c>
      <c r="E49" t="s">
        <v>802</v>
      </c>
      <c r="F49">
        <f ca="1">DATEDIF(Table3[[#This Row],[DOB]],TODAY(),"y")</f>
        <v>38</v>
      </c>
    </row>
    <row r="50" spans="1:6" x14ac:dyDescent="0.25">
      <c r="A50" t="s">
        <v>67</v>
      </c>
      <c r="B50" s="3">
        <v>31479</v>
      </c>
      <c r="C50" t="s">
        <v>783</v>
      </c>
      <c r="D50" t="s">
        <v>787</v>
      </c>
      <c r="E50" t="s">
        <v>797</v>
      </c>
      <c r="F50">
        <f ca="1">DATEDIF(Table3[[#This Row],[DOB]],TODAY(),"y")</f>
        <v>35</v>
      </c>
    </row>
    <row r="51" spans="1:6" x14ac:dyDescent="0.25">
      <c r="A51" t="s">
        <v>825</v>
      </c>
      <c r="B51" s="3">
        <v>32342</v>
      </c>
      <c r="C51" t="s">
        <v>799</v>
      </c>
      <c r="D51" t="s">
        <v>800</v>
      </c>
      <c r="E51" t="s">
        <v>779</v>
      </c>
      <c r="F51">
        <f ca="1">DATEDIF(Table3[[#This Row],[DOB]],TODAY(),"y")</f>
        <v>33</v>
      </c>
    </row>
    <row r="52" spans="1:6" x14ac:dyDescent="0.25">
      <c r="A52" t="s">
        <v>826</v>
      </c>
      <c r="B52" s="3">
        <v>34307</v>
      </c>
      <c r="C52" t="s">
        <v>799</v>
      </c>
      <c r="D52" t="s">
        <v>778</v>
      </c>
      <c r="E52" t="s">
        <v>802</v>
      </c>
      <c r="F52">
        <f ca="1">DATEDIF(Table3[[#This Row],[DOB]],TODAY(),"y")</f>
        <v>28</v>
      </c>
    </row>
    <row r="53" spans="1:6" x14ac:dyDescent="0.25">
      <c r="A53" t="s">
        <v>427</v>
      </c>
      <c r="B53" s="3">
        <v>31839</v>
      </c>
      <c r="C53" t="s">
        <v>777</v>
      </c>
      <c r="D53" t="s">
        <v>778</v>
      </c>
      <c r="E53" t="s">
        <v>814</v>
      </c>
      <c r="F53">
        <f ca="1">DATEDIF(Table3[[#This Row],[DOB]],TODAY(),"y")</f>
        <v>34</v>
      </c>
    </row>
    <row r="54" spans="1:6" x14ac:dyDescent="0.25">
      <c r="A54" t="s">
        <v>827</v>
      </c>
      <c r="B54" s="3">
        <v>33694</v>
      </c>
      <c r="C54" t="s">
        <v>777</v>
      </c>
      <c r="D54" t="s">
        <v>778</v>
      </c>
      <c r="E54" t="s">
        <v>802</v>
      </c>
      <c r="F54">
        <f ca="1">DATEDIF(Table3[[#This Row],[DOB]],TODAY(),"y")</f>
        <v>29</v>
      </c>
    </row>
    <row r="55" spans="1:6" x14ac:dyDescent="0.25">
      <c r="A55" t="s">
        <v>828</v>
      </c>
      <c r="B55" s="3">
        <v>31563</v>
      </c>
      <c r="C55" t="s">
        <v>777</v>
      </c>
      <c r="D55" t="s">
        <v>801</v>
      </c>
      <c r="E55" t="s">
        <v>802</v>
      </c>
      <c r="F55">
        <f ca="1">DATEDIF(Table3[[#This Row],[DOB]],TODAY(),"y")</f>
        <v>35</v>
      </c>
    </row>
    <row r="56" spans="1:6" x14ac:dyDescent="0.25">
      <c r="A56" t="s">
        <v>829</v>
      </c>
      <c r="B56" s="3">
        <v>31348</v>
      </c>
      <c r="C56" t="s">
        <v>777</v>
      </c>
      <c r="D56" t="s">
        <v>778</v>
      </c>
      <c r="E56" t="s">
        <v>788</v>
      </c>
      <c r="F56">
        <f ca="1">DATEDIF(Table3[[#This Row],[DOB]],TODAY(),"y")</f>
        <v>36</v>
      </c>
    </row>
    <row r="57" spans="1:6" x14ac:dyDescent="0.25">
      <c r="A57" t="s">
        <v>830</v>
      </c>
      <c r="B57" s="3">
        <v>30286</v>
      </c>
      <c r="C57" t="s">
        <v>777</v>
      </c>
      <c r="D57" t="s">
        <v>778</v>
      </c>
      <c r="E57" t="s">
        <v>802</v>
      </c>
      <c r="F57">
        <f ca="1">DATEDIF(Table3[[#This Row],[DOB]],TODAY(),"y")</f>
        <v>39</v>
      </c>
    </row>
    <row r="58" spans="1:6" x14ac:dyDescent="0.25">
      <c r="A58" t="s">
        <v>831</v>
      </c>
      <c r="B58" s="3">
        <v>32780</v>
      </c>
      <c r="C58" t="s">
        <v>799</v>
      </c>
      <c r="D58" t="s">
        <v>778</v>
      </c>
      <c r="E58" t="s">
        <v>788</v>
      </c>
      <c r="F58">
        <f ca="1">DATEDIF(Table3[[#This Row],[DOB]],TODAY(),"y")</f>
        <v>32</v>
      </c>
    </row>
    <row r="59" spans="1:6" x14ac:dyDescent="0.25">
      <c r="A59" t="s">
        <v>832</v>
      </c>
      <c r="B59" s="3">
        <v>28245</v>
      </c>
      <c r="C59" t="s">
        <v>799</v>
      </c>
      <c r="D59" t="s">
        <v>800</v>
      </c>
      <c r="E59" t="s">
        <v>817</v>
      </c>
      <c r="F59">
        <f ca="1">DATEDIF(Table3[[#This Row],[DOB]],TODAY(),"y")</f>
        <v>44</v>
      </c>
    </row>
    <row r="60" spans="1:6" x14ac:dyDescent="0.25">
      <c r="A60" t="s">
        <v>833</v>
      </c>
      <c r="B60" s="3">
        <v>28463</v>
      </c>
      <c r="C60" t="s">
        <v>783</v>
      </c>
      <c r="D60" t="s">
        <v>792</v>
      </c>
      <c r="E60" t="s">
        <v>779</v>
      </c>
      <c r="F60">
        <f ca="1">DATEDIF(Table3[[#This Row],[DOB]],TODAY(),"y")</f>
        <v>44</v>
      </c>
    </row>
    <row r="61" spans="1:6" x14ac:dyDescent="0.25">
      <c r="A61" t="s">
        <v>834</v>
      </c>
      <c r="B61" s="3">
        <v>32977</v>
      </c>
      <c r="C61" t="s">
        <v>777</v>
      </c>
      <c r="D61" t="s">
        <v>778</v>
      </c>
      <c r="E61" t="s">
        <v>779</v>
      </c>
      <c r="F61">
        <f ca="1">DATEDIF(Table3[[#This Row],[DOB]],TODAY(),"y")</f>
        <v>31</v>
      </c>
    </row>
    <row r="62" spans="1:6" x14ac:dyDescent="0.25">
      <c r="A62" t="s">
        <v>835</v>
      </c>
      <c r="B62" s="3">
        <v>30729</v>
      </c>
      <c r="C62" t="s">
        <v>777</v>
      </c>
      <c r="D62" t="s">
        <v>801</v>
      </c>
      <c r="E62" t="s">
        <v>779</v>
      </c>
      <c r="F62">
        <f ca="1">DATEDIF(Table3[[#This Row],[DOB]],TODAY(),"y")</f>
        <v>37</v>
      </c>
    </row>
    <row r="63" spans="1:6" x14ac:dyDescent="0.25">
      <c r="A63" t="s">
        <v>836</v>
      </c>
      <c r="B63" s="3">
        <v>30766</v>
      </c>
      <c r="C63" t="s">
        <v>777</v>
      </c>
      <c r="D63" t="s">
        <v>791</v>
      </c>
      <c r="E63" t="s">
        <v>779</v>
      </c>
      <c r="F63">
        <f ca="1">DATEDIF(Table3[[#This Row],[DOB]],TODAY(),"y")</f>
        <v>37</v>
      </c>
    </row>
    <row r="64" spans="1:6" x14ac:dyDescent="0.25">
      <c r="A64" t="s">
        <v>519</v>
      </c>
      <c r="B64" s="3">
        <v>29742</v>
      </c>
      <c r="C64" t="s">
        <v>777</v>
      </c>
      <c r="D64" t="s">
        <v>824</v>
      </c>
      <c r="E64" t="s">
        <v>779</v>
      </c>
      <c r="F64">
        <f ca="1">DATEDIF(Table3[[#This Row],[DOB]],TODAY(),"y")</f>
        <v>40</v>
      </c>
    </row>
    <row r="65" spans="1:6" x14ac:dyDescent="0.25">
      <c r="A65" t="s">
        <v>837</v>
      </c>
      <c r="B65" s="3">
        <v>30117</v>
      </c>
      <c r="C65" t="s">
        <v>777</v>
      </c>
      <c r="D65" t="s">
        <v>824</v>
      </c>
      <c r="E65" t="s">
        <v>814</v>
      </c>
      <c r="F65">
        <f ca="1">DATEDIF(Table3[[#This Row],[DOB]],TODAY(),"y")</f>
        <v>39</v>
      </c>
    </row>
    <row r="66" spans="1:6" x14ac:dyDescent="0.25">
      <c r="A66" t="s">
        <v>57</v>
      </c>
      <c r="B66" s="3">
        <v>30860</v>
      </c>
      <c r="C66" t="s">
        <v>799</v>
      </c>
      <c r="D66" t="s">
        <v>800</v>
      </c>
      <c r="E66" t="s">
        <v>802</v>
      </c>
      <c r="F66">
        <f ca="1">DATEDIF(Table3[[#This Row],[DOB]],TODAY(),"y")</f>
        <v>37</v>
      </c>
    </row>
    <row r="67" spans="1:6" x14ac:dyDescent="0.25">
      <c r="A67" t="s">
        <v>681</v>
      </c>
      <c r="B67" s="3">
        <v>26251</v>
      </c>
      <c r="C67" t="s">
        <v>777</v>
      </c>
      <c r="D67" t="s">
        <v>778</v>
      </c>
      <c r="E67" t="s">
        <v>802</v>
      </c>
      <c r="F67">
        <f ca="1">DATEDIF(Table3[[#This Row],[DOB]],TODAY(),"y")</f>
        <v>50</v>
      </c>
    </row>
    <row r="68" spans="1:6" x14ac:dyDescent="0.25">
      <c r="A68" t="s">
        <v>838</v>
      </c>
      <c r="B68" s="3">
        <v>28165</v>
      </c>
      <c r="C68" t="s">
        <v>777</v>
      </c>
      <c r="D68" t="s">
        <v>791</v>
      </c>
      <c r="E68" t="s">
        <v>788</v>
      </c>
      <c r="F68">
        <f ca="1">DATEDIF(Table3[[#This Row],[DOB]],TODAY(),"y")</f>
        <v>44</v>
      </c>
    </row>
    <row r="69" spans="1:6" x14ac:dyDescent="0.25">
      <c r="A69" t="s">
        <v>696</v>
      </c>
      <c r="B69" s="3">
        <v>29132</v>
      </c>
      <c r="C69" t="s">
        <v>783</v>
      </c>
      <c r="D69" t="s">
        <v>791</v>
      </c>
      <c r="E69" t="s">
        <v>802</v>
      </c>
      <c r="F69">
        <f ca="1">DATEDIF(Table3[[#This Row],[DOB]],TODAY(),"y")</f>
        <v>42</v>
      </c>
    </row>
    <row r="70" spans="1:6" x14ac:dyDescent="0.25">
      <c r="A70" t="s">
        <v>125</v>
      </c>
      <c r="B70" s="3">
        <v>28428</v>
      </c>
      <c r="C70" t="s">
        <v>777</v>
      </c>
      <c r="D70" t="s">
        <v>780</v>
      </c>
      <c r="E70" t="s">
        <v>788</v>
      </c>
      <c r="F70">
        <f ca="1">DATEDIF(Table3[[#This Row],[DOB]],TODAY(),"y")</f>
        <v>44</v>
      </c>
    </row>
    <row r="71" spans="1:6" x14ac:dyDescent="0.25">
      <c r="A71" t="s">
        <v>839</v>
      </c>
      <c r="B71" s="3">
        <v>31930</v>
      </c>
      <c r="C71" t="s">
        <v>777</v>
      </c>
      <c r="D71" t="s">
        <v>778</v>
      </c>
      <c r="E71" t="s">
        <v>802</v>
      </c>
      <c r="F71">
        <f ca="1">DATEDIF(Table3[[#This Row],[DOB]],TODAY(),"y")</f>
        <v>34</v>
      </c>
    </row>
    <row r="72" spans="1:6" x14ac:dyDescent="0.25">
      <c r="A72" t="s">
        <v>840</v>
      </c>
      <c r="B72" s="3">
        <v>34099</v>
      </c>
      <c r="C72" t="s">
        <v>777</v>
      </c>
      <c r="D72" t="s">
        <v>824</v>
      </c>
      <c r="E72" t="s">
        <v>802</v>
      </c>
      <c r="F72">
        <f ca="1">DATEDIF(Table3[[#This Row],[DOB]],TODAY(),"y")</f>
        <v>28</v>
      </c>
    </row>
    <row r="73" spans="1:6" x14ac:dyDescent="0.25">
      <c r="A73" t="s">
        <v>841</v>
      </c>
      <c r="B73" s="3">
        <v>32262</v>
      </c>
      <c r="C73" t="s">
        <v>777</v>
      </c>
      <c r="D73" t="s">
        <v>787</v>
      </c>
      <c r="E73" t="s">
        <v>802</v>
      </c>
      <c r="F73">
        <f ca="1">DATEDIF(Table3[[#This Row],[DOB]],TODAY(),"y")</f>
        <v>33</v>
      </c>
    </row>
    <row r="74" spans="1:6" x14ac:dyDescent="0.25">
      <c r="A74" t="s">
        <v>463</v>
      </c>
      <c r="B74" s="3">
        <v>33707</v>
      </c>
      <c r="C74" t="s">
        <v>777</v>
      </c>
      <c r="D74" t="s">
        <v>787</v>
      </c>
      <c r="E74" t="s">
        <v>779</v>
      </c>
      <c r="F74">
        <f ca="1">DATEDIF(Table3[[#This Row],[DOB]],TODAY(),"y")</f>
        <v>29</v>
      </c>
    </row>
    <row r="75" spans="1:6" x14ac:dyDescent="0.25">
      <c r="A75" t="s">
        <v>843</v>
      </c>
      <c r="B75" s="3">
        <v>32874</v>
      </c>
      <c r="C75" t="s">
        <v>777</v>
      </c>
      <c r="D75" t="s">
        <v>801</v>
      </c>
      <c r="E75" t="s">
        <v>779</v>
      </c>
      <c r="F75">
        <f ca="1">DATEDIF(Table3[[#This Row],[DOB]],TODAY(),"y")</f>
        <v>31</v>
      </c>
    </row>
    <row r="76" spans="1:6" x14ac:dyDescent="0.25">
      <c r="A76" t="s">
        <v>844</v>
      </c>
      <c r="B76" s="3">
        <v>32251</v>
      </c>
      <c r="C76" t="s">
        <v>777</v>
      </c>
      <c r="D76" t="s">
        <v>780</v>
      </c>
      <c r="E76" t="s">
        <v>779</v>
      </c>
      <c r="F76">
        <f ca="1">DATEDIF(Table3[[#This Row],[DOB]],TODAY(),"y")</f>
        <v>33</v>
      </c>
    </row>
    <row r="77" spans="1:6" x14ac:dyDescent="0.25">
      <c r="A77" t="s">
        <v>845</v>
      </c>
      <c r="B77" s="3">
        <v>31733</v>
      </c>
      <c r="C77" t="s">
        <v>777</v>
      </c>
      <c r="D77" t="s">
        <v>778</v>
      </c>
      <c r="E77" t="s">
        <v>779</v>
      </c>
      <c r="F77">
        <f ca="1">DATEDIF(Table3[[#This Row],[DOB]],TODAY(),"y")</f>
        <v>35</v>
      </c>
    </row>
    <row r="78" spans="1:6" x14ac:dyDescent="0.25">
      <c r="A78" t="s">
        <v>846</v>
      </c>
      <c r="B78" s="3">
        <v>30239</v>
      </c>
      <c r="C78" t="s">
        <v>777</v>
      </c>
      <c r="D78" t="s">
        <v>787</v>
      </c>
      <c r="E78" t="s">
        <v>802</v>
      </c>
      <c r="F78">
        <f ca="1">DATEDIF(Table3[[#This Row],[DOB]],TODAY(),"y")</f>
        <v>39</v>
      </c>
    </row>
    <row r="79" spans="1:6" x14ac:dyDescent="0.25">
      <c r="A79" t="s">
        <v>78</v>
      </c>
      <c r="B79" s="3">
        <v>31847</v>
      </c>
      <c r="C79" t="s">
        <v>777</v>
      </c>
      <c r="D79" t="s">
        <v>778</v>
      </c>
      <c r="E79" t="s">
        <v>779</v>
      </c>
      <c r="F79">
        <f ca="1">DATEDIF(Table3[[#This Row],[DOB]],TODAY(),"y")</f>
        <v>34</v>
      </c>
    </row>
    <row r="80" spans="1:6" x14ac:dyDescent="0.25">
      <c r="A80" t="s">
        <v>847</v>
      </c>
      <c r="B80" s="3">
        <v>28943</v>
      </c>
      <c r="C80" t="s">
        <v>777</v>
      </c>
      <c r="D80" t="s">
        <v>787</v>
      </c>
      <c r="E80" t="s">
        <v>802</v>
      </c>
      <c r="F80">
        <f ca="1">DATEDIF(Table3[[#This Row],[DOB]],TODAY(),"y")</f>
        <v>42</v>
      </c>
    </row>
    <row r="81" spans="1:6" x14ac:dyDescent="0.25">
      <c r="A81" t="s">
        <v>289</v>
      </c>
      <c r="B81" s="3">
        <v>31231</v>
      </c>
      <c r="C81" t="s">
        <v>777</v>
      </c>
      <c r="D81" t="s">
        <v>790</v>
      </c>
      <c r="E81" t="s">
        <v>802</v>
      </c>
      <c r="F81">
        <f ca="1">DATEDIF(Table3[[#This Row],[DOB]],TODAY(),"y")</f>
        <v>36</v>
      </c>
    </row>
    <row r="82" spans="1:6" x14ac:dyDescent="0.25">
      <c r="A82" t="s">
        <v>670</v>
      </c>
      <c r="B82" s="3">
        <v>32973</v>
      </c>
      <c r="C82" t="s">
        <v>777</v>
      </c>
      <c r="D82" t="s">
        <v>790</v>
      </c>
      <c r="E82" t="s">
        <v>797</v>
      </c>
      <c r="F82">
        <f ca="1">DATEDIF(Table3[[#This Row],[DOB]],TODAY(),"y")</f>
        <v>31</v>
      </c>
    </row>
    <row r="83" spans="1:6" x14ac:dyDescent="0.25">
      <c r="A83" t="s">
        <v>848</v>
      </c>
      <c r="B83" s="3">
        <v>32167</v>
      </c>
      <c r="C83" t="s">
        <v>777</v>
      </c>
      <c r="D83" t="s">
        <v>801</v>
      </c>
      <c r="E83" t="s">
        <v>779</v>
      </c>
      <c r="F83">
        <f ca="1">DATEDIF(Table3[[#This Row],[DOB]],TODAY(),"y")</f>
        <v>33</v>
      </c>
    </row>
    <row r="84" spans="1:6" x14ac:dyDescent="0.25">
      <c r="A84" t="s">
        <v>406</v>
      </c>
      <c r="B84" s="3">
        <v>29119</v>
      </c>
      <c r="C84" t="s">
        <v>799</v>
      </c>
      <c r="D84" t="s">
        <v>800</v>
      </c>
      <c r="E84" t="s">
        <v>802</v>
      </c>
      <c r="F84">
        <f ca="1">DATEDIF(Table3[[#This Row],[DOB]],TODAY(),"y")</f>
        <v>42</v>
      </c>
    </row>
    <row r="85" spans="1:6" x14ac:dyDescent="0.25">
      <c r="A85" t="s">
        <v>75</v>
      </c>
      <c r="B85" s="3">
        <v>31897</v>
      </c>
      <c r="C85" t="s">
        <v>799</v>
      </c>
      <c r="D85" t="s">
        <v>787</v>
      </c>
      <c r="E85" t="s">
        <v>814</v>
      </c>
      <c r="F85">
        <f ca="1">DATEDIF(Table3[[#This Row],[DOB]],TODAY(),"y")</f>
        <v>34</v>
      </c>
    </row>
    <row r="86" spans="1:6" x14ac:dyDescent="0.25">
      <c r="A86" t="s">
        <v>849</v>
      </c>
      <c r="B86" s="3">
        <v>33220</v>
      </c>
      <c r="C86" t="s">
        <v>783</v>
      </c>
      <c r="D86" t="s">
        <v>790</v>
      </c>
      <c r="E86" t="s">
        <v>802</v>
      </c>
      <c r="F86">
        <f ca="1">DATEDIF(Table3[[#This Row],[DOB]],TODAY(),"y")</f>
        <v>30</v>
      </c>
    </row>
    <row r="87" spans="1:6" x14ac:dyDescent="0.25">
      <c r="A87" t="s">
        <v>850</v>
      </c>
      <c r="B87" s="3">
        <v>31007</v>
      </c>
      <c r="C87" t="s">
        <v>777</v>
      </c>
      <c r="D87" t="s">
        <v>780</v>
      </c>
      <c r="E87" t="s">
        <v>802</v>
      </c>
      <c r="F87">
        <f ca="1">DATEDIF(Table3[[#This Row],[DOB]],TODAY(),"y")</f>
        <v>37</v>
      </c>
    </row>
    <row r="88" spans="1:6" x14ac:dyDescent="0.25">
      <c r="A88" t="s">
        <v>136</v>
      </c>
      <c r="B88" s="3">
        <v>32420</v>
      </c>
      <c r="C88" t="s">
        <v>777</v>
      </c>
      <c r="D88" t="s">
        <v>778</v>
      </c>
      <c r="E88" t="s">
        <v>788</v>
      </c>
      <c r="F88">
        <f ca="1">DATEDIF(Table3[[#This Row],[DOB]],TODAY(),"y")</f>
        <v>33</v>
      </c>
    </row>
    <row r="89" spans="1:6" x14ac:dyDescent="0.25">
      <c r="A89" t="s">
        <v>851</v>
      </c>
      <c r="B89" s="3">
        <v>30367</v>
      </c>
      <c r="C89" t="s">
        <v>777</v>
      </c>
      <c r="D89" t="s">
        <v>824</v>
      </c>
      <c r="E89" t="s">
        <v>802</v>
      </c>
      <c r="F89">
        <f ca="1">DATEDIF(Table3[[#This Row],[DOB]],TODAY(),"y")</f>
        <v>38</v>
      </c>
    </row>
    <row r="90" spans="1:6" x14ac:dyDescent="0.25">
      <c r="A90" t="s">
        <v>852</v>
      </c>
      <c r="B90" s="3">
        <v>31832</v>
      </c>
      <c r="C90" t="s">
        <v>799</v>
      </c>
      <c r="D90" t="s">
        <v>805</v>
      </c>
      <c r="E90" t="s">
        <v>788</v>
      </c>
      <c r="F90">
        <f ca="1">DATEDIF(Table3[[#This Row],[DOB]],TODAY(),"y")</f>
        <v>34</v>
      </c>
    </row>
    <row r="91" spans="1:6" x14ac:dyDescent="0.25">
      <c r="A91" t="s">
        <v>652</v>
      </c>
      <c r="B91" s="3">
        <v>27380</v>
      </c>
      <c r="C91" t="s">
        <v>777</v>
      </c>
      <c r="D91" t="s">
        <v>787</v>
      </c>
      <c r="E91" t="s">
        <v>817</v>
      </c>
      <c r="F91">
        <f ca="1">DATEDIF(Table3[[#This Row],[DOB]],TODAY(),"y")</f>
        <v>46</v>
      </c>
    </row>
    <row r="92" spans="1:6" x14ac:dyDescent="0.25">
      <c r="A92" t="s">
        <v>853</v>
      </c>
      <c r="B92" s="3">
        <v>30546</v>
      </c>
      <c r="C92" t="s">
        <v>799</v>
      </c>
      <c r="D92" t="s">
        <v>784</v>
      </c>
      <c r="E92" t="s">
        <v>797</v>
      </c>
      <c r="F92">
        <f ca="1">DATEDIF(Table3[[#This Row],[DOB]],TODAY(),"y")</f>
        <v>38</v>
      </c>
    </row>
    <row r="93" spans="1:6" x14ac:dyDescent="0.25">
      <c r="A93" t="s">
        <v>854</v>
      </c>
      <c r="B93" s="3">
        <v>31479</v>
      </c>
      <c r="C93" t="s">
        <v>799</v>
      </c>
      <c r="D93" t="s">
        <v>800</v>
      </c>
      <c r="E93" t="s">
        <v>779</v>
      </c>
      <c r="F93">
        <f ca="1">DATEDIF(Table3[[#This Row],[DOB]],TODAY(),"y")</f>
        <v>35</v>
      </c>
    </row>
    <row r="94" spans="1:6" x14ac:dyDescent="0.25">
      <c r="A94" t="s">
        <v>855</v>
      </c>
      <c r="B94" s="3">
        <v>32342</v>
      </c>
      <c r="C94" t="s">
        <v>777</v>
      </c>
      <c r="D94" t="s">
        <v>824</v>
      </c>
      <c r="E94" t="s">
        <v>802</v>
      </c>
      <c r="F94">
        <f ca="1">DATEDIF(Table3[[#This Row],[DOB]],TODAY(),"y")</f>
        <v>33</v>
      </c>
    </row>
    <row r="95" spans="1:6" x14ac:dyDescent="0.25">
      <c r="A95" t="s">
        <v>294</v>
      </c>
      <c r="B95" s="3">
        <v>34307</v>
      </c>
      <c r="C95" t="s">
        <v>777</v>
      </c>
      <c r="D95" t="s">
        <v>780</v>
      </c>
      <c r="E95" t="s">
        <v>802</v>
      </c>
      <c r="F95">
        <f ca="1">DATEDIF(Table3[[#This Row],[DOB]],TODAY(),"y")</f>
        <v>28</v>
      </c>
    </row>
    <row r="96" spans="1:6" x14ac:dyDescent="0.25">
      <c r="A96" t="s">
        <v>856</v>
      </c>
      <c r="B96" s="3">
        <v>31839</v>
      </c>
      <c r="C96" t="s">
        <v>799</v>
      </c>
      <c r="D96" t="s">
        <v>780</v>
      </c>
      <c r="E96" t="s">
        <v>802</v>
      </c>
      <c r="F96">
        <f ca="1">DATEDIF(Table3[[#This Row],[DOB]],TODAY(),"y")</f>
        <v>34</v>
      </c>
    </row>
    <row r="97" spans="1:6" x14ac:dyDescent="0.25">
      <c r="A97" t="s">
        <v>857</v>
      </c>
      <c r="B97" s="3">
        <v>32420</v>
      </c>
      <c r="C97" t="s">
        <v>799</v>
      </c>
      <c r="D97" t="s">
        <v>780</v>
      </c>
      <c r="E97" t="s">
        <v>817</v>
      </c>
      <c r="F97">
        <f ca="1">DATEDIF(Table3[[#This Row],[DOB]],TODAY(),"y")</f>
        <v>33</v>
      </c>
    </row>
    <row r="98" spans="1:6" x14ac:dyDescent="0.25">
      <c r="A98" t="s">
        <v>858</v>
      </c>
      <c r="B98" s="3">
        <v>30367</v>
      </c>
      <c r="C98" t="s">
        <v>799</v>
      </c>
      <c r="D98" t="s">
        <v>790</v>
      </c>
      <c r="E98" t="s">
        <v>802</v>
      </c>
      <c r="F98">
        <f ca="1">DATEDIF(Table3[[#This Row],[DOB]],TODAY(),"y")</f>
        <v>38</v>
      </c>
    </row>
    <row r="99" spans="1:6" x14ac:dyDescent="0.25">
      <c r="A99" t="s">
        <v>464</v>
      </c>
      <c r="B99" s="3">
        <v>31832</v>
      </c>
      <c r="C99" t="s">
        <v>777</v>
      </c>
      <c r="D99" t="s">
        <v>790</v>
      </c>
      <c r="E99" t="s">
        <v>802</v>
      </c>
      <c r="F99">
        <f ca="1">DATEDIF(Table3[[#This Row],[DOB]],TODAY(),"y")</f>
        <v>34</v>
      </c>
    </row>
    <row r="100" spans="1:6" x14ac:dyDescent="0.25">
      <c r="A100" t="s">
        <v>859</v>
      </c>
      <c r="B100" s="3">
        <v>27380</v>
      </c>
      <c r="C100" t="s">
        <v>783</v>
      </c>
      <c r="D100" t="s">
        <v>792</v>
      </c>
      <c r="E100" t="s">
        <v>821</v>
      </c>
      <c r="F100">
        <f ca="1">DATEDIF(Table3[[#This Row],[DOB]],TODAY(),"y")</f>
        <v>46</v>
      </c>
    </row>
    <row r="101" spans="1:6" x14ac:dyDescent="0.25">
      <c r="A101" t="s">
        <v>860</v>
      </c>
      <c r="B101" s="3">
        <v>30546</v>
      </c>
      <c r="C101" t="s">
        <v>777</v>
      </c>
      <c r="D101" t="s">
        <v>778</v>
      </c>
      <c r="E101" t="s">
        <v>821</v>
      </c>
      <c r="F101">
        <f ca="1">DATEDIF(Table3[[#This Row],[DOB]],TODAY(),"y")</f>
        <v>38</v>
      </c>
    </row>
    <row r="102" spans="1:6" x14ac:dyDescent="0.25">
      <c r="A102" t="s">
        <v>861</v>
      </c>
      <c r="B102" s="3">
        <v>31479</v>
      </c>
      <c r="C102" t="s">
        <v>799</v>
      </c>
      <c r="D102" t="s">
        <v>787</v>
      </c>
      <c r="E102" t="s">
        <v>821</v>
      </c>
      <c r="F102">
        <f ca="1">DATEDIF(Table3[[#This Row],[DOB]],TODAY(),"y")</f>
        <v>35</v>
      </c>
    </row>
    <row r="103" spans="1:6" x14ac:dyDescent="0.25">
      <c r="A103" t="s">
        <v>862</v>
      </c>
      <c r="B103" s="3">
        <v>32342</v>
      </c>
      <c r="C103" t="s">
        <v>777</v>
      </c>
      <c r="D103" t="s">
        <v>824</v>
      </c>
      <c r="E103" t="s">
        <v>779</v>
      </c>
      <c r="F103">
        <f ca="1">DATEDIF(Table3[[#This Row],[DOB]],TODAY(),"y")</f>
        <v>33</v>
      </c>
    </row>
    <row r="104" spans="1:6" x14ac:dyDescent="0.25">
      <c r="A104" t="s">
        <v>863</v>
      </c>
      <c r="B104" s="3">
        <v>32342</v>
      </c>
      <c r="C104" t="s">
        <v>799</v>
      </c>
      <c r="D104" t="s">
        <v>801</v>
      </c>
      <c r="E104" t="s">
        <v>821</v>
      </c>
      <c r="F104">
        <f ca="1">DATEDIF(Table3[[#This Row],[DOB]],TODAY(),"y")</f>
        <v>33</v>
      </c>
    </row>
    <row r="105" spans="1:6" x14ac:dyDescent="0.25">
      <c r="A105" t="s">
        <v>864</v>
      </c>
      <c r="B105" s="3">
        <v>33694</v>
      </c>
      <c r="C105" t="s">
        <v>777</v>
      </c>
      <c r="D105" t="s">
        <v>792</v>
      </c>
      <c r="E105" t="s">
        <v>779</v>
      </c>
      <c r="F105">
        <f ca="1">DATEDIF(Table3[[#This Row],[DOB]],TODAY(),"y")</f>
        <v>29</v>
      </c>
    </row>
    <row r="106" spans="1:6" x14ac:dyDescent="0.25">
      <c r="A106" t="s">
        <v>865</v>
      </c>
      <c r="B106" s="3">
        <v>31563</v>
      </c>
      <c r="C106" t="s">
        <v>799</v>
      </c>
      <c r="D106" t="s">
        <v>792</v>
      </c>
      <c r="E106" t="s">
        <v>797</v>
      </c>
      <c r="F106">
        <f ca="1">DATEDIF(Table3[[#This Row],[DOB]],TODAY(),"y")</f>
        <v>35</v>
      </c>
    </row>
    <row r="107" spans="1:6" x14ac:dyDescent="0.25">
      <c r="A107" t="s">
        <v>37</v>
      </c>
      <c r="B107" s="3">
        <v>31348</v>
      </c>
      <c r="C107" t="s">
        <v>777</v>
      </c>
      <c r="D107" t="s">
        <v>800</v>
      </c>
      <c r="E107" t="s">
        <v>802</v>
      </c>
      <c r="F107">
        <f ca="1">DATEDIF(Table3[[#This Row],[DOB]],TODAY(),"y")</f>
        <v>36</v>
      </c>
    </row>
    <row r="108" spans="1:6" x14ac:dyDescent="0.25">
      <c r="A108" t="s">
        <v>866</v>
      </c>
      <c r="B108" s="3">
        <v>30286</v>
      </c>
      <c r="C108" t="s">
        <v>777</v>
      </c>
      <c r="D108" t="s">
        <v>792</v>
      </c>
      <c r="E108" t="s">
        <v>779</v>
      </c>
      <c r="F108">
        <f ca="1">DATEDIF(Table3[[#This Row],[DOB]],TODAY(),"y")</f>
        <v>39</v>
      </c>
    </row>
    <row r="109" spans="1:6" x14ac:dyDescent="0.25">
      <c r="A109" t="s">
        <v>80</v>
      </c>
      <c r="B109" s="3">
        <v>32780</v>
      </c>
      <c r="C109" t="s">
        <v>799</v>
      </c>
      <c r="D109" t="s">
        <v>780</v>
      </c>
      <c r="E109" t="s">
        <v>819</v>
      </c>
      <c r="F109">
        <f ca="1">DATEDIF(Table3[[#This Row],[DOB]],TODAY(),"y")</f>
        <v>32</v>
      </c>
    </row>
    <row r="110" spans="1:6" x14ac:dyDescent="0.25">
      <c r="A110" t="s">
        <v>631</v>
      </c>
      <c r="B110" s="3">
        <v>28245</v>
      </c>
      <c r="C110" t="s">
        <v>777</v>
      </c>
      <c r="D110" t="s">
        <v>787</v>
      </c>
      <c r="E110" t="s">
        <v>797</v>
      </c>
      <c r="F110">
        <f ca="1">DATEDIF(Table3[[#This Row],[DOB]],TODAY(),"y")</f>
        <v>44</v>
      </c>
    </row>
    <row r="111" spans="1:6" x14ac:dyDescent="0.25">
      <c r="A111" t="s">
        <v>71</v>
      </c>
      <c r="B111" s="3">
        <v>28463</v>
      </c>
      <c r="C111" t="s">
        <v>799</v>
      </c>
      <c r="D111" t="s">
        <v>795</v>
      </c>
      <c r="E111" t="s">
        <v>821</v>
      </c>
      <c r="F111">
        <f ca="1">DATEDIF(Table3[[#This Row],[DOB]],TODAY(),"y")</f>
        <v>44</v>
      </c>
    </row>
    <row r="112" spans="1:6" x14ac:dyDescent="0.25">
      <c r="A112" t="s">
        <v>867</v>
      </c>
      <c r="B112" s="3">
        <v>32977</v>
      </c>
      <c r="C112" t="s">
        <v>777</v>
      </c>
      <c r="D112" t="s">
        <v>778</v>
      </c>
      <c r="E112" t="s">
        <v>802</v>
      </c>
      <c r="F112">
        <f ca="1">DATEDIF(Table3[[#This Row],[DOB]],TODAY(),"y")</f>
        <v>31</v>
      </c>
    </row>
    <row r="113" spans="1:6" x14ac:dyDescent="0.25">
      <c r="A113" t="s">
        <v>868</v>
      </c>
      <c r="B113" s="3">
        <v>30729</v>
      </c>
      <c r="C113" t="s">
        <v>777</v>
      </c>
      <c r="D113" t="s">
        <v>787</v>
      </c>
      <c r="E113" t="s">
        <v>788</v>
      </c>
      <c r="F113">
        <f ca="1">DATEDIF(Table3[[#This Row],[DOB]],TODAY(),"y")</f>
        <v>37</v>
      </c>
    </row>
    <row r="114" spans="1:6" x14ac:dyDescent="0.25">
      <c r="A114" t="s">
        <v>869</v>
      </c>
      <c r="B114" s="3">
        <v>30766</v>
      </c>
      <c r="C114" t="s">
        <v>777</v>
      </c>
      <c r="D114" t="s">
        <v>787</v>
      </c>
      <c r="E114" t="s">
        <v>802</v>
      </c>
      <c r="F114">
        <f ca="1">DATEDIF(Table3[[#This Row],[DOB]],TODAY(),"y")</f>
        <v>37</v>
      </c>
    </row>
    <row r="115" spans="1:6" x14ac:dyDescent="0.25">
      <c r="A115" t="s">
        <v>870</v>
      </c>
      <c r="B115" s="3">
        <v>29742</v>
      </c>
      <c r="C115" t="s">
        <v>777</v>
      </c>
      <c r="D115" t="s">
        <v>778</v>
      </c>
      <c r="E115" t="s">
        <v>817</v>
      </c>
      <c r="F115">
        <f ca="1">DATEDIF(Table3[[#This Row],[DOB]],TODAY(),"y")</f>
        <v>40</v>
      </c>
    </row>
    <row r="116" spans="1:6" x14ac:dyDescent="0.25">
      <c r="A116" t="s">
        <v>871</v>
      </c>
      <c r="B116" s="3">
        <v>30117</v>
      </c>
      <c r="C116" t="s">
        <v>777</v>
      </c>
      <c r="D116" t="s">
        <v>787</v>
      </c>
      <c r="E116" t="s">
        <v>788</v>
      </c>
      <c r="F116">
        <f ca="1">DATEDIF(Table3[[#This Row],[DOB]],TODAY(),"y")</f>
        <v>39</v>
      </c>
    </row>
    <row r="117" spans="1:6" x14ac:dyDescent="0.25">
      <c r="A117" t="s">
        <v>456</v>
      </c>
      <c r="B117" s="3">
        <v>30860</v>
      </c>
      <c r="C117" t="s">
        <v>777</v>
      </c>
      <c r="D117" t="s">
        <v>791</v>
      </c>
      <c r="E117" t="s">
        <v>802</v>
      </c>
      <c r="F117">
        <f ca="1">DATEDIF(Table3[[#This Row],[DOB]],TODAY(),"y")</f>
        <v>37</v>
      </c>
    </row>
    <row r="118" spans="1:6" x14ac:dyDescent="0.25">
      <c r="A118" t="s">
        <v>872</v>
      </c>
      <c r="B118" s="3">
        <v>26251</v>
      </c>
      <c r="C118" t="s">
        <v>777</v>
      </c>
      <c r="D118" t="s">
        <v>824</v>
      </c>
      <c r="E118" t="s">
        <v>779</v>
      </c>
      <c r="F118">
        <f ca="1">DATEDIF(Table3[[#This Row],[DOB]],TODAY(),"y")</f>
        <v>50</v>
      </c>
    </row>
    <row r="119" spans="1:6" x14ac:dyDescent="0.25">
      <c r="A119" t="s">
        <v>635</v>
      </c>
      <c r="B119" s="3">
        <v>28165</v>
      </c>
      <c r="C119" t="s">
        <v>777</v>
      </c>
      <c r="D119" t="s">
        <v>787</v>
      </c>
      <c r="E119" t="s">
        <v>819</v>
      </c>
      <c r="F119">
        <f ca="1">DATEDIF(Table3[[#This Row],[DOB]],TODAY(),"y")</f>
        <v>44</v>
      </c>
    </row>
    <row r="120" spans="1:6" x14ac:dyDescent="0.25">
      <c r="A120" t="s">
        <v>873</v>
      </c>
      <c r="B120" s="3">
        <v>29132</v>
      </c>
      <c r="C120" t="s">
        <v>783</v>
      </c>
      <c r="D120" t="s">
        <v>787</v>
      </c>
      <c r="E120" t="s">
        <v>814</v>
      </c>
      <c r="F120">
        <f ca="1">DATEDIF(Table3[[#This Row],[DOB]],TODAY(),"y")</f>
        <v>42</v>
      </c>
    </row>
    <row r="121" spans="1:6" x14ac:dyDescent="0.25">
      <c r="A121" t="s">
        <v>199</v>
      </c>
      <c r="B121" s="3">
        <v>28428</v>
      </c>
      <c r="C121" t="s">
        <v>777</v>
      </c>
      <c r="D121" t="s">
        <v>787</v>
      </c>
      <c r="E121" t="s">
        <v>814</v>
      </c>
      <c r="F121">
        <f ca="1">DATEDIF(Table3[[#This Row],[DOB]],TODAY(),"y")</f>
        <v>44</v>
      </c>
    </row>
    <row r="122" spans="1:6" x14ac:dyDescent="0.25">
      <c r="A122" t="s">
        <v>874</v>
      </c>
      <c r="B122" s="3">
        <v>31930</v>
      </c>
      <c r="C122" t="s">
        <v>777</v>
      </c>
      <c r="D122" t="s">
        <v>787</v>
      </c>
      <c r="E122" t="s">
        <v>802</v>
      </c>
      <c r="F122">
        <f ca="1">DATEDIF(Table3[[#This Row],[DOB]],TODAY(),"y")</f>
        <v>34</v>
      </c>
    </row>
    <row r="123" spans="1:6" x14ac:dyDescent="0.25">
      <c r="A123" t="s">
        <v>875</v>
      </c>
      <c r="B123" s="3">
        <v>34099</v>
      </c>
      <c r="C123" t="s">
        <v>777</v>
      </c>
      <c r="D123" t="s">
        <v>801</v>
      </c>
      <c r="E123" t="s">
        <v>802</v>
      </c>
      <c r="F123">
        <f ca="1">DATEDIF(Table3[[#This Row],[DOB]],TODAY(),"y")</f>
        <v>28</v>
      </c>
    </row>
    <row r="124" spans="1:6" x14ac:dyDescent="0.25">
      <c r="A124" t="s">
        <v>876</v>
      </c>
      <c r="B124" s="3">
        <v>32262</v>
      </c>
      <c r="C124" t="s">
        <v>777</v>
      </c>
      <c r="D124" t="s">
        <v>792</v>
      </c>
      <c r="E124" t="s">
        <v>788</v>
      </c>
      <c r="F124">
        <f ca="1">DATEDIF(Table3[[#This Row],[DOB]],TODAY(),"y")</f>
        <v>33</v>
      </c>
    </row>
    <row r="125" spans="1:6" x14ac:dyDescent="0.25">
      <c r="A125" t="s">
        <v>877</v>
      </c>
      <c r="B125" s="3">
        <v>33707</v>
      </c>
      <c r="C125" t="s">
        <v>783</v>
      </c>
      <c r="D125" t="s">
        <v>800</v>
      </c>
      <c r="E125" t="s">
        <v>802</v>
      </c>
      <c r="F125">
        <f ca="1">DATEDIF(Table3[[#This Row],[DOB]],TODAY(),"y")</f>
        <v>29</v>
      </c>
    </row>
    <row r="126" spans="1:6" x14ac:dyDescent="0.25">
      <c r="A126" t="s">
        <v>878</v>
      </c>
      <c r="B126" s="3">
        <v>32874</v>
      </c>
      <c r="C126" t="s">
        <v>799</v>
      </c>
      <c r="D126" t="s">
        <v>787</v>
      </c>
      <c r="E126" t="s">
        <v>788</v>
      </c>
      <c r="F126">
        <f ca="1">DATEDIF(Table3[[#This Row],[DOB]],TODAY(),"y")</f>
        <v>31</v>
      </c>
    </row>
    <row r="127" spans="1:6" x14ac:dyDescent="0.25">
      <c r="A127" t="s">
        <v>879</v>
      </c>
      <c r="B127" s="3">
        <v>32251</v>
      </c>
      <c r="C127" t="s">
        <v>777</v>
      </c>
      <c r="D127" t="s">
        <v>790</v>
      </c>
      <c r="E127" t="s">
        <v>802</v>
      </c>
      <c r="F127">
        <f ca="1">DATEDIF(Table3[[#This Row],[DOB]],TODAY(),"y")</f>
        <v>33</v>
      </c>
    </row>
    <row r="128" spans="1:6" x14ac:dyDescent="0.25">
      <c r="A128" t="s">
        <v>880</v>
      </c>
      <c r="B128" s="3">
        <v>31733</v>
      </c>
      <c r="C128" t="s">
        <v>777</v>
      </c>
      <c r="D128" t="s">
        <v>780</v>
      </c>
      <c r="E128" t="s">
        <v>802</v>
      </c>
      <c r="F128">
        <f ca="1">DATEDIF(Table3[[#This Row],[DOB]],TODAY(),"y")</f>
        <v>35</v>
      </c>
    </row>
    <row r="129" spans="1:6" x14ac:dyDescent="0.25">
      <c r="A129" t="s">
        <v>497</v>
      </c>
      <c r="B129" s="3">
        <v>30239</v>
      </c>
      <c r="C129" t="s">
        <v>799</v>
      </c>
      <c r="D129" t="s">
        <v>778</v>
      </c>
      <c r="E129" t="s">
        <v>802</v>
      </c>
      <c r="F129">
        <f ca="1">DATEDIF(Table3[[#This Row],[DOB]],TODAY(),"y")</f>
        <v>39</v>
      </c>
    </row>
    <row r="130" spans="1:6" x14ac:dyDescent="0.25">
      <c r="A130" t="s">
        <v>108</v>
      </c>
      <c r="B130" s="3">
        <v>31847</v>
      </c>
      <c r="C130" t="s">
        <v>799</v>
      </c>
      <c r="D130" t="s">
        <v>801</v>
      </c>
      <c r="E130" t="s">
        <v>802</v>
      </c>
      <c r="F130">
        <f ca="1">DATEDIF(Table3[[#This Row],[DOB]],TODAY(),"y")</f>
        <v>34</v>
      </c>
    </row>
    <row r="131" spans="1:6" x14ac:dyDescent="0.25">
      <c r="A131" t="s">
        <v>881</v>
      </c>
      <c r="B131" s="3">
        <v>28943</v>
      </c>
      <c r="C131" t="s">
        <v>777</v>
      </c>
      <c r="D131" t="s">
        <v>787</v>
      </c>
      <c r="E131" t="s">
        <v>814</v>
      </c>
      <c r="F131">
        <f ca="1">DATEDIF(Table3[[#This Row],[DOB]],TODAY(),"y")</f>
        <v>42</v>
      </c>
    </row>
    <row r="132" spans="1:6" x14ac:dyDescent="0.25">
      <c r="A132" t="s">
        <v>882</v>
      </c>
      <c r="B132" s="3">
        <v>31231</v>
      </c>
      <c r="C132" t="s">
        <v>777</v>
      </c>
      <c r="D132" t="s">
        <v>800</v>
      </c>
      <c r="E132" t="s">
        <v>802</v>
      </c>
      <c r="F132">
        <f ca="1">DATEDIF(Table3[[#This Row],[DOB]],TODAY(),"y")</f>
        <v>36</v>
      </c>
    </row>
    <row r="133" spans="1:6" x14ac:dyDescent="0.25">
      <c r="A133" t="s">
        <v>883</v>
      </c>
      <c r="B133" s="3">
        <v>32973</v>
      </c>
      <c r="C133" t="s">
        <v>777</v>
      </c>
      <c r="D133" t="s">
        <v>805</v>
      </c>
      <c r="E133" t="s">
        <v>802</v>
      </c>
      <c r="F133">
        <f ca="1">DATEDIF(Table3[[#This Row],[DOB]],TODAY(),"y")</f>
        <v>31</v>
      </c>
    </row>
    <row r="134" spans="1:6" x14ac:dyDescent="0.25">
      <c r="A134" t="s">
        <v>362</v>
      </c>
      <c r="B134" s="3">
        <v>32167</v>
      </c>
      <c r="C134" t="s">
        <v>799</v>
      </c>
      <c r="D134" t="s">
        <v>780</v>
      </c>
      <c r="E134" t="s">
        <v>788</v>
      </c>
      <c r="F134">
        <f ca="1">DATEDIF(Table3[[#This Row],[DOB]],TODAY(),"y")</f>
        <v>33</v>
      </c>
    </row>
    <row r="135" spans="1:6" x14ac:dyDescent="0.25">
      <c r="A135" t="s">
        <v>884</v>
      </c>
      <c r="B135" s="3">
        <v>29119</v>
      </c>
      <c r="C135" t="s">
        <v>799</v>
      </c>
      <c r="D135" t="s">
        <v>787</v>
      </c>
      <c r="E135" t="s">
        <v>802</v>
      </c>
      <c r="F135">
        <f ca="1">DATEDIF(Table3[[#This Row],[DOB]],TODAY(),"y")</f>
        <v>42</v>
      </c>
    </row>
    <row r="136" spans="1:6" x14ac:dyDescent="0.25">
      <c r="A136" t="s">
        <v>212</v>
      </c>
      <c r="B136" s="3">
        <v>31897</v>
      </c>
      <c r="C136" t="s">
        <v>777</v>
      </c>
      <c r="D136" t="s">
        <v>800</v>
      </c>
      <c r="E136" t="s">
        <v>788</v>
      </c>
      <c r="F136">
        <f ca="1">DATEDIF(Table3[[#This Row],[DOB]],TODAY(),"y")</f>
        <v>34</v>
      </c>
    </row>
    <row r="137" spans="1:6" x14ac:dyDescent="0.25">
      <c r="A137" t="s">
        <v>885</v>
      </c>
      <c r="B137" s="3">
        <v>33220</v>
      </c>
      <c r="C137" t="s">
        <v>777</v>
      </c>
      <c r="D137" t="s">
        <v>787</v>
      </c>
      <c r="E137" t="s">
        <v>817</v>
      </c>
      <c r="F137">
        <f ca="1">DATEDIF(Table3[[#This Row],[DOB]],TODAY(),"y")</f>
        <v>30</v>
      </c>
    </row>
    <row r="138" spans="1:6" x14ac:dyDescent="0.25">
      <c r="A138" t="s">
        <v>570</v>
      </c>
      <c r="B138" s="3">
        <v>31007</v>
      </c>
      <c r="C138" t="s">
        <v>777</v>
      </c>
      <c r="D138" t="s">
        <v>787</v>
      </c>
      <c r="E138" t="s">
        <v>817</v>
      </c>
      <c r="F138">
        <f ca="1">DATEDIF(Table3[[#This Row],[DOB]],TODAY(),"y")</f>
        <v>37</v>
      </c>
    </row>
    <row r="139" spans="1:6" x14ac:dyDescent="0.25">
      <c r="A139" t="s">
        <v>154</v>
      </c>
      <c r="B139" s="3">
        <v>32420</v>
      </c>
      <c r="C139" t="s">
        <v>777</v>
      </c>
      <c r="D139" t="s">
        <v>801</v>
      </c>
      <c r="E139" t="s">
        <v>802</v>
      </c>
      <c r="F139">
        <f ca="1">DATEDIF(Table3[[#This Row],[DOB]],TODAY(),"y")</f>
        <v>33</v>
      </c>
    </row>
    <row r="140" spans="1:6" x14ac:dyDescent="0.25">
      <c r="A140" t="s">
        <v>886</v>
      </c>
      <c r="B140" s="3">
        <v>30367</v>
      </c>
      <c r="C140" t="s">
        <v>777</v>
      </c>
      <c r="D140" t="s">
        <v>790</v>
      </c>
      <c r="E140" t="s">
        <v>797</v>
      </c>
      <c r="F140">
        <f ca="1">DATEDIF(Table3[[#This Row],[DOB]],TODAY(),"y")</f>
        <v>38</v>
      </c>
    </row>
    <row r="141" spans="1:6" x14ac:dyDescent="0.25">
      <c r="A141" t="s">
        <v>887</v>
      </c>
      <c r="B141" s="3">
        <v>31832</v>
      </c>
      <c r="C141" t="s">
        <v>777</v>
      </c>
      <c r="D141" t="s">
        <v>778</v>
      </c>
      <c r="E141" t="s">
        <v>779</v>
      </c>
      <c r="F141">
        <f ca="1">DATEDIF(Table3[[#This Row],[DOB]],TODAY(),"y")</f>
        <v>34</v>
      </c>
    </row>
    <row r="142" spans="1:6" x14ac:dyDescent="0.25">
      <c r="A142" t="s">
        <v>888</v>
      </c>
      <c r="B142" s="3">
        <v>27380</v>
      </c>
      <c r="C142" t="s">
        <v>777</v>
      </c>
      <c r="D142" t="s">
        <v>778</v>
      </c>
      <c r="E142" t="s">
        <v>802</v>
      </c>
      <c r="F142">
        <f ca="1">DATEDIF(Table3[[#This Row],[DOB]],TODAY(),"y")</f>
        <v>46</v>
      </c>
    </row>
    <row r="143" spans="1:6" x14ac:dyDescent="0.25">
      <c r="A143" t="s">
        <v>510</v>
      </c>
      <c r="B143" s="3">
        <v>30546</v>
      </c>
      <c r="C143" t="s">
        <v>777</v>
      </c>
      <c r="D143" t="s">
        <v>801</v>
      </c>
      <c r="E143" t="s">
        <v>819</v>
      </c>
      <c r="F143">
        <f ca="1">DATEDIF(Table3[[#This Row],[DOB]],TODAY(),"y")</f>
        <v>38</v>
      </c>
    </row>
    <row r="144" spans="1:6" x14ac:dyDescent="0.25">
      <c r="A144" t="s">
        <v>737</v>
      </c>
      <c r="B144" s="3">
        <v>31479</v>
      </c>
      <c r="C144" t="s">
        <v>777</v>
      </c>
      <c r="D144" t="s">
        <v>778</v>
      </c>
      <c r="E144" t="s">
        <v>779</v>
      </c>
      <c r="F144">
        <f ca="1">DATEDIF(Table3[[#This Row],[DOB]],TODAY(),"y")</f>
        <v>35</v>
      </c>
    </row>
    <row r="145" spans="1:6" x14ac:dyDescent="0.25">
      <c r="A145" t="s">
        <v>236</v>
      </c>
      <c r="B145" s="3">
        <v>32342</v>
      </c>
      <c r="C145" t="s">
        <v>799</v>
      </c>
      <c r="D145" t="s">
        <v>800</v>
      </c>
      <c r="E145" t="s">
        <v>821</v>
      </c>
      <c r="F145">
        <f ca="1">DATEDIF(Table3[[#This Row],[DOB]],TODAY(),"y")</f>
        <v>33</v>
      </c>
    </row>
    <row r="146" spans="1:6" x14ac:dyDescent="0.25">
      <c r="A146" t="s">
        <v>889</v>
      </c>
      <c r="B146" s="3">
        <v>34307</v>
      </c>
      <c r="C146" t="s">
        <v>799</v>
      </c>
      <c r="D146" t="s">
        <v>800</v>
      </c>
      <c r="E146" t="s">
        <v>814</v>
      </c>
      <c r="F146">
        <f ca="1">DATEDIF(Table3[[#This Row],[DOB]],TODAY(),"y")</f>
        <v>28</v>
      </c>
    </row>
    <row r="147" spans="1:6" x14ac:dyDescent="0.25">
      <c r="A147" t="s">
        <v>890</v>
      </c>
      <c r="B147" s="3">
        <v>31839</v>
      </c>
      <c r="C147" t="s">
        <v>799</v>
      </c>
      <c r="D147" t="s">
        <v>787</v>
      </c>
      <c r="E147" t="s">
        <v>802</v>
      </c>
      <c r="F147">
        <f ca="1">DATEDIF(Table3[[#This Row],[DOB]],TODAY(),"y")</f>
        <v>34</v>
      </c>
    </row>
    <row r="148" spans="1:6" x14ac:dyDescent="0.25">
      <c r="A148" t="s">
        <v>267</v>
      </c>
      <c r="B148" s="3">
        <v>29988</v>
      </c>
      <c r="C148" t="s">
        <v>777</v>
      </c>
      <c r="D148" t="s">
        <v>790</v>
      </c>
      <c r="E148" t="s">
        <v>802</v>
      </c>
      <c r="F148">
        <f ca="1">DATEDIF(Table3[[#This Row],[DOB]],TODAY(),"y")</f>
        <v>39</v>
      </c>
    </row>
    <row r="149" spans="1:6" x14ac:dyDescent="0.25">
      <c r="A149" t="s">
        <v>892</v>
      </c>
      <c r="B149" s="3">
        <v>31297</v>
      </c>
      <c r="C149" t="s">
        <v>777</v>
      </c>
      <c r="D149" t="s">
        <v>780</v>
      </c>
      <c r="E149" t="s">
        <v>788</v>
      </c>
      <c r="F149">
        <f ca="1">DATEDIF(Table3[[#This Row],[DOB]],TODAY(),"y")</f>
        <v>36</v>
      </c>
    </row>
    <row r="150" spans="1:6" x14ac:dyDescent="0.25">
      <c r="A150" t="s">
        <v>209</v>
      </c>
      <c r="B150" s="3">
        <v>29873</v>
      </c>
      <c r="C150" t="s">
        <v>777</v>
      </c>
      <c r="D150" t="s">
        <v>778</v>
      </c>
      <c r="E150" t="s">
        <v>802</v>
      </c>
      <c r="F150">
        <f ca="1">DATEDIF(Table3[[#This Row],[DOB]],TODAY(),"y")</f>
        <v>40</v>
      </c>
    </row>
    <row r="151" spans="1:6" x14ac:dyDescent="0.25">
      <c r="A151" t="s">
        <v>893</v>
      </c>
      <c r="B151" s="3">
        <v>29862</v>
      </c>
      <c r="C151" t="s">
        <v>777</v>
      </c>
      <c r="D151" t="s">
        <v>801</v>
      </c>
      <c r="E151" t="s">
        <v>788</v>
      </c>
      <c r="F151">
        <f ca="1">DATEDIF(Table3[[#This Row],[DOB]],TODAY(),"y")</f>
        <v>40</v>
      </c>
    </row>
    <row r="152" spans="1:6" x14ac:dyDescent="0.25">
      <c r="A152" t="s">
        <v>115</v>
      </c>
      <c r="B152" s="3">
        <v>25970</v>
      </c>
      <c r="C152" t="s">
        <v>777</v>
      </c>
      <c r="D152" t="s">
        <v>787</v>
      </c>
      <c r="E152" t="s">
        <v>802</v>
      </c>
      <c r="F152">
        <f ca="1">DATEDIF(Table3[[#This Row],[DOB]],TODAY(),"y")</f>
        <v>50</v>
      </c>
    </row>
    <row r="153" spans="1:6" x14ac:dyDescent="0.25">
      <c r="A153" t="s">
        <v>894</v>
      </c>
      <c r="B153" s="3">
        <v>29618</v>
      </c>
      <c r="C153" t="s">
        <v>777</v>
      </c>
      <c r="D153" t="s">
        <v>800</v>
      </c>
      <c r="E153" t="s">
        <v>802</v>
      </c>
      <c r="F153">
        <f ca="1">DATEDIF(Table3[[#This Row],[DOB]],TODAY(),"y")</f>
        <v>40</v>
      </c>
    </row>
    <row r="154" spans="1:6" x14ac:dyDescent="0.25">
      <c r="A154" t="s">
        <v>895</v>
      </c>
      <c r="B154" s="3">
        <v>25608</v>
      </c>
      <c r="C154" t="s">
        <v>799</v>
      </c>
      <c r="D154" t="s">
        <v>805</v>
      </c>
      <c r="E154" t="s">
        <v>802</v>
      </c>
      <c r="F154">
        <f ca="1">DATEDIF(Table3[[#This Row],[DOB]],TODAY(),"y")</f>
        <v>51</v>
      </c>
    </row>
    <row r="155" spans="1:6" x14ac:dyDescent="0.25">
      <c r="A155" t="s">
        <v>896</v>
      </c>
      <c r="B155" s="3">
        <v>34255</v>
      </c>
      <c r="C155" t="s">
        <v>777</v>
      </c>
      <c r="D155" t="s">
        <v>780</v>
      </c>
      <c r="E155" t="s">
        <v>802</v>
      </c>
      <c r="F155">
        <f ca="1">DATEDIF(Table3[[#This Row],[DOB]],TODAY(),"y")</f>
        <v>28</v>
      </c>
    </row>
    <row r="156" spans="1:6" x14ac:dyDescent="0.25">
      <c r="A156" t="s">
        <v>897</v>
      </c>
      <c r="B156" s="3">
        <v>30201</v>
      </c>
      <c r="C156" t="s">
        <v>777</v>
      </c>
      <c r="D156" t="s">
        <v>787</v>
      </c>
      <c r="E156" t="s">
        <v>779</v>
      </c>
      <c r="F156">
        <f ca="1">DATEDIF(Table3[[#This Row],[DOB]],TODAY(),"y")</f>
        <v>39</v>
      </c>
    </row>
    <row r="157" spans="1:6" x14ac:dyDescent="0.25">
      <c r="A157" t="s">
        <v>379</v>
      </c>
      <c r="B157" s="3">
        <v>32430</v>
      </c>
      <c r="C157" t="s">
        <v>777</v>
      </c>
      <c r="D157" t="s">
        <v>800</v>
      </c>
      <c r="E157" t="s">
        <v>797</v>
      </c>
      <c r="F157">
        <f ca="1">DATEDIF(Table3[[#This Row],[DOB]],TODAY(),"y")</f>
        <v>33</v>
      </c>
    </row>
    <row r="158" spans="1:6" x14ac:dyDescent="0.25">
      <c r="A158" t="s">
        <v>898</v>
      </c>
      <c r="B158" s="3">
        <v>29226</v>
      </c>
      <c r="C158" t="s">
        <v>799</v>
      </c>
      <c r="D158" t="s">
        <v>787</v>
      </c>
      <c r="E158" t="s">
        <v>821</v>
      </c>
      <c r="F158">
        <f ca="1">DATEDIF(Table3[[#This Row],[DOB]],TODAY(),"y")</f>
        <v>41</v>
      </c>
    </row>
    <row r="159" spans="1:6" x14ac:dyDescent="0.25">
      <c r="A159" t="s">
        <v>596</v>
      </c>
      <c r="B159" s="3">
        <v>34134</v>
      </c>
      <c r="C159" t="s">
        <v>799</v>
      </c>
      <c r="D159" t="s">
        <v>787</v>
      </c>
      <c r="E159" t="s">
        <v>821</v>
      </c>
      <c r="F159">
        <f ca="1">DATEDIF(Table3[[#This Row],[DOB]],TODAY(),"y")</f>
        <v>28</v>
      </c>
    </row>
    <row r="160" spans="1:6" x14ac:dyDescent="0.25">
      <c r="A160" t="s">
        <v>899</v>
      </c>
      <c r="B160" s="3">
        <v>33053</v>
      </c>
      <c r="C160" t="s">
        <v>777</v>
      </c>
      <c r="D160" t="s">
        <v>801</v>
      </c>
      <c r="E160" t="s">
        <v>821</v>
      </c>
      <c r="F160">
        <f ca="1">DATEDIF(Table3[[#This Row],[DOB]],TODAY(),"y")</f>
        <v>31</v>
      </c>
    </row>
    <row r="161" spans="1:6" x14ac:dyDescent="0.25">
      <c r="A161" t="s">
        <v>900</v>
      </c>
      <c r="B161" s="3">
        <v>30598</v>
      </c>
      <c r="C161" t="s">
        <v>777</v>
      </c>
      <c r="D161" t="s">
        <v>790</v>
      </c>
      <c r="E161" t="s">
        <v>797</v>
      </c>
      <c r="F161">
        <f ca="1">DATEDIF(Table3[[#This Row],[DOB]],TODAY(),"y")</f>
        <v>38</v>
      </c>
    </row>
    <row r="162" spans="1:6" x14ac:dyDescent="0.25">
      <c r="A162" t="s">
        <v>436</v>
      </c>
      <c r="B162" s="3">
        <v>30876</v>
      </c>
      <c r="C162" t="s">
        <v>777</v>
      </c>
      <c r="D162" t="s">
        <v>792</v>
      </c>
      <c r="E162" t="s">
        <v>797</v>
      </c>
      <c r="F162">
        <f ca="1">DATEDIF(Table3[[#This Row],[DOB]],TODAY(),"y")</f>
        <v>37</v>
      </c>
    </row>
    <row r="163" spans="1:6" x14ac:dyDescent="0.25">
      <c r="A163" t="s">
        <v>901</v>
      </c>
      <c r="B163" s="3">
        <v>29988</v>
      </c>
      <c r="C163" t="s">
        <v>777</v>
      </c>
      <c r="D163" t="s">
        <v>790</v>
      </c>
      <c r="E163" t="s">
        <v>819</v>
      </c>
      <c r="F163">
        <f ca="1">DATEDIF(Table3[[#This Row],[DOB]],TODAY(),"y")</f>
        <v>39</v>
      </c>
    </row>
    <row r="164" spans="1:6" x14ac:dyDescent="0.25">
      <c r="A164" t="s">
        <v>902</v>
      </c>
      <c r="B164" s="3">
        <v>31297</v>
      </c>
      <c r="C164" t="s">
        <v>799</v>
      </c>
      <c r="D164" t="s">
        <v>778</v>
      </c>
      <c r="E164" t="s">
        <v>779</v>
      </c>
      <c r="F164">
        <f ca="1">DATEDIF(Table3[[#This Row],[DOB]],TODAY(),"y")</f>
        <v>36</v>
      </c>
    </row>
    <row r="165" spans="1:6" x14ac:dyDescent="0.25">
      <c r="A165" t="s">
        <v>99</v>
      </c>
      <c r="B165" s="3">
        <v>29873</v>
      </c>
      <c r="C165" t="s">
        <v>799</v>
      </c>
      <c r="D165" t="s">
        <v>792</v>
      </c>
      <c r="E165" t="s">
        <v>779</v>
      </c>
      <c r="F165">
        <f ca="1">DATEDIF(Table3[[#This Row],[DOB]],TODAY(),"y")</f>
        <v>40</v>
      </c>
    </row>
    <row r="166" spans="1:6" x14ac:dyDescent="0.25">
      <c r="A166" t="s">
        <v>903</v>
      </c>
      <c r="B166" s="3">
        <v>29862</v>
      </c>
      <c r="C166" t="s">
        <v>777</v>
      </c>
      <c r="D166" t="s">
        <v>801</v>
      </c>
      <c r="E166" t="s">
        <v>779</v>
      </c>
      <c r="F166">
        <f ca="1">DATEDIF(Table3[[#This Row],[DOB]],TODAY(),"y")</f>
        <v>40</v>
      </c>
    </row>
    <row r="167" spans="1:6" x14ac:dyDescent="0.25">
      <c r="A167" t="s">
        <v>904</v>
      </c>
      <c r="B167" s="3">
        <v>25970</v>
      </c>
      <c r="C167" t="s">
        <v>799</v>
      </c>
      <c r="D167" t="s">
        <v>905</v>
      </c>
      <c r="E167" t="s">
        <v>802</v>
      </c>
      <c r="F167">
        <f ca="1">DATEDIF(Table3[[#This Row],[DOB]],TODAY(),"y")</f>
        <v>50</v>
      </c>
    </row>
    <row r="168" spans="1:6" x14ac:dyDescent="0.25">
      <c r="A168" t="s">
        <v>210</v>
      </c>
      <c r="B168" s="3">
        <v>29618</v>
      </c>
      <c r="C168" t="s">
        <v>799</v>
      </c>
      <c r="D168" t="s">
        <v>780</v>
      </c>
      <c r="E168" t="s">
        <v>797</v>
      </c>
      <c r="F168">
        <f ca="1">DATEDIF(Table3[[#This Row],[DOB]],TODAY(),"y")</f>
        <v>40</v>
      </c>
    </row>
    <row r="169" spans="1:6" x14ac:dyDescent="0.25">
      <c r="A169" t="s">
        <v>187</v>
      </c>
      <c r="B169" s="3">
        <v>25608</v>
      </c>
      <c r="C169" t="s">
        <v>777</v>
      </c>
      <c r="D169" t="s">
        <v>787</v>
      </c>
      <c r="E169" t="s">
        <v>802</v>
      </c>
      <c r="F169">
        <f ca="1">DATEDIF(Table3[[#This Row],[DOB]],TODAY(),"y")</f>
        <v>51</v>
      </c>
    </row>
    <row r="170" spans="1:6" x14ac:dyDescent="0.25">
      <c r="A170" t="s">
        <v>482</v>
      </c>
      <c r="B170" s="3">
        <v>34255</v>
      </c>
      <c r="C170" t="s">
        <v>777</v>
      </c>
      <c r="D170" t="s">
        <v>780</v>
      </c>
      <c r="E170" t="s">
        <v>779</v>
      </c>
      <c r="F170">
        <f ca="1">DATEDIF(Table3[[#This Row],[DOB]],TODAY(),"y")</f>
        <v>28</v>
      </c>
    </row>
    <row r="171" spans="1:6" x14ac:dyDescent="0.25">
      <c r="A171" t="s">
        <v>571</v>
      </c>
      <c r="B171" s="3">
        <v>30201</v>
      </c>
      <c r="C171" t="s">
        <v>777</v>
      </c>
      <c r="D171" t="s">
        <v>778</v>
      </c>
      <c r="E171" t="s">
        <v>802</v>
      </c>
      <c r="F171">
        <f ca="1">DATEDIF(Table3[[#This Row],[DOB]],TODAY(),"y")</f>
        <v>39</v>
      </c>
    </row>
    <row r="172" spans="1:6" x14ac:dyDescent="0.25">
      <c r="A172" t="s">
        <v>43</v>
      </c>
      <c r="B172" s="3">
        <v>32430</v>
      </c>
      <c r="C172" t="s">
        <v>777</v>
      </c>
      <c r="D172" t="s">
        <v>780</v>
      </c>
      <c r="E172" t="s">
        <v>802</v>
      </c>
      <c r="F172">
        <f ca="1">DATEDIF(Table3[[#This Row],[DOB]],TODAY(),"y")</f>
        <v>33</v>
      </c>
    </row>
    <row r="173" spans="1:6" x14ac:dyDescent="0.25">
      <c r="A173" t="s">
        <v>906</v>
      </c>
      <c r="B173" s="3">
        <v>29226</v>
      </c>
      <c r="C173" t="s">
        <v>777</v>
      </c>
      <c r="D173" t="s">
        <v>778</v>
      </c>
      <c r="E173" t="s">
        <v>788</v>
      </c>
      <c r="F173">
        <f ca="1">DATEDIF(Table3[[#This Row],[DOB]],TODAY(),"y")</f>
        <v>41</v>
      </c>
    </row>
    <row r="174" spans="1:6" x14ac:dyDescent="0.25">
      <c r="A174" t="s">
        <v>907</v>
      </c>
      <c r="B174" s="3">
        <v>34134</v>
      </c>
      <c r="C174" t="s">
        <v>799</v>
      </c>
      <c r="D174" t="s">
        <v>787</v>
      </c>
      <c r="E174" t="s">
        <v>802</v>
      </c>
      <c r="F174">
        <f ca="1">DATEDIF(Table3[[#This Row],[DOB]],TODAY(),"y")</f>
        <v>28</v>
      </c>
    </row>
    <row r="175" spans="1:6" x14ac:dyDescent="0.25">
      <c r="A175" t="s">
        <v>908</v>
      </c>
      <c r="B175" s="3">
        <v>33053</v>
      </c>
      <c r="C175" t="s">
        <v>777</v>
      </c>
      <c r="D175" t="s">
        <v>780</v>
      </c>
      <c r="E175" t="s">
        <v>779</v>
      </c>
      <c r="F175">
        <f ca="1">DATEDIF(Table3[[#This Row],[DOB]],TODAY(),"y")</f>
        <v>31</v>
      </c>
    </row>
    <row r="176" spans="1:6" x14ac:dyDescent="0.25">
      <c r="A176" t="s">
        <v>909</v>
      </c>
      <c r="B176" s="3">
        <v>30546</v>
      </c>
      <c r="C176" t="s">
        <v>799</v>
      </c>
      <c r="D176" t="s">
        <v>800</v>
      </c>
      <c r="E176" t="s">
        <v>797</v>
      </c>
      <c r="F176">
        <f ca="1">DATEDIF(Table3[[#This Row],[DOB]],TODAY(),"y")</f>
        <v>38</v>
      </c>
    </row>
    <row r="177" spans="1:6" x14ac:dyDescent="0.25">
      <c r="A177" t="s">
        <v>910</v>
      </c>
      <c r="B177" s="3">
        <v>31756</v>
      </c>
      <c r="C177" t="s">
        <v>777</v>
      </c>
      <c r="D177" t="s">
        <v>824</v>
      </c>
      <c r="E177" t="s">
        <v>779</v>
      </c>
      <c r="F177">
        <f ca="1">DATEDIF(Table3[[#This Row],[DOB]],TODAY(),"y")</f>
        <v>34</v>
      </c>
    </row>
    <row r="178" spans="1:6" x14ac:dyDescent="0.25">
      <c r="A178" t="s">
        <v>736</v>
      </c>
      <c r="B178" s="3">
        <v>34099</v>
      </c>
      <c r="C178" t="s">
        <v>777</v>
      </c>
      <c r="D178" t="s">
        <v>787</v>
      </c>
      <c r="E178" t="s">
        <v>802</v>
      </c>
      <c r="F178">
        <f ca="1">DATEDIF(Table3[[#This Row],[DOB]],TODAY(),"y")</f>
        <v>28</v>
      </c>
    </row>
    <row r="179" spans="1:6" x14ac:dyDescent="0.25">
      <c r="A179" t="s">
        <v>911</v>
      </c>
      <c r="B179" s="3">
        <v>34307</v>
      </c>
      <c r="C179" t="s">
        <v>783</v>
      </c>
      <c r="D179" t="s">
        <v>800</v>
      </c>
      <c r="E179" t="s">
        <v>814</v>
      </c>
      <c r="F179">
        <f ca="1">DATEDIF(Table3[[#This Row],[DOB]],TODAY(),"y")</f>
        <v>28</v>
      </c>
    </row>
    <row r="180" spans="1:6" x14ac:dyDescent="0.25">
      <c r="A180" t="s">
        <v>912</v>
      </c>
      <c r="B180" s="3">
        <v>33547</v>
      </c>
      <c r="C180" t="s">
        <v>783</v>
      </c>
      <c r="D180" t="s">
        <v>787</v>
      </c>
      <c r="E180" t="s">
        <v>802</v>
      </c>
      <c r="F180">
        <f ca="1">DATEDIF(Table3[[#This Row],[DOB]],TODAY(),"y")</f>
        <v>30</v>
      </c>
    </row>
    <row r="181" spans="1:6" x14ac:dyDescent="0.25">
      <c r="A181" t="s">
        <v>913</v>
      </c>
      <c r="B181" s="3">
        <v>34099</v>
      </c>
      <c r="C181" t="s">
        <v>783</v>
      </c>
      <c r="D181" t="s">
        <v>790</v>
      </c>
      <c r="E181" t="s">
        <v>802</v>
      </c>
      <c r="F181">
        <f ca="1">DATEDIF(Table3[[#This Row],[DOB]],TODAY(),"y")</f>
        <v>28</v>
      </c>
    </row>
    <row r="182" spans="1:6" x14ac:dyDescent="0.25">
      <c r="A182" t="s">
        <v>282</v>
      </c>
      <c r="B182" s="3">
        <v>34307</v>
      </c>
      <c r="C182" t="s">
        <v>777</v>
      </c>
      <c r="D182" t="s">
        <v>780</v>
      </c>
      <c r="E182" t="s">
        <v>779</v>
      </c>
      <c r="F182">
        <f ca="1">DATEDIF(Table3[[#This Row],[DOB]],TODAY(),"y")</f>
        <v>28</v>
      </c>
    </row>
    <row r="183" spans="1:6" x14ac:dyDescent="0.25">
      <c r="A183" t="s">
        <v>347</v>
      </c>
      <c r="B183" s="3">
        <v>34099</v>
      </c>
      <c r="C183" t="s">
        <v>799</v>
      </c>
      <c r="D183" t="s">
        <v>778</v>
      </c>
      <c r="E183" t="s">
        <v>802</v>
      </c>
      <c r="F183">
        <f ca="1">DATEDIF(Table3[[#This Row],[DOB]],TODAY(),"y")</f>
        <v>28</v>
      </c>
    </row>
    <row r="184" spans="1:6" x14ac:dyDescent="0.25">
      <c r="A184" t="s">
        <v>914</v>
      </c>
      <c r="B184" s="3">
        <v>34307</v>
      </c>
      <c r="C184" t="s">
        <v>777</v>
      </c>
      <c r="D184" t="s">
        <v>801</v>
      </c>
      <c r="E184" t="s">
        <v>788</v>
      </c>
      <c r="F184">
        <f ca="1">DATEDIF(Table3[[#This Row],[DOB]],TODAY(),"y")</f>
        <v>28</v>
      </c>
    </row>
    <row r="185" spans="1:6" x14ac:dyDescent="0.25">
      <c r="A185" t="s">
        <v>915</v>
      </c>
      <c r="B185" s="3">
        <v>34099</v>
      </c>
      <c r="C185" t="s">
        <v>799</v>
      </c>
      <c r="D185" t="s">
        <v>787</v>
      </c>
      <c r="E185" t="s">
        <v>817</v>
      </c>
      <c r="F185">
        <f ca="1">DATEDIF(Table3[[#This Row],[DOB]],TODAY(),"y")</f>
        <v>28</v>
      </c>
    </row>
    <row r="186" spans="1:6" x14ac:dyDescent="0.25">
      <c r="A186" t="s">
        <v>260</v>
      </c>
      <c r="B186" s="3">
        <v>34307</v>
      </c>
      <c r="C186" t="s">
        <v>777</v>
      </c>
      <c r="D186" t="s">
        <v>800</v>
      </c>
      <c r="E186" t="s">
        <v>814</v>
      </c>
      <c r="F186">
        <f ca="1">DATEDIF(Table3[[#This Row],[DOB]],TODAY(),"y")</f>
        <v>28</v>
      </c>
    </row>
    <row r="187" spans="1:6" x14ac:dyDescent="0.25">
      <c r="A187" t="s">
        <v>597</v>
      </c>
      <c r="B187" s="3">
        <v>34255</v>
      </c>
      <c r="C187" t="s">
        <v>777</v>
      </c>
      <c r="D187" t="s">
        <v>805</v>
      </c>
      <c r="E187" t="s">
        <v>802</v>
      </c>
      <c r="F187">
        <f ca="1">DATEDIF(Table3[[#This Row],[DOB]],TODAY(),"y")</f>
        <v>28</v>
      </c>
    </row>
    <row r="188" spans="1:6" x14ac:dyDescent="0.25">
      <c r="A188" t="s">
        <v>94</v>
      </c>
      <c r="B188" s="3">
        <v>34134</v>
      </c>
      <c r="C188" t="s">
        <v>777</v>
      </c>
      <c r="D188" t="s">
        <v>780</v>
      </c>
      <c r="E188" t="s">
        <v>802</v>
      </c>
      <c r="F188">
        <f ca="1">DATEDIF(Table3[[#This Row],[DOB]],TODAY(),"y")</f>
        <v>28</v>
      </c>
    </row>
    <row r="189" spans="1:6" x14ac:dyDescent="0.25">
      <c r="A189" t="s">
        <v>127</v>
      </c>
      <c r="B189" s="3">
        <v>30729</v>
      </c>
      <c r="C189" t="s">
        <v>777</v>
      </c>
      <c r="D189" t="s">
        <v>787</v>
      </c>
      <c r="E189" t="s">
        <v>788</v>
      </c>
      <c r="F189">
        <f ca="1">DATEDIF(Table3[[#This Row],[DOB]],TODAY(),"y")</f>
        <v>37</v>
      </c>
    </row>
    <row r="190" spans="1:6" x14ac:dyDescent="0.25">
      <c r="A190" t="s">
        <v>917</v>
      </c>
      <c r="B190" s="3">
        <v>30766</v>
      </c>
      <c r="C190" t="s">
        <v>777</v>
      </c>
      <c r="D190" t="s">
        <v>800</v>
      </c>
      <c r="E190" t="s">
        <v>802</v>
      </c>
      <c r="F190">
        <f ca="1">DATEDIF(Table3[[#This Row],[DOB]],TODAY(),"y")</f>
        <v>37</v>
      </c>
    </row>
    <row r="191" spans="1:6" x14ac:dyDescent="0.25">
      <c r="A191" t="s">
        <v>397</v>
      </c>
      <c r="B191" s="3">
        <v>29742</v>
      </c>
      <c r="C191" t="s">
        <v>777</v>
      </c>
      <c r="D191" t="s">
        <v>787</v>
      </c>
      <c r="E191" t="s">
        <v>788</v>
      </c>
      <c r="F191">
        <f ca="1">DATEDIF(Table3[[#This Row],[DOB]],TODAY(),"y")</f>
        <v>40</v>
      </c>
    </row>
    <row r="192" spans="1:6" x14ac:dyDescent="0.25">
      <c r="A192" t="s">
        <v>918</v>
      </c>
      <c r="B192" s="3">
        <v>30117</v>
      </c>
      <c r="C192" t="s">
        <v>783</v>
      </c>
      <c r="D192" t="s">
        <v>787</v>
      </c>
      <c r="E192" t="s">
        <v>802</v>
      </c>
      <c r="F192">
        <f ca="1">DATEDIF(Table3[[#This Row],[DOB]],TODAY(),"y")</f>
        <v>39</v>
      </c>
    </row>
    <row r="193" spans="1:6" x14ac:dyDescent="0.25">
      <c r="A193" t="s">
        <v>919</v>
      </c>
      <c r="B193" s="3">
        <v>30860</v>
      </c>
      <c r="C193" t="s">
        <v>777</v>
      </c>
      <c r="D193" t="s">
        <v>801</v>
      </c>
      <c r="E193" t="s">
        <v>802</v>
      </c>
      <c r="F193">
        <f ca="1">DATEDIF(Table3[[#This Row],[DOB]],TODAY(),"y")</f>
        <v>37</v>
      </c>
    </row>
    <row r="194" spans="1:6" x14ac:dyDescent="0.25">
      <c r="A194" t="s">
        <v>192</v>
      </c>
      <c r="B194" s="3">
        <v>26251</v>
      </c>
      <c r="C194" t="s">
        <v>799</v>
      </c>
      <c r="D194" t="s">
        <v>790</v>
      </c>
      <c r="E194" t="s">
        <v>802</v>
      </c>
      <c r="F194">
        <f ca="1">DATEDIF(Table3[[#This Row],[DOB]],TODAY(),"y")</f>
        <v>50</v>
      </c>
    </row>
    <row r="195" spans="1:6" x14ac:dyDescent="0.25">
      <c r="A195" t="s">
        <v>742</v>
      </c>
      <c r="B195" s="3">
        <v>28165</v>
      </c>
      <c r="C195" t="s">
        <v>777</v>
      </c>
      <c r="D195" t="s">
        <v>791</v>
      </c>
      <c r="E195" t="s">
        <v>802</v>
      </c>
      <c r="F195">
        <f ca="1">DATEDIF(Table3[[#This Row],[DOB]],TODAY(),"y")</f>
        <v>44</v>
      </c>
    </row>
    <row r="196" spans="1:6" x14ac:dyDescent="0.25">
      <c r="A196" t="s">
        <v>402</v>
      </c>
      <c r="B196" s="3">
        <v>29132</v>
      </c>
      <c r="C196" t="s">
        <v>799</v>
      </c>
      <c r="D196" t="s">
        <v>800</v>
      </c>
      <c r="E196" t="s">
        <v>814</v>
      </c>
      <c r="F196">
        <f ca="1">DATEDIF(Table3[[#This Row],[DOB]],TODAY(),"y")</f>
        <v>42</v>
      </c>
    </row>
    <row r="197" spans="1:6" x14ac:dyDescent="0.25">
      <c r="A197" t="s">
        <v>920</v>
      </c>
      <c r="B197" s="3">
        <v>28428</v>
      </c>
      <c r="C197" t="s">
        <v>777</v>
      </c>
      <c r="D197" t="s">
        <v>791</v>
      </c>
      <c r="E197" t="s">
        <v>802</v>
      </c>
      <c r="F197">
        <f ca="1">DATEDIF(Table3[[#This Row],[DOB]],TODAY(),"y")</f>
        <v>44</v>
      </c>
    </row>
    <row r="198" spans="1:6" x14ac:dyDescent="0.25">
      <c r="A198" t="s">
        <v>698</v>
      </c>
      <c r="B198" s="3">
        <v>31930</v>
      </c>
      <c r="C198" t="s">
        <v>799</v>
      </c>
      <c r="D198" t="s">
        <v>824</v>
      </c>
      <c r="E198" t="s">
        <v>802</v>
      </c>
      <c r="F198">
        <f ca="1">DATEDIF(Table3[[#This Row],[DOB]],TODAY(),"y")</f>
        <v>34</v>
      </c>
    </row>
    <row r="199" spans="1:6" x14ac:dyDescent="0.25">
      <c r="A199" t="s">
        <v>679</v>
      </c>
      <c r="B199" s="3">
        <v>34099</v>
      </c>
      <c r="C199" t="s">
        <v>783</v>
      </c>
      <c r="D199" t="s">
        <v>790</v>
      </c>
      <c r="E199" t="s">
        <v>788</v>
      </c>
      <c r="F199">
        <f ca="1">DATEDIF(Table3[[#This Row],[DOB]],TODAY(),"y")</f>
        <v>28</v>
      </c>
    </row>
    <row r="200" spans="1:6" x14ac:dyDescent="0.25">
      <c r="A200" t="s">
        <v>921</v>
      </c>
      <c r="B200" s="3">
        <v>32262</v>
      </c>
      <c r="C200" t="s">
        <v>777</v>
      </c>
      <c r="D200" t="s">
        <v>780</v>
      </c>
      <c r="E200" t="s">
        <v>802</v>
      </c>
      <c r="F200">
        <f ca="1">DATEDIF(Table3[[#This Row],[DOB]],TODAY(),"y")</f>
        <v>33</v>
      </c>
    </row>
    <row r="201" spans="1:6" x14ac:dyDescent="0.25">
      <c r="A201" t="s">
        <v>732</v>
      </c>
      <c r="B201" s="3">
        <v>33707</v>
      </c>
      <c r="C201" t="s">
        <v>783</v>
      </c>
      <c r="D201" t="s">
        <v>824</v>
      </c>
      <c r="E201" t="s">
        <v>788</v>
      </c>
      <c r="F201">
        <f ca="1">DATEDIF(Table3[[#This Row],[DOB]],TODAY(),"y")</f>
        <v>29</v>
      </c>
    </row>
    <row r="202" spans="1:6" x14ac:dyDescent="0.25">
      <c r="A202" t="s">
        <v>922</v>
      </c>
      <c r="B202" s="3">
        <v>32874</v>
      </c>
      <c r="C202" t="s">
        <v>777</v>
      </c>
      <c r="D202" t="s">
        <v>784</v>
      </c>
      <c r="E202" t="s">
        <v>817</v>
      </c>
      <c r="F202">
        <f ca="1">DATEDIF(Table3[[#This Row],[DOB]],TODAY(),"y")</f>
        <v>31</v>
      </c>
    </row>
    <row r="203" spans="1:6" x14ac:dyDescent="0.25">
      <c r="A203" t="s">
        <v>400</v>
      </c>
      <c r="B203" s="3">
        <v>32251</v>
      </c>
      <c r="C203" t="s">
        <v>777</v>
      </c>
      <c r="D203" t="s">
        <v>780</v>
      </c>
      <c r="E203" t="s">
        <v>797</v>
      </c>
      <c r="F203">
        <f ca="1">DATEDIF(Table3[[#This Row],[DOB]],TODAY(),"y")</f>
        <v>33</v>
      </c>
    </row>
    <row r="204" spans="1:6" x14ac:dyDescent="0.25">
      <c r="A204" t="s">
        <v>923</v>
      </c>
      <c r="B204" s="3">
        <v>31733</v>
      </c>
      <c r="C204" t="s">
        <v>799</v>
      </c>
      <c r="D204" t="s">
        <v>924</v>
      </c>
      <c r="E204" t="s">
        <v>814</v>
      </c>
      <c r="F204">
        <f ca="1">DATEDIF(Table3[[#This Row],[DOB]],TODAY(),"y")</f>
        <v>35</v>
      </c>
    </row>
    <row r="205" spans="1:6" x14ac:dyDescent="0.25">
      <c r="A205" t="s">
        <v>925</v>
      </c>
      <c r="B205" s="3">
        <v>30239</v>
      </c>
      <c r="C205" t="s">
        <v>799</v>
      </c>
      <c r="D205" t="s">
        <v>800</v>
      </c>
      <c r="E205" t="s">
        <v>797</v>
      </c>
      <c r="F205">
        <f ca="1">DATEDIF(Table3[[#This Row],[DOB]],TODAY(),"y")</f>
        <v>39</v>
      </c>
    </row>
    <row r="206" spans="1:6" x14ac:dyDescent="0.25">
      <c r="A206" t="s">
        <v>926</v>
      </c>
      <c r="B206" s="3">
        <v>31847</v>
      </c>
      <c r="C206" t="s">
        <v>799</v>
      </c>
      <c r="D206" t="s">
        <v>787</v>
      </c>
      <c r="E206" t="s">
        <v>779</v>
      </c>
      <c r="F206">
        <f ca="1">DATEDIF(Table3[[#This Row],[DOB]],TODAY(),"y")</f>
        <v>34</v>
      </c>
    </row>
    <row r="207" spans="1:6" x14ac:dyDescent="0.25">
      <c r="A207" t="s">
        <v>927</v>
      </c>
      <c r="B207" s="3">
        <v>28943</v>
      </c>
      <c r="C207" t="s">
        <v>799</v>
      </c>
      <c r="D207" t="s">
        <v>790</v>
      </c>
      <c r="E207" t="s">
        <v>802</v>
      </c>
      <c r="F207">
        <f ca="1">DATEDIF(Table3[[#This Row],[DOB]],TODAY(),"y")</f>
        <v>42</v>
      </c>
    </row>
    <row r="208" spans="1:6" x14ac:dyDescent="0.25">
      <c r="A208" t="s">
        <v>928</v>
      </c>
      <c r="B208" s="3">
        <v>31231</v>
      </c>
      <c r="C208" t="s">
        <v>799</v>
      </c>
      <c r="D208" t="s">
        <v>780</v>
      </c>
      <c r="E208" t="s">
        <v>814</v>
      </c>
      <c r="F208">
        <f ca="1">DATEDIF(Table3[[#This Row],[DOB]],TODAY(),"y")</f>
        <v>36</v>
      </c>
    </row>
    <row r="209" spans="1:6" x14ac:dyDescent="0.25">
      <c r="A209" t="s">
        <v>324</v>
      </c>
      <c r="B209" s="3">
        <v>32973</v>
      </c>
      <c r="C209" t="s">
        <v>777</v>
      </c>
      <c r="D209" t="s">
        <v>778</v>
      </c>
      <c r="E209" t="s">
        <v>802</v>
      </c>
      <c r="F209">
        <f ca="1">DATEDIF(Table3[[#This Row],[DOB]],TODAY(),"y")</f>
        <v>31</v>
      </c>
    </row>
    <row r="210" spans="1:6" x14ac:dyDescent="0.25">
      <c r="A210" t="s">
        <v>929</v>
      </c>
      <c r="B210" s="3">
        <v>32167</v>
      </c>
      <c r="C210" t="s">
        <v>777</v>
      </c>
      <c r="D210" t="s">
        <v>801</v>
      </c>
      <c r="E210" t="s">
        <v>802</v>
      </c>
      <c r="F210">
        <f ca="1">DATEDIF(Table3[[#This Row],[DOB]],TODAY(),"y")</f>
        <v>33</v>
      </c>
    </row>
    <row r="211" spans="1:6" x14ac:dyDescent="0.25">
      <c r="A211" t="s">
        <v>222</v>
      </c>
      <c r="B211" s="3">
        <v>29119</v>
      </c>
      <c r="C211" t="s">
        <v>799</v>
      </c>
      <c r="D211" t="s">
        <v>787</v>
      </c>
      <c r="E211" t="s">
        <v>788</v>
      </c>
      <c r="F211">
        <f ca="1">DATEDIF(Table3[[#This Row],[DOB]],TODAY(),"y")</f>
        <v>42</v>
      </c>
    </row>
    <row r="212" spans="1:6" x14ac:dyDescent="0.25">
      <c r="A212" t="s">
        <v>930</v>
      </c>
      <c r="B212" s="3">
        <v>31897</v>
      </c>
      <c r="C212" t="s">
        <v>777</v>
      </c>
      <c r="D212" t="s">
        <v>800</v>
      </c>
      <c r="E212" t="s">
        <v>802</v>
      </c>
      <c r="F212">
        <f ca="1">DATEDIF(Table3[[#This Row],[DOB]],TODAY(),"y")</f>
        <v>34</v>
      </c>
    </row>
    <row r="213" spans="1:6" x14ac:dyDescent="0.25">
      <c r="A213" t="s">
        <v>86</v>
      </c>
      <c r="B213" s="3">
        <v>33220</v>
      </c>
      <c r="C213" t="s">
        <v>777</v>
      </c>
      <c r="D213" t="s">
        <v>805</v>
      </c>
      <c r="E213" t="s">
        <v>788</v>
      </c>
      <c r="F213">
        <f ca="1">DATEDIF(Table3[[#This Row],[DOB]],TODAY(),"y")</f>
        <v>30</v>
      </c>
    </row>
    <row r="214" spans="1:6" x14ac:dyDescent="0.25">
      <c r="A214" t="s">
        <v>442</v>
      </c>
      <c r="B214" s="3">
        <v>31007</v>
      </c>
      <c r="C214" t="s">
        <v>799</v>
      </c>
      <c r="D214" t="s">
        <v>780</v>
      </c>
      <c r="E214" t="s">
        <v>817</v>
      </c>
      <c r="F214">
        <f ca="1">DATEDIF(Table3[[#This Row],[DOB]],TODAY(),"y")</f>
        <v>37</v>
      </c>
    </row>
    <row r="215" spans="1:6" x14ac:dyDescent="0.25">
      <c r="A215" t="s">
        <v>113</v>
      </c>
      <c r="B215" s="3">
        <v>32420</v>
      </c>
      <c r="C215" t="s">
        <v>777</v>
      </c>
      <c r="D215" t="s">
        <v>787</v>
      </c>
      <c r="E215" t="s">
        <v>779</v>
      </c>
      <c r="F215">
        <f ca="1">DATEDIF(Table3[[#This Row],[DOB]],TODAY(),"y")</f>
        <v>33</v>
      </c>
    </row>
    <row r="216" spans="1:6" x14ac:dyDescent="0.25">
      <c r="A216" t="s">
        <v>175</v>
      </c>
      <c r="B216" s="3">
        <v>30367</v>
      </c>
      <c r="C216" t="s">
        <v>799</v>
      </c>
      <c r="D216" t="s">
        <v>800</v>
      </c>
      <c r="E216" t="s">
        <v>821</v>
      </c>
      <c r="F216">
        <f ca="1">DATEDIF(Table3[[#This Row],[DOB]],TODAY(),"y")</f>
        <v>38</v>
      </c>
    </row>
    <row r="217" spans="1:6" x14ac:dyDescent="0.25">
      <c r="A217" t="s">
        <v>931</v>
      </c>
      <c r="B217" s="3">
        <v>31832</v>
      </c>
      <c r="C217" t="s">
        <v>799</v>
      </c>
      <c r="D217" t="s">
        <v>787</v>
      </c>
      <c r="E217" t="s">
        <v>821</v>
      </c>
      <c r="F217">
        <f ca="1">DATEDIF(Table3[[#This Row],[DOB]],TODAY(),"y")</f>
        <v>34</v>
      </c>
    </row>
    <row r="218" spans="1:6" x14ac:dyDescent="0.25">
      <c r="A218" t="s">
        <v>932</v>
      </c>
      <c r="B218" s="3">
        <v>27380</v>
      </c>
      <c r="C218" t="s">
        <v>777</v>
      </c>
      <c r="D218" t="s">
        <v>787</v>
      </c>
      <c r="E218" t="s">
        <v>821</v>
      </c>
      <c r="F218">
        <f ca="1">DATEDIF(Table3[[#This Row],[DOB]],TODAY(),"y")</f>
        <v>46</v>
      </c>
    </row>
    <row r="219" spans="1:6" x14ac:dyDescent="0.25">
      <c r="A219" t="s">
        <v>419</v>
      </c>
      <c r="B219" s="3">
        <v>30546</v>
      </c>
      <c r="C219" t="s">
        <v>799</v>
      </c>
      <c r="D219" t="s">
        <v>801</v>
      </c>
      <c r="E219" t="s">
        <v>821</v>
      </c>
      <c r="F219">
        <f ca="1">DATEDIF(Table3[[#This Row],[DOB]],TODAY(),"y")</f>
        <v>38</v>
      </c>
    </row>
    <row r="220" spans="1:6" x14ac:dyDescent="0.25">
      <c r="A220" t="s">
        <v>275</v>
      </c>
      <c r="B220" s="3">
        <v>31479</v>
      </c>
      <c r="C220" t="s">
        <v>777</v>
      </c>
      <c r="D220" t="s">
        <v>790</v>
      </c>
      <c r="E220" t="s">
        <v>797</v>
      </c>
      <c r="F220">
        <f ca="1">DATEDIF(Table3[[#This Row],[DOB]],TODAY(),"y")</f>
        <v>35</v>
      </c>
    </row>
    <row r="221" spans="1:6" x14ac:dyDescent="0.25">
      <c r="A221" t="s">
        <v>59</v>
      </c>
      <c r="B221" s="3">
        <v>32342</v>
      </c>
      <c r="C221" t="s">
        <v>777</v>
      </c>
      <c r="D221" t="s">
        <v>778</v>
      </c>
      <c r="E221" t="s">
        <v>779</v>
      </c>
      <c r="F221">
        <f ca="1">DATEDIF(Table3[[#This Row],[DOB]],TODAY(),"y")</f>
        <v>33</v>
      </c>
    </row>
    <row r="222" spans="1:6" x14ac:dyDescent="0.25">
      <c r="A222" t="s">
        <v>669</v>
      </c>
      <c r="B222" s="3">
        <v>34307</v>
      </c>
      <c r="C222" t="s">
        <v>783</v>
      </c>
      <c r="D222" t="s">
        <v>824</v>
      </c>
      <c r="E222" t="s">
        <v>821</v>
      </c>
      <c r="F222">
        <f ca="1">DATEDIF(Table3[[#This Row],[DOB]],TODAY(),"y")</f>
        <v>28</v>
      </c>
    </row>
    <row r="223" spans="1:6" x14ac:dyDescent="0.25">
      <c r="A223" t="s">
        <v>933</v>
      </c>
      <c r="B223" s="3">
        <v>31839</v>
      </c>
      <c r="C223" t="s">
        <v>777</v>
      </c>
      <c r="D223" t="s">
        <v>801</v>
      </c>
      <c r="E223" t="s">
        <v>821</v>
      </c>
      <c r="F223">
        <f ca="1">DATEDIF(Table3[[#This Row],[DOB]],TODAY(),"y")</f>
        <v>34</v>
      </c>
    </row>
    <row r="224" spans="1:6" x14ac:dyDescent="0.25">
      <c r="A224" t="s">
        <v>934</v>
      </c>
      <c r="B224" s="3">
        <v>28400</v>
      </c>
      <c r="C224" t="s">
        <v>777</v>
      </c>
      <c r="D224" t="s">
        <v>787</v>
      </c>
      <c r="E224" t="s">
        <v>821</v>
      </c>
      <c r="F224">
        <f ca="1">DATEDIF(Table3[[#This Row],[DOB]],TODAY(),"y")</f>
        <v>44</v>
      </c>
    </row>
    <row r="225" spans="1:6" x14ac:dyDescent="0.25">
      <c r="A225" t="s">
        <v>935</v>
      </c>
      <c r="B225" s="3">
        <v>33547</v>
      </c>
      <c r="C225" t="s">
        <v>777</v>
      </c>
      <c r="D225" t="s">
        <v>801</v>
      </c>
      <c r="E225" t="s">
        <v>819</v>
      </c>
      <c r="F225">
        <f ca="1">DATEDIF(Table3[[#This Row],[DOB]],TODAY(),"y")</f>
        <v>30</v>
      </c>
    </row>
    <row r="226" spans="1:6" x14ac:dyDescent="0.25">
      <c r="A226" t="s">
        <v>936</v>
      </c>
      <c r="B226" s="3">
        <v>30612</v>
      </c>
      <c r="C226" t="s">
        <v>777</v>
      </c>
      <c r="D226" t="s">
        <v>787</v>
      </c>
      <c r="E226" t="s">
        <v>779</v>
      </c>
      <c r="F226">
        <f ca="1">DATEDIF(Table3[[#This Row],[DOB]],TODAY(),"y")</f>
        <v>38</v>
      </c>
    </row>
    <row r="227" spans="1:6" x14ac:dyDescent="0.25">
      <c r="A227" t="s">
        <v>269</v>
      </c>
      <c r="B227" s="3">
        <v>30786</v>
      </c>
      <c r="C227" t="s">
        <v>799</v>
      </c>
      <c r="D227" t="s">
        <v>780</v>
      </c>
      <c r="E227" t="s">
        <v>797</v>
      </c>
      <c r="F227">
        <f ca="1">DATEDIF(Table3[[#This Row],[DOB]],TODAY(),"y")</f>
        <v>37</v>
      </c>
    </row>
    <row r="228" spans="1:6" x14ac:dyDescent="0.25">
      <c r="A228" t="s">
        <v>488</v>
      </c>
      <c r="B228" s="3">
        <v>32992</v>
      </c>
      <c r="C228" t="s">
        <v>777</v>
      </c>
      <c r="D228" t="s">
        <v>784</v>
      </c>
      <c r="E228" t="s">
        <v>802</v>
      </c>
      <c r="F228">
        <f ca="1">DATEDIF(Table3[[#This Row],[DOB]],TODAY(),"y")</f>
        <v>31</v>
      </c>
    </row>
    <row r="229" spans="1:6" x14ac:dyDescent="0.25">
      <c r="A229" t="s">
        <v>937</v>
      </c>
      <c r="B229" s="3">
        <v>28787</v>
      </c>
      <c r="C229" t="s">
        <v>777</v>
      </c>
      <c r="D229" t="s">
        <v>778</v>
      </c>
      <c r="E229" t="s">
        <v>802</v>
      </c>
      <c r="F229">
        <f ca="1">DATEDIF(Table3[[#This Row],[DOB]],TODAY(),"y")</f>
        <v>43</v>
      </c>
    </row>
    <row r="230" spans="1:6" x14ac:dyDescent="0.25">
      <c r="A230" t="s">
        <v>938</v>
      </c>
      <c r="B230" s="3">
        <v>31355</v>
      </c>
      <c r="C230" t="s">
        <v>777</v>
      </c>
      <c r="D230" t="s">
        <v>787</v>
      </c>
      <c r="E230" t="s">
        <v>802</v>
      </c>
      <c r="F230">
        <f ca="1">DATEDIF(Table3[[#This Row],[DOB]],TODAY(),"y")</f>
        <v>36</v>
      </c>
    </row>
    <row r="231" spans="1:6" x14ac:dyDescent="0.25">
      <c r="A231" t="s">
        <v>752</v>
      </c>
      <c r="B231" s="3">
        <v>34099</v>
      </c>
      <c r="C231" t="s">
        <v>783</v>
      </c>
      <c r="D231" t="s">
        <v>784</v>
      </c>
      <c r="E231" t="s">
        <v>814</v>
      </c>
      <c r="F231">
        <f ca="1">DATEDIF(Table3[[#This Row],[DOB]],TODAY(),"y")</f>
        <v>28</v>
      </c>
    </row>
    <row r="232" spans="1:6" x14ac:dyDescent="0.25">
      <c r="A232" t="s">
        <v>939</v>
      </c>
      <c r="B232" s="3">
        <v>34307</v>
      </c>
      <c r="C232" t="s">
        <v>799</v>
      </c>
      <c r="D232" t="s">
        <v>780</v>
      </c>
      <c r="E232" t="s">
        <v>814</v>
      </c>
      <c r="F232">
        <f ca="1">DATEDIF(Table3[[#This Row],[DOB]],TODAY(),"y")</f>
        <v>28</v>
      </c>
    </row>
    <row r="233" spans="1:6" x14ac:dyDescent="0.25">
      <c r="A233" t="s">
        <v>940</v>
      </c>
      <c r="B233" s="3">
        <v>34099</v>
      </c>
      <c r="C233" t="s">
        <v>783</v>
      </c>
      <c r="D233" t="s">
        <v>780</v>
      </c>
      <c r="E233" t="s">
        <v>802</v>
      </c>
      <c r="F233">
        <f ca="1">DATEDIF(Table3[[#This Row],[DOB]],TODAY(),"y")</f>
        <v>28</v>
      </c>
    </row>
    <row r="234" spans="1:6" x14ac:dyDescent="0.25">
      <c r="A234" t="s">
        <v>941</v>
      </c>
      <c r="B234" s="3">
        <v>34307</v>
      </c>
      <c r="C234" t="s">
        <v>777</v>
      </c>
      <c r="D234" t="s">
        <v>784</v>
      </c>
      <c r="E234" t="s">
        <v>802</v>
      </c>
      <c r="F234">
        <f ca="1">DATEDIF(Table3[[#This Row],[DOB]],TODAY(),"y")</f>
        <v>28</v>
      </c>
    </row>
    <row r="235" spans="1:6" x14ac:dyDescent="0.25">
      <c r="A235" t="s">
        <v>743</v>
      </c>
      <c r="B235" s="3">
        <v>34099</v>
      </c>
      <c r="C235" t="s">
        <v>783</v>
      </c>
      <c r="D235" t="s">
        <v>787</v>
      </c>
      <c r="E235" t="s">
        <v>788</v>
      </c>
      <c r="F235">
        <f ca="1">DATEDIF(Table3[[#This Row],[DOB]],TODAY(),"y")</f>
        <v>28</v>
      </c>
    </row>
    <row r="236" spans="1:6" x14ac:dyDescent="0.25">
      <c r="A236" t="s">
        <v>735</v>
      </c>
      <c r="B236" s="3">
        <v>34307</v>
      </c>
      <c r="C236" t="s">
        <v>799</v>
      </c>
      <c r="D236" t="s">
        <v>790</v>
      </c>
      <c r="E236" t="s">
        <v>802</v>
      </c>
      <c r="F236">
        <f ca="1">DATEDIF(Table3[[#This Row],[DOB]],TODAY(),"y")</f>
        <v>28</v>
      </c>
    </row>
    <row r="237" spans="1:6" x14ac:dyDescent="0.25">
      <c r="A237" t="s">
        <v>942</v>
      </c>
      <c r="B237" s="3">
        <v>34255</v>
      </c>
      <c r="C237" t="s">
        <v>799</v>
      </c>
      <c r="D237" t="s">
        <v>805</v>
      </c>
      <c r="E237" t="s">
        <v>788</v>
      </c>
      <c r="F237">
        <f ca="1">DATEDIF(Table3[[#This Row],[DOB]],TODAY(),"y")</f>
        <v>28</v>
      </c>
    </row>
    <row r="238" spans="1:6" x14ac:dyDescent="0.25">
      <c r="A238" t="s">
        <v>943</v>
      </c>
      <c r="B238" s="3">
        <v>34134</v>
      </c>
      <c r="C238" t="s">
        <v>777</v>
      </c>
      <c r="D238" t="s">
        <v>778</v>
      </c>
      <c r="E238" t="s">
        <v>802</v>
      </c>
      <c r="F238">
        <f ca="1">DATEDIF(Table3[[#This Row],[DOB]],TODAY(),"y")</f>
        <v>28</v>
      </c>
    </row>
    <row r="239" spans="1:6" x14ac:dyDescent="0.25">
      <c r="A239" t="s">
        <v>65</v>
      </c>
      <c r="B239" s="3">
        <v>34255</v>
      </c>
      <c r="C239" t="s">
        <v>777</v>
      </c>
      <c r="D239" t="s">
        <v>801</v>
      </c>
      <c r="E239" t="s">
        <v>802</v>
      </c>
      <c r="F239">
        <f ca="1">DATEDIF(Table3[[#This Row],[DOB]],TODAY(),"y")</f>
        <v>28</v>
      </c>
    </row>
    <row r="240" spans="1:6" x14ac:dyDescent="0.25">
      <c r="A240" t="s">
        <v>944</v>
      </c>
      <c r="B240" s="3">
        <v>34134</v>
      </c>
      <c r="C240" t="s">
        <v>777</v>
      </c>
      <c r="D240" t="s">
        <v>790</v>
      </c>
      <c r="E240" t="s">
        <v>802</v>
      </c>
      <c r="F240">
        <f ca="1">DATEDIF(Table3[[#This Row],[DOB]],TODAY(),"y")</f>
        <v>28</v>
      </c>
    </row>
    <row r="241" spans="1:6" x14ac:dyDescent="0.25">
      <c r="A241" t="s">
        <v>945</v>
      </c>
      <c r="B241" s="3">
        <v>29964</v>
      </c>
      <c r="C241" t="s">
        <v>777</v>
      </c>
      <c r="D241" t="s">
        <v>824</v>
      </c>
      <c r="E241" t="s">
        <v>788</v>
      </c>
      <c r="F241">
        <f ca="1">DATEDIF(Table3[[#This Row],[DOB]],TODAY(),"y")</f>
        <v>39</v>
      </c>
    </row>
    <row r="242" spans="1:6" x14ac:dyDescent="0.25">
      <c r="A242" t="s">
        <v>946</v>
      </c>
      <c r="B242" s="3">
        <v>33307</v>
      </c>
      <c r="C242" t="s">
        <v>799</v>
      </c>
      <c r="D242" t="s">
        <v>795</v>
      </c>
      <c r="E242" t="s">
        <v>817</v>
      </c>
      <c r="F242">
        <f ca="1">DATEDIF(Table3[[#This Row],[DOB]],TODAY(),"y")</f>
        <v>30</v>
      </c>
    </row>
    <row r="243" spans="1:6" x14ac:dyDescent="0.25">
      <c r="A243" t="s">
        <v>947</v>
      </c>
      <c r="B243" s="3">
        <v>32089</v>
      </c>
      <c r="C243" t="s">
        <v>777</v>
      </c>
      <c r="D243" t="s">
        <v>791</v>
      </c>
      <c r="E243" t="s">
        <v>779</v>
      </c>
      <c r="F243">
        <f ca="1">DATEDIF(Table3[[#This Row],[DOB]],TODAY(),"y")</f>
        <v>34</v>
      </c>
    </row>
    <row r="244" spans="1:6" x14ac:dyDescent="0.25">
      <c r="A244" t="s">
        <v>948</v>
      </c>
      <c r="B244" s="3">
        <v>31458</v>
      </c>
      <c r="C244" t="s">
        <v>777</v>
      </c>
      <c r="D244" t="s">
        <v>791</v>
      </c>
      <c r="E244" t="s">
        <v>779</v>
      </c>
      <c r="F244">
        <f ca="1">DATEDIF(Table3[[#This Row],[DOB]],TODAY(),"y")</f>
        <v>35</v>
      </c>
    </row>
    <row r="245" spans="1:6" x14ac:dyDescent="0.25">
      <c r="A245" t="s">
        <v>949</v>
      </c>
      <c r="B245" s="3">
        <v>34437</v>
      </c>
      <c r="C245" t="s">
        <v>777</v>
      </c>
      <c r="D245" t="s">
        <v>792</v>
      </c>
      <c r="E245" t="s">
        <v>779</v>
      </c>
      <c r="F245">
        <f ca="1">DATEDIF(Table3[[#This Row],[DOB]],TODAY(),"y")</f>
        <v>27</v>
      </c>
    </row>
    <row r="246" spans="1:6" x14ac:dyDescent="0.25">
      <c r="A246" t="s">
        <v>173</v>
      </c>
      <c r="B246" s="3">
        <v>28425</v>
      </c>
      <c r="C246" t="s">
        <v>799</v>
      </c>
      <c r="D246" t="s">
        <v>780</v>
      </c>
      <c r="E246" t="s">
        <v>817</v>
      </c>
      <c r="F246">
        <f ca="1">DATEDIF(Table3[[#This Row],[DOB]],TODAY(),"y")</f>
        <v>44</v>
      </c>
    </row>
    <row r="247" spans="1:6" x14ac:dyDescent="0.25">
      <c r="A247" t="s">
        <v>221</v>
      </c>
      <c r="B247" s="3">
        <v>31199</v>
      </c>
      <c r="C247" t="s">
        <v>777</v>
      </c>
      <c r="D247" t="s">
        <v>824</v>
      </c>
      <c r="E247" t="s">
        <v>779</v>
      </c>
      <c r="F247">
        <f ca="1">DATEDIF(Table3[[#This Row],[DOB]],TODAY(),"y")</f>
        <v>36</v>
      </c>
    </row>
    <row r="248" spans="1:6" x14ac:dyDescent="0.25">
      <c r="A248" t="s">
        <v>950</v>
      </c>
      <c r="B248" s="3">
        <v>32856</v>
      </c>
      <c r="C248" t="s">
        <v>777</v>
      </c>
      <c r="D248" t="s">
        <v>824</v>
      </c>
      <c r="E248" t="s">
        <v>779</v>
      </c>
      <c r="F248">
        <f ca="1">DATEDIF(Table3[[#This Row],[DOB]],TODAY(),"y")</f>
        <v>31</v>
      </c>
    </row>
    <row r="249" spans="1:6" x14ac:dyDescent="0.25">
      <c r="A249" t="s">
        <v>105</v>
      </c>
      <c r="B249" s="3">
        <v>33321</v>
      </c>
      <c r="C249" t="s">
        <v>799</v>
      </c>
      <c r="D249" t="s">
        <v>800</v>
      </c>
      <c r="E249" t="s">
        <v>779</v>
      </c>
      <c r="F249">
        <f ca="1">DATEDIF(Table3[[#This Row],[DOB]],TODAY(),"y")</f>
        <v>30</v>
      </c>
    </row>
    <row r="250" spans="1:6" x14ac:dyDescent="0.25">
      <c r="A250" t="s">
        <v>951</v>
      </c>
      <c r="B250" s="3">
        <v>31946</v>
      </c>
      <c r="C250" t="s">
        <v>777</v>
      </c>
      <c r="D250" t="s">
        <v>787</v>
      </c>
      <c r="E250" t="s">
        <v>797</v>
      </c>
      <c r="F250">
        <f ca="1">DATEDIF(Table3[[#This Row],[DOB]],TODAY(),"y")</f>
        <v>34</v>
      </c>
    </row>
    <row r="251" spans="1:6" x14ac:dyDescent="0.25">
      <c r="A251" t="s">
        <v>513</v>
      </c>
      <c r="B251" s="3">
        <v>32555</v>
      </c>
      <c r="C251" t="s">
        <v>777</v>
      </c>
      <c r="D251" t="s">
        <v>778</v>
      </c>
      <c r="E251" t="s">
        <v>819</v>
      </c>
      <c r="F251">
        <f ca="1">DATEDIF(Table3[[#This Row],[DOB]],TODAY(),"y")</f>
        <v>32</v>
      </c>
    </row>
    <row r="252" spans="1:6" x14ac:dyDescent="0.25">
      <c r="A252" t="s">
        <v>122</v>
      </c>
      <c r="B252" s="3">
        <v>33578</v>
      </c>
      <c r="C252" t="s">
        <v>777</v>
      </c>
      <c r="D252" t="s">
        <v>780</v>
      </c>
      <c r="E252" t="s">
        <v>779</v>
      </c>
      <c r="F252">
        <f ca="1">DATEDIF(Table3[[#This Row],[DOB]],TODAY(),"y")</f>
        <v>30</v>
      </c>
    </row>
    <row r="253" spans="1:6" x14ac:dyDescent="0.25">
      <c r="A253" t="s">
        <v>658</v>
      </c>
      <c r="B253" s="3">
        <v>33712</v>
      </c>
      <c r="C253" t="s">
        <v>777</v>
      </c>
      <c r="D253" t="s">
        <v>824</v>
      </c>
      <c r="E253" t="s">
        <v>779</v>
      </c>
      <c r="F253">
        <f ca="1">DATEDIF(Table3[[#This Row],[DOB]],TODAY(),"y")</f>
        <v>29</v>
      </c>
    </row>
    <row r="254" spans="1:6" x14ac:dyDescent="0.25">
      <c r="A254" t="s">
        <v>952</v>
      </c>
      <c r="B254" s="3">
        <v>31479</v>
      </c>
      <c r="C254" t="s">
        <v>777</v>
      </c>
      <c r="D254" t="s">
        <v>778</v>
      </c>
      <c r="E254" t="s">
        <v>821</v>
      </c>
      <c r="F254">
        <f ca="1">DATEDIF(Table3[[#This Row],[DOB]],TODAY(),"y")</f>
        <v>35</v>
      </c>
    </row>
    <row r="255" spans="1:6" x14ac:dyDescent="0.25">
      <c r="A255" t="s">
        <v>50</v>
      </c>
      <c r="B255" s="3">
        <v>31563</v>
      </c>
      <c r="C255" t="s">
        <v>777</v>
      </c>
      <c r="D255" t="s">
        <v>780</v>
      </c>
      <c r="E255" t="s">
        <v>821</v>
      </c>
      <c r="F255">
        <f ca="1">DATEDIF(Table3[[#This Row],[DOB]],TODAY(),"y")</f>
        <v>35</v>
      </c>
    </row>
    <row r="256" spans="1:6" x14ac:dyDescent="0.25">
      <c r="A256" t="s">
        <v>448</v>
      </c>
      <c r="B256" s="3">
        <v>26251</v>
      </c>
      <c r="C256" t="s">
        <v>777</v>
      </c>
      <c r="D256" t="s">
        <v>787</v>
      </c>
      <c r="E256" t="s">
        <v>821</v>
      </c>
      <c r="F256">
        <f ca="1">DATEDIF(Table3[[#This Row],[DOB]],TODAY(),"y")</f>
        <v>50</v>
      </c>
    </row>
    <row r="257" spans="1:6" x14ac:dyDescent="0.25">
      <c r="A257" t="s">
        <v>953</v>
      </c>
      <c r="B257" s="3">
        <v>31733</v>
      </c>
      <c r="C257" t="s">
        <v>777</v>
      </c>
      <c r="D257" t="s">
        <v>800</v>
      </c>
      <c r="E257" t="s">
        <v>779</v>
      </c>
      <c r="F257">
        <f ca="1">DATEDIF(Table3[[#This Row],[DOB]],TODAY(),"y")</f>
        <v>35</v>
      </c>
    </row>
    <row r="258" spans="1:6" x14ac:dyDescent="0.25">
      <c r="A258" t="s">
        <v>339</v>
      </c>
      <c r="B258" s="3">
        <v>29399</v>
      </c>
      <c r="C258" t="s">
        <v>777</v>
      </c>
      <c r="D258" t="s">
        <v>780</v>
      </c>
      <c r="E258" t="s">
        <v>797</v>
      </c>
      <c r="F258">
        <f ca="1">DATEDIF(Table3[[#This Row],[DOB]],TODAY(),"y")</f>
        <v>41</v>
      </c>
    </row>
    <row r="259" spans="1:6" x14ac:dyDescent="0.25">
      <c r="A259" t="s">
        <v>83</v>
      </c>
      <c r="B259" s="3">
        <v>33093</v>
      </c>
      <c r="C259" t="s">
        <v>777</v>
      </c>
      <c r="D259" t="s">
        <v>780</v>
      </c>
      <c r="E259" t="s">
        <v>821</v>
      </c>
      <c r="F259">
        <f ca="1">DATEDIF(Table3[[#This Row],[DOB]],TODAY(),"y")</f>
        <v>31</v>
      </c>
    </row>
    <row r="260" spans="1:6" x14ac:dyDescent="0.25">
      <c r="A260" t="s">
        <v>702</v>
      </c>
      <c r="B260" s="3">
        <v>34682</v>
      </c>
      <c r="C260" t="s">
        <v>799</v>
      </c>
      <c r="D260" t="s">
        <v>905</v>
      </c>
      <c r="E260" t="s">
        <v>779</v>
      </c>
      <c r="F260">
        <f ca="1">DATEDIF(Table3[[#This Row],[DOB]],TODAY(),"y")</f>
        <v>26</v>
      </c>
    </row>
    <row r="261" spans="1:6" x14ac:dyDescent="0.25">
      <c r="A261" t="s">
        <v>132</v>
      </c>
      <c r="B261" s="3">
        <v>32073</v>
      </c>
      <c r="C261" t="s">
        <v>799</v>
      </c>
      <c r="D261" t="s">
        <v>791</v>
      </c>
      <c r="E261" t="s">
        <v>779</v>
      </c>
      <c r="F261">
        <f ca="1">DATEDIF(Table3[[#This Row],[DOB]],TODAY(),"y")</f>
        <v>34</v>
      </c>
    </row>
    <row r="262" spans="1:6" x14ac:dyDescent="0.25">
      <c r="A262" t="s">
        <v>954</v>
      </c>
      <c r="B262" s="3">
        <v>33281</v>
      </c>
      <c r="C262" t="s">
        <v>777</v>
      </c>
      <c r="D262" t="s">
        <v>787</v>
      </c>
      <c r="E262" t="s">
        <v>802</v>
      </c>
      <c r="F262">
        <f ca="1">DATEDIF(Table3[[#This Row],[DOB]],TODAY(),"y")</f>
        <v>30</v>
      </c>
    </row>
    <row r="263" spans="1:6" x14ac:dyDescent="0.25">
      <c r="A263" t="s">
        <v>955</v>
      </c>
      <c r="B263" s="3">
        <v>30288</v>
      </c>
      <c r="C263" t="s">
        <v>777</v>
      </c>
      <c r="D263" t="s">
        <v>801</v>
      </c>
      <c r="E263" t="s">
        <v>779</v>
      </c>
      <c r="F263">
        <f ca="1">DATEDIF(Table3[[#This Row],[DOB]],TODAY(),"y")</f>
        <v>39</v>
      </c>
    </row>
    <row r="264" spans="1:6" x14ac:dyDescent="0.25">
      <c r="A264" t="s">
        <v>200</v>
      </c>
      <c r="B264" s="3">
        <v>29856</v>
      </c>
      <c r="C264" t="s">
        <v>777</v>
      </c>
      <c r="D264" t="s">
        <v>801</v>
      </c>
      <c r="E264" t="s">
        <v>779</v>
      </c>
      <c r="F264">
        <f ca="1">DATEDIF(Table3[[#This Row],[DOB]],TODAY(),"y")</f>
        <v>40</v>
      </c>
    </row>
    <row r="265" spans="1:6" x14ac:dyDescent="0.25">
      <c r="A265" t="s">
        <v>956</v>
      </c>
      <c r="B265" s="3">
        <v>25970</v>
      </c>
      <c r="C265" t="s">
        <v>777</v>
      </c>
      <c r="D265" t="s">
        <v>790</v>
      </c>
      <c r="E265" t="s">
        <v>821</v>
      </c>
      <c r="F265">
        <f ca="1">DATEDIF(Table3[[#This Row],[DOB]],TODAY(),"y")</f>
        <v>50</v>
      </c>
    </row>
    <row r="266" spans="1:6" x14ac:dyDescent="0.25">
      <c r="A266" t="s">
        <v>957</v>
      </c>
      <c r="B266" s="3">
        <v>31479</v>
      </c>
      <c r="C266" t="s">
        <v>783</v>
      </c>
      <c r="D266" t="s">
        <v>780</v>
      </c>
      <c r="E266" t="s">
        <v>821</v>
      </c>
      <c r="F266">
        <f ca="1">DATEDIF(Table3[[#This Row],[DOB]],TODAY(),"y")</f>
        <v>35</v>
      </c>
    </row>
    <row r="267" spans="1:6" x14ac:dyDescent="0.25">
      <c r="A267" t="s">
        <v>709</v>
      </c>
      <c r="B267" s="3">
        <v>31563</v>
      </c>
      <c r="C267" t="s">
        <v>777</v>
      </c>
      <c r="D267" t="s">
        <v>800</v>
      </c>
      <c r="E267" t="s">
        <v>821</v>
      </c>
      <c r="F267">
        <f ca="1">DATEDIF(Table3[[#This Row],[DOB]],TODAY(),"y")</f>
        <v>35</v>
      </c>
    </row>
    <row r="268" spans="1:6" x14ac:dyDescent="0.25">
      <c r="A268" t="s">
        <v>958</v>
      </c>
      <c r="B268" s="3">
        <v>26251</v>
      </c>
      <c r="C268" t="s">
        <v>783</v>
      </c>
      <c r="D268" t="s">
        <v>790</v>
      </c>
      <c r="E268" t="s">
        <v>802</v>
      </c>
      <c r="F268">
        <f ca="1">DATEDIF(Table3[[#This Row],[DOB]],TODAY(),"y")</f>
        <v>50</v>
      </c>
    </row>
    <row r="269" spans="1:6" x14ac:dyDescent="0.25">
      <c r="A269" t="s">
        <v>959</v>
      </c>
      <c r="B269" s="3">
        <v>31733</v>
      </c>
      <c r="C269" t="s">
        <v>777</v>
      </c>
      <c r="D269" t="s">
        <v>790</v>
      </c>
      <c r="E269" t="s">
        <v>788</v>
      </c>
      <c r="F269">
        <f ca="1">DATEDIF(Table3[[#This Row],[DOB]],TODAY(),"y")</f>
        <v>35</v>
      </c>
    </row>
    <row r="270" spans="1:6" x14ac:dyDescent="0.25">
      <c r="A270" t="s">
        <v>960</v>
      </c>
      <c r="B270" s="3">
        <v>34307</v>
      </c>
      <c r="C270" t="s">
        <v>799</v>
      </c>
      <c r="D270" t="s">
        <v>792</v>
      </c>
      <c r="E270" t="s">
        <v>802</v>
      </c>
      <c r="F270">
        <f ca="1">DATEDIF(Table3[[#This Row],[DOB]],TODAY(),"y")</f>
        <v>28</v>
      </c>
    </row>
    <row r="271" spans="1:6" x14ac:dyDescent="0.25">
      <c r="A271" t="s">
        <v>961</v>
      </c>
      <c r="B271" s="3">
        <v>34099</v>
      </c>
      <c r="C271" t="s">
        <v>799</v>
      </c>
      <c r="D271" t="s">
        <v>778</v>
      </c>
      <c r="E271" t="s">
        <v>788</v>
      </c>
      <c r="F271">
        <f ca="1">DATEDIF(Table3[[#This Row],[DOB]],TODAY(),"y")</f>
        <v>28</v>
      </c>
    </row>
    <row r="272" spans="1:6" x14ac:dyDescent="0.25">
      <c r="A272" t="s">
        <v>103</v>
      </c>
      <c r="B272" s="3">
        <v>34307</v>
      </c>
      <c r="C272" t="s">
        <v>777</v>
      </c>
      <c r="D272" t="s">
        <v>787</v>
      </c>
      <c r="E272" t="s">
        <v>802</v>
      </c>
      <c r="F272">
        <f ca="1">DATEDIF(Table3[[#This Row],[DOB]],TODAY(),"y")</f>
        <v>28</v>
      </c>
    </row>
    <row r="273" spans="1:6" x14ac:dyDescent="0.25">
      <c r="A273" t="s">
        <v>523</v>
      </c>
      <c r="B273" s="3">
        <v>34255</v>
      </c>
      <c r="C273" t="s">
        <v>777</v>
      </c>
      <c r="D273" t="s">
        <v>801</v>
      </c>
      <c r="E273" t="s">
        <v>802</v>
      </c>
      <c r="F273">
        <f ca="1">DATEDIF(Table3[[#This Row],[DOB]],TODAY(),"y")</f>
        <v>28</v>
      </c>
    </row>
    <row r="274" spans="1:6" x14ac:dyDescent="0.25">
      <c r="A274" t="s">
        <v>114</v>
      </c>
      <c r="B274" s="3">
        <v>34134</v>
      </c>
      <c r="C274" t="s">
        <v>777</v>
      </c>
      <c r="D274" t="s">
        <v>801</v>
      </c>
      <c r="E274" t="s">
        <v>802</v>
      </c>
      <c r="F274">
        <f ca="1">DATEDIF(Table3[[#This Row],[DOB]],TODAY(),"y")</f>
        <v>28</v>
      </c>
    </row>
    <row r="275" spans="1:6" x14ac:dyDescent="0.25">
      <c r="A275" t="s">
        <v>962</v>
      </c>
      <c r="B275" s="3">
        <v>34255</v>
      </c>
      <c r="C275" t="s">
        <v>777</v>
      </c>
      <c r="D275" t="s">
        <v>792</v>
      </c>
      <c r="E275" t="s">
        <v>817</v>
      </c>
      <c r="F275">
        <f ca="1">DATEDIF(Table3[[#This Row],[DOB]],TODAY(),"y")</f>
        <v>28</v>
      </c>
    </row>
    <row r="276" spans="1:6" x14ac:dyDescent="0.25">
      <c r="A276" t="s">
        <v>297</v>
      </c>
      <c r="B276" s="3">
        <v>34134</v>
      </c>
      <c r="C276" t="s">
        <v>777</v>
      </c>
      <c r="D276" t="s">
        <v>778</v>
      </c>
      <c r="E276" t="s">
        <v>779</v>
      </c>
      <c r="F276">
        <f ca="1">DATEDIF(Table3[[#This Row],[DOB]],TODAY(),"y")</f>
        <v>28</v>
      </c>
    </row>
    <row r="277" spans="1:6" x14ac:dyDescent="0.25">
      <c r="A277" t="s">
        <v>281</v>
      </c>
      <c r="B277" s="3">
        <v>30749</v>
      </c>
      <c r="C277" t="s">
        <v>777</v>
      </c>
      <c r="D277" t="s">
        <v>780</v>
      </c>
      <c r="E277" t="s">
        <v>821</v>
      </c>
      <c r="F277">
        <f ca="1">DATEDIF(Table3[[#This Row],[DOB]],TODAY(),"y")</f>
        <v>37</v>
      </c>
    </row>
    <row r="278" spans="1:6" x14ac:dyDescent="0.25">
      <c r="A278" t="s">
        <v>963</v>
      </c>
      <c r="B278" s="3">
        <v>34099</v>
      </c>
      <c r="C278" t="s">
        <v>799</v>
      </c>
      <c r="D278" t="s">
        <v>780</v>
      </c>
      <c r="E278" t="s">
        <v>802</v>
      </c>
      <c r="F278">
        <f ca="1">DATEDIF(Table3[[#This Row],[DOB]],TODAY(),"y")</f>
        <v>28</v>
      </c>
    </row>
    <row r="279" spans="1:6" x14ac:dyDescent="0.25">
      <c r="A279" t="s">
        <v>964</v>
      </c>
      <c r="B279" s="3">
        <v>34307</v>
      </c>
      <c r="C279" t="s">
        <v>777</v>
      </c>
      <c r="D279" t="s">
        <v>791</v>
      </c>
      <c r="E279" t="s">
        <v>814</v>
      </c>
      <c r="F279">
        <f ca="1">DATEDIF(Table3[[#This Row],[DOB]],TODAY(),"y")</f>
        <v>28</v>
      </c>
    </row>
    <row r="280" spans="1:6" x14ac:dyDescent="0.25">
      <c r="A280" t="s">
        <v>965</v>
      </c>
      <c r="B280" s="3">
        <v>33547</v>
      </c>
      <c r="C280" t="s">
        <v>777</v>
      </c>
      <c r="D280" t="s">
        <v>790</v>
      </c>
      <c r="E280" t="s">
        <v>797</v>
      </c>
      <c r="F280">
        <f ca="1">DATEDIF(Table3[[#This Row],[DOB]],TODAY(),"y")</f>
        <v>30</v>
      </c>
    </row>
    <row r="281" spans="1:6" x14ac:dyDescent="0.25">
      <c r="A281" t="s">
        <v>966</v>
      </c>
      <c r="B281" s="3">
        <v>34099</v>
      </c>
      <c r="C281" t="s">
        <v>777</v>
      </c>
      <c r="D281" t="s">
        <v>780</v>
      </c>
      <c r="E281" t="s">
        <v>802</v>
      </c>
      <c r="F281">
        <f ca="1">DATEDIF(Table3[[#This Row],[DOB]],TODAY(),"y")</f>
        <v>28</v>
      </c>
    </row>
    <row r="282" spans="1:6" x14ac:dyDescent="0.25">
      <c r="A282" t="s">
        <v>359</v>
      </c>
      <c r="B282" s="3">
        <v>34307</v>
      </c>
      <c r="C282" t="s">
        <v>799</v>
      </c>
      <c r="D282" t="s">
        <v>800</v>
      </c>
      <c r="E282" t="s">
        <v>779</v>
      </c>
      <c r="F282">
        <f ca="1">DATEDIF(Table3[[#This Row],[DOB]],TODAY(),"y")</f>
        <v>28</v>
      </c>
    </row>
    <row r="283" spans="1:6" x14ac:dyDescent="0.25">
      <c r="A283" t="s">
        <v>967</v>
      </c>
      <c r="B283" s="3">
        <v>34099</v>
      </c>
      <c r="C283" t="s">
        <v>777</v>
      </c>
      <c r="D283" t="s">
        <v>824</v>
      </c>
      <c r="E283" t="s">
        <v>802</v>
      </c>
      <c r="F283">
        <f ca="1">DATEDIF(Table3[[#This Row],[DOB]],TODAY(),"y")</f>
        <v>28</v>
      </c>
    </row>
    <row r="284" spans="1:6" x14ac:dyDescent="0.25">
      <c r="A284" t="s">
        <v>968</v>
      </c>
      <c r="B284" s="3">
        <v>34307</v>
      </c>
      <c r="C284" t="s">
        <v>799</v>
      </c>
      <c r="D284" t="s">
        <v>800</v>
      </c>
      <c r="E284" t="s">
        <v>821</v>
      </c>
      <c r="F284">
        <f ca="1">DATEDIF(Table3[[#This Row],[DOB]],TODAY(),"y")</f>
        <v>28</v>
      </c>
    </row>
    <row r="285" spans="1:6" x14ac:dyDescent="0.25">
      <c r="A285" t="s">
        <v>969</v>
      </c>
      <c r="B285" s="3">
        <v>34099</v>
      </c>
      <c r="C285" t="s">
        <v>777</v>
      </c>
      <c r="D285" t="s">
        <v>780</v>
      </c>
      <c r="E285" t="s">
        <v>779</v>
      </c>
      <c r="F285">
        <f ca="1">DATEDIF(Table3[[#This Row],[DOB]],TODAY(),"y")</f>
        <v>28</v>
      </c>
    </row>
    <row r="286" spans="1:6" x14ac:dyDescent="0.25">
      <c r="A286" t="s">
        <v>970</v>
      </c>
      <c r="B286" s="3">
        <v>34307</v>
      </c>
      <c r="C286" t="s">
        <v>783</v>
      </c>
      <c r="D286" t="s">
        <v>791</v>
      </c>
      <c r="E286" t="s">
        <v>779</v>
      </c>
      <c r="F286">
        <f ca="1">DATEDIF(Table3[[#This Row],[DOB]],TODAY(),"y")</f>
        <v>28</v>
      </c>
    </row>
    <row r="287" spans="1:6" x14ac:dyDescent="0.25">
      <c r="A287" t="s">
        <v>434</v>
      </c>
      <c r="B287" s="3">
        <v>34255</v>
      </c>
      <c r="C287" t="s">
        <v>799</v>
      </c>
      <c r="D287" t="s">
        <v>790</v>
      </c>
      <c r="E287" t="s">
        <v>797</v>
      </c>
      <c r="F287">
        <f ca="1">DATEDIF(Table3[[#This Row],[DOB]],TODAY(),"y")</f>
        <v>28</v>
      </c>
    </row>
    <row r="288" spans="1:6" x14ac:dyDescent="0.25">
      <c r="A288" t="s">
        <v>241</v>
      </c>
      <c r="B288" s="3">
        <v>34134</v>
      </c>
      <c r="C288" t="s">
        <v>777</v>
      </c>
      <c r="D288" t="s">
        <v>780</v>
      </c>
      <c r="E288" t="s">
        <v>817</v>
      </c>
      <c r="F288">
        <f ca="1">DATEDIF(Table3[[#This Row],[DOB]],TODAY(),"y")</f>
        <v>28</v>
      </c>
    </row>
    <row r="289" spans="1:6" x14ac:dyDescent="0.25">
      <c r="A289" t="s">
        <v>213</v>
      </c>
      <c r="B289" s="3">
        <v>28312</v>
      </c>
      <c r="C289" t="s">
        <v>777</v>
      </c>
      <c r="D289" t="s">
        <v>790</v>
      </c>
      <c r="E289" t="s">
        <v>797</v>
      </c>
      <c r="F289">
        <f ca="1">DATEDIF(Table3[[#This Row],[DOB]],TODAY(),"y")</f>
        <v>44</v>
      </c>
    </row>
    <row r="290" spans="1:6" x14ac:dyDescent="0.25">
      <c r="A290" t="s">
        <v>971</v>
      </c>
      <c r="B290" s="3">
        <v>31345</v>
      </c>
      <c r="C290" t="s">
        <v>777</v>
      </c>
      <c r="D290" t="s">
        <v>824</v>
      </c>
      <c r="E290" t="s">
        <v>779</v>
      </c>
      <c r="F290">
        <f ca="1">DATEDIF(Table3[[#This Row],[DOB]],TODAY(),"y")</f>
        <v>36</v>
      </c>
    </row>
    <row r="291" spans="1:6" x14ac:dyDescent="0.25">
      <c r="A291" t="s">
        <v>972</v>
      </c>
      <c r="B291" s="3">
        <v>33531</v>
      </c>
      <c r="C291" t="s">
        <v>799</v>
      </c>
      <c r="D291" t="s">
        <v>800</v>
      </c>
      <c r="E291" t="s">
        <v>821</v>
      </c>
      <c r="F291">
        <f ca="1">DATEDIF(Table3[[#This Row],[DOB]],TODAY(),"y")</f>
        <v>30</v>
      </c>
    </row>
    <row r="292" spans="1:6" x14ac:dyDescent="0.25">
      <c r="A292" t="s">
        <v>697</v>
      </c>
      <c r="B292" s="3">
        <v>34099</v>
      </c>
      <c r="C292" t="s">
        <v>783</v>
      </c>
      <c r="D292" t="s">
        <v>780</v>
      </c>
      <c r="E292" t="s">
        <v>779</v>
      </c>
      <c r="F292">
        <f ca="1">DATEDIF(Table3[[#This Row],[DOB]],TODAY(),"y")</f>
        <v>28</v>
      </c>
    </row>
    <row r="293" spans="1:6" x14ac:dyDescent="0.25">
      <c r="A293" t="s">
        <v>338</v>
      </c>
      <c r="B293" s="3">
        <v>34307</v>
      </c>
      <c r="C293" t="s">
        <v>777</v>
      </c>
      <c r="D293" t="s">
        <v>780</v>
      </c>
      <c r="E293" t="s">
        <v>802</v>
      </c>
      <c r="F293">
        <f ca="1">DATEDIF(Table3[[#This Row],[DOB]],TODAY(),"y")</f>
        <v>28</v>
      </c>
    </row>
    <row r="294" spans="1:6" x14ac:dyDescent="0.25">
      <c r="A294" t="s">
        <v>481</v>
      </c>
      <c r="B294" s="3">
        <v>34099</v>
      </c>
      <c r="C294" t="s">
        <v>777</v>
      </c>
      <c r="D294" t="s">
        <v>778</v>
      </c>
      <c r="E294" t="s">
        <v>779</v>
      </c>
      <c r="F294">
        <f ca="1">DATEDIF(Table3[[#This Row],[DOB]],TODAY(),"y")</f>
        <v>28</v>
      </c>
    </row>
    <row r="295" spans="1:6" x14ac:dyDescent="0.25">
      <c r="A295" t="s">
        <v>973</v>
      </c>
      <c r="B295" s="3">
        <v>34307</v>
      </c>
      <c r="C295" t="s">
        <v>783</v>
      </c>
      <c r="D295" t="s">
        <v>790</v>
      </c>
      <c r="E295" t="s">
        <v>779</v>
      </c>
      <c r="F295">
        <f ca="1">DATEDIF(Table3[[#This Row],[DOB]],TODAY(),"y")</f>
        <v>28</v>
      </c>
    </row>
    <row r="296" spans="1:6" x14ac:dyDescent="0.25">
      <c r="A296" t="s">
        <v>578</v>
      </c>
      <c r="B296" s="3">
        <v>34099</v>
      </c>
      <c r="C296" t="s">
        <v>777</v>
      </c>
      <c r="D296" t="s">
        <v>824</v>
      </c>
      <c r="E296" t="s">
        <v>779</v>
      </c>
      <c r="F296">
        <f ca="1">DATEDIF(Table3[[#This Row],[DOB]],TODAY(),"y")</f>
        <v>28</v>
      </c>
    </row>
    <row r="297" spans="1:6" x14ac:dyDescent="0.25">
      <c r="A297" t="s">
        <v>974</v>
      </c>
      <c r="B297" s="3">
        <v>34307</v>
      </c>
      <c r="C297" t="s">
        <v>777</v>
      </c>
      <c r="D297" t="s">
        <v>778</v>
      </c>
      <c r="E297" t="s">
        <v>779</v>
      </c>
      <c r="F297">
        <f ca="1">DATEDIF(Table3[[#This Row],[DOB]],TODAY(),"y")</f>
        <v>28</v>
      </c>
    </row>
    <row r="298" spans="1:6" x14ac:dyDescent="0.25">
      <c r="A298" t="s">
        <v>588</v>
      </c>
      <c r="B298" s="3">
        <v>34255</v>
      </c>
      <c r="C298" t="s">
        <v>799</v>
      </c>
      <c r="D298" t="s">
        <v>891</v>
      </c>
      <c r="E298" t="s">
        <v>802</v>
      </c>
      <c r="F298">
        <f ca="1">DATEDIF(Table3[[#This Row],[DOB]],TODAY(),"y")</f>
        <v>28</v>
      </c>
    </row>
    <row r="299" spans="1:6" x14ac:dyDescent="0.25">
      <c r="A299" t="s">
        <v>459</v>
      </c>
      <c r="B299" s="3">
        <v>34134</v>
      </c>
      <c r="C299" t="s">
        <v>777</v>
      </c>
      <c r="D299" t="s">
        <v>778</v>
      </c>
      <c r="E299" t="s">
        <v>779</v>
      </c>
      <c r="F299">
        <f ca="1">DATEDIF(Table3[[#This Row],[DOB]],TODAY(),"y")</f>
        <v>28</v>
      </c>
    </row>
    <row r="300" spans="1:6" x14ac:dyDescent="0.25">
      <c r="A300" t="s">
        <v>975</v>
      </c>
      <c r="B300" s="3">
        <v>30594</v>
      </c>
      <c r="C300" t="s">
        <v>777</v>
      </c>
      <c r="D300" t="s">
        <v>787</v>
      </c>
      <c r="E300" t="s">
        <v>779</v>
      </c>
      <c r="F300">
        <f ca="1">DATEDIF(Table3[[#This Row],[DOB]],TODAY(),"y")</f>
        <v>38</v>
      </c>
    </row>
    <row r="301" spans="1:6" x14ac:dyDescent="0.25">
      <c r="A301" t="s">
        <v>976</v>
      </c>
      <c r="B301" s="3">
        <v>32245</v>
      </c>
      <c r="C301" t="s">
        <v>777</v>
      </c>
      <c r="D301" t="s">
        <v>780</v>
      </c>
      <c r="E301" t="s">
        <v>797</v>
      </c>
      <c r="F301">
        <f ca="1">DATEDIF(Table3[[#This Row],[DOB]],TODAY(),"y")</f>
        <v>33</v>
      </c>
    </row>
    <row r="302" spans="1:6" x14ac:dyDescent="0.25">
      <c r="A302" t="s">
        <v>598</v>
      </c>
      <c r="B302" s="3">
        <v>31809</v>
      </c>
      <c r="C302" t="s">
        <v>777</v>
      </c>
      <c r="D302" t="s">
        <v>787</v>
      </c>
      <c r="E302" t="s">
        <v>779</v>
      </c>
      <c r="F302">
        <f ca="1">DATEDIF(Table3[[#This Row],[DOB]],TODAY(),"y")</f>
        <v>34</v>
      </c>
    </row>
    <row r="303" spans="1:6" x14ac:dyDescent="0.25">
      <c r="A303" t="s">
        <v>977</v>
      </c>
      <c r="B303" s="3">
        <v>33128</v>
      </c>
      <c r="C303" t="s">
        <v>777</v>
      </c>
      <c r="D303" t="s">
        <v>780</v>
      </c>
      <c r="E303" t="s">
        <v>802</v>
      </c>
      <c r="F303">
        <f ca="1">DATEDIF(Table3[[#This Row],[DOB]],TODAY(),"y")</f>
        <v>31</v>
      </c>
    </row>
    <row r="304" spans="1:6" x14ac:dyDescent="0.25">
      <c r="A304" t="s">
        <v>377</v>
      </c>
      <c r="B304" s="3">
        <v>30721</v>
      </c>
      <c r="C304" t="s">
        <v>777</v>
      </c>
      <c r="D304" t="s">
        <v>780</v>
      </c>
      <c r="E304" t="s">
        <v>814</v>
      </c>
      <c r="F304">
        <f ca="1">DATEDIF(Table3[[#This Row],[DOB]],TODAY(),"y")</f>
        <v>37</v>
      </c>
    </row>
    <row r="305" spans="1:6" x14ac:dyDescent="0.25">
      <c r="A305" t="s">
        <v>978</v>
      </c>
      <c r="B305" s="3">
        <v>33102</v>
      </c>
      <c r="C305" t="s">
        <v>799</v>
      </c>
      <c r="D305" t="s">
        <v>824</v>
      </c>
      <c r="E305" t="s">
        <v>802</v>
      </c>
      <c r="F305">
        <f ca="1">DATEDIF(Table3[[#This Row],[DOB]],TODAY(),"y")</f>
        <v>31</v>
      </c>
    </row>
    <row r="306" spans="1:6" x14ac:dyDescent="0.25">
      <c r="A306" t="s">
        <v>141</v>
      </c>
      <c r="B306" s="3">
        <v>27541</v>
      </c>
      <c r="C306" t="s">
        <v>799</v>
      </c>
      <c r="D306" t="s">
        <v>778</v>
      </c>
      <c r="E306" t="s">
        <v>802</v>
      </c>
      <c r="F306">
        <f ca="1">DATEDIF(Table3[[#This Row],[DOB]],TODAY(),"y")</f>
        <v>46</v>
      </c>
    </row>
    <row r="307" spans="1:6" x14ac:dyDescent="0.25">
      <c r="A307" t="s">
        <v>146</v>
      </c>
      <c r="B307" s="3">
        <v>30932</v>
      </c>
      <c r="C307" t="s">
        <v>777</v>
      </c>
      <c r="D307" t="s">
        <v>787</v>
      </c>
      <c r="E307" t="s">
        <v>788</v>
      </c>
      <c r="F307">
        <f ca="1">DATEDIF(Table3[[#This Row],[DOB]],TODAY(),"y")</f>
        <v>37</v>
      </c>
    </row>
    <row r="308" spans="1:6" x14ac:dyDescent="0.25">
      <c r="A308" t="s">
        <v>512</v>
      </c>
      <c r="B308" s="3">
        <v>29892</v>
      </c>
      <c r="C308" t="s">
        <v>799</v>
      </c>
      <c r="D308" t="s">
        <v>891</v>
      </c>
      <c r="E308" t="s">
        <v>802</v>
      </c>
      <c r="F308">
        <f ca="1">DATEDIF(Table3[[#This Row],[DOB]],TODAY(),"y")</f>
        <v>40</v>
      </c>
    </row>
    <row r="309" spans="1:6" x14ac:dyDescent="0.25">
      <c r="A309" t="s">
        <v>979</v>
      </c>
      <c r="B309" s="3">
        <v>32961</v>
      </c>
      <c r="C309" t="s">
        <v>777</v>
      </c>
      <c r="D309" t="s">
        <v>778</v>
      </c>
      <c r="E309" t="s">
        <v>788</v>
      </c>
      <c r="F309">
        <f ca="1">DATEDIF(Table3[[#This Row],[DOB]],TODAY(),"y")</f>
        <v>31</v>
      </c>
    </row>
    <row r="310" spans="1:6" x14ac:dyDescent="0.25">
      <c r="A310" t="s">
        <v>980</v>
      </c>
      <c r="B310" s="3">
        <v>27177</v>
      </c>
      <c r="C310" t="s">
        <v>777</v>
      </c>
      <c r="D310" t="s">
        <v>792</v>
      </c>
      <c r="E310" t="s">
        <v>817</v>
      </c>
      <c r="F310">
        <f ca="1">DATEDIF(Table3[[#This Row],[DOB]],TODAY(),"y")</f>
        <v>47</v>
      </c>
    </row>
    <row r="311" spans="1:6" x14ac:dyDescent="0.25">
      <c r="A311" t="s">
        <v>981</v>
      </c>
      <c r="B311" s="3">
        <v>29678</v>
      </c>
      <c r="C311" t="s">
        <v>777</v>
      </c>
      <c r="D311" t="s">
        <v>800</v>
      </c>
      <c r="E311" t="s">
        <v>802</v>
      </c>
      <c r="F311">
        <f ca="1">DATEDIF(Table3[[#This Row],[DOB]],TODAY(),"y")</f>
        <v>40</v>
      </c>
    </row>
    <row r="312" spans="1:6" x14ac:dyDescent="0.25">
      <c r="A312" t="s">
        <v>982</v>
      </c>
      <c r="B312" s="3">
        <v>31685</v>
      </c>
      <c r="C312" t="s">
        <v>777</v>
      </c>
      <c r="D312" t="s">
        <v>780</v>
      </c>
      <c r="E312" t="s">
        <v>821</v>
      </c>
      <c r="F312">
        <f ca="1">DATEDIF(Table3[[#This Row],[DOB]],TODAY(),"y")</f>
        <v>35</v>
      </c>
    </row>
    <row r="313" spans="1:6" x14ac:dyDescent="0.25">
      <c r="A313" t="s">
        <v>983</v>
      </c>
      <c r="B313" s="3">
        <v>34307</v>
      </c>
      <c r="C313" t="s">
        <v>777</v>
      </c>
      <c r="D313" t="s">
        <v>790</v>
      </c>
      <c r="E313" t="s">
        <v>797</v>
      </c>
      <c r="F313">
        <f ca="1">DATEDIF(Table3[[#This Row],[DOB]],TODAY(),"y")</f>
        <v>28</v>
      </c>
    </row>
    <row r="314" spans="1:6" x14ac:dyDescent="0.25">
      <c r="A314" t="s">
        <v>343</v>
      </c>
      <c r="B314" s="3">
        <v>34099</v>
      </c>
      <c r="C314" t="s">
        <v>799</v>
      </c>
      <c r="D314" t="s">
        <v>778</v>
      </c>
      <c r="E314" t="s">
        <v>779</v>
      </c>
      <c r="F314">
        <f ca="1">DATEDIF(Table3[[#This Row],[DOB]],TODAY(),"y")</f>
        <v>28</v>
      </c>
    </row>
    <row r="315" spans="1:6" x14ac:dyDescent="0.25">
      <c r="A315" t="s">
        <v>91</v>
      </c>
      <c r="B315" s="3">
        <v>34307</v>
      </c>
      <c r="C315" t="s">
        <v>799</v>
      </c>
      <c r="D315" t="s">
        <v>784</v>
      </c>
      <c r="E315" t="s">
        <v>802</v>
      </c>
      <c r="F315">
        <f ca="1">DATEDIF(Table3[[#This Row],[DOB]],TODAY(),"y")</f>
        <v>28</v>
      </c>
    </row>
    <row r="316" spans="1:6" x14ac:dyDescent="0.25">
      <c r="A316" t="s">
        <v>299</v>
      </c>
      <c r="B316" s="3">
        <v>34099</v>
      </c>
      <c r="C316" t="s">
        <v>777</v>
      </c>
      <c r="D316" t="s">
        <v>778</v>
      </c>
      <c r="E316" t="s">
        <v>814</v>
      </c>
      <c r="F316">
        <f ca="1">DATEDIF(Table3[[#This Row],[DOB]],TODAY(),"y")</f>
        <v>28</v>
      </c>
    </row>
    <row r="317" spans="1:6" x14ac:dyDescent="0.25">
      <c r="A317" t="s">
        <v>308</v>
      </c>
      <c r="B317" s="3">
        <v>31365</v>
      </c>
      <c r="C317" t="s">
        <v>777</v>
      </c>
      <c r="D317" t="s">
        <v>791</v>
      </c>
      <c r="E317" t="s">
        <v>802</v>
      </c>
      <c r="F317">
        <f ca="1">DATEDIF(Table3[[#This Row],[DOB]],TODAY(),"y")</f>
        <v>36</v>
      </c>
    </row>
    <row r="318" spans="1:6" x14ac:dyDescent="0.25">
      <c r="A318" t="s">
        <v>168</v>
      </c>
      <c r="B318" s="3">
        <v>26235</v>
      </c>
      <c r="C318" t="s">
        <v>799</v>
      </c>
      <c r="D318" t="s">
        <v>778</v>
      </c>
      <c r="E318" t="s">
        <v>802</v>
      </c>
      <c r="F318">
        <f ca="1">DATEDIF(Table3[[#This Row],[DOB]],TODAY(),"y")</f>
        <v>50</v>
      </c>
    </row>
    <row r="319" spans="1:6" x14ac:dyDescent="0.25">
      <c r="A319" t="s">
        <v>388</v>
      </c>
      <c r="B319" s="3">
        <v>30509</v>
      </c>
      <c r="C319" t="s">
        <v>777</v>
      </c>
      <c r="D319" t="s">
        <v>801</v>
      </c>
      <c r="E319" t="s">
        <v>788</v>
      </c>
      <c r="F319">
        <f ca="1">DATEDIF(Table3[[#This Row],[DOB]],TODAY(),"y")</f>
        <v>38</v>
      </c>
    </row>
    <row r="320" spans="1:6" x14ac:dyDescent="0.25">
      <c r="A320" t="s">
        <v>117</v>
      </c>
      <c r="B320" s="3">
        <v>32404</v>
      </c>
      <c r="C320" t="s">
        <v>777</v>
      </c>
      <c r="D320" t="s">
        <v>778</v>
      </c>
      <c r="E320" t="s">
        <v>802</v>
      </c>
      <c r="F320">
        <f ca="1">DATEDIF(Table3[[#This Row],[DOB]],TODAY(),"y")</f>
        <v>33</v>
      </c>
    </row>
    <row r="321" spans="1:6" x14ac:dyDescent="0.25">
      <c r="A321" t="s">
        <v>432</v>
      </c>
      <c r="B321" s="3">
        <v>29622</v>
      </c>
      <c r="C321" t="s">
        <v>777</v>
      </c>
      <c r="D321" t="s">
        <v>780</v>
      </c>
      <c r="E321" t="s">
        <v>788</v>
      </c>
      <c r="F321">
        <f ca="1">DATEDIF(Table3[[#This Row],[DOB]],TODAY(),"y")</f>
        <v>40</v>
      </c>
    </row>
    <row r="322" spans="1:6" x14ac:dyDescent="0.25">
      <c r="A322" t="s">
        <v>984</v>
      </c>
      <c r="B322" s="3">
        <v>28934</v>
      </c>
      <c r="C322" t="s">
        <v>777</v>
      </c>
      <c r="D322" t="s">
        <v>800</v>
      </c>
      <c r="E322" t="s">
        <v>817</v>
      </c>
      <c r="F322">
        <f ca="1">DATEDIF(Table3[[#This Row],[DOB]],TODAY(),"y")</f>
        <v>42</v>
      </c>
    </row>
    <row r="323" spans="1:6" x14ac:dyDescent="0.25">
      <c r="A323" t="s">
        <v>985</v>
      </c>
      <c r="B323" s="3">
        <v>30870</v>
      </c>
      <c r="C323" t="s">
        <v>777</v>
      </c>
      <c r="D323" t="s">
        <v>780</v>
      </c>
      <c r="E323" t="s">
        <v>814</v>
      </c>
      <c r="F323">
        <f ca="1">DATEDIF(Table3[[#This Row],[DOB]],TODAY(),"y")</f>
        <v>37</v>
      </c>
    </row>
    <row r="324" spans="1:6" x14ac:dyDescent="0.25">
      <c r="A324" t="s">
        <v>986</v>
      </c>
      <c r="B324" s="3">
        <v>30305</v>
      </c>
      <c r="C324" t="s">
        <v>799</v>
      </c>
      <c r="D324" t="s">
        <v>787</v>
      </c>
      <c r="E324" t="s">
        <v>842</v>
      </c>
      <c r="F324">
        <f ca="1">DATEDIF(Table3[[#This Row],[DOB]],TODAY(),"y")</f>
        <v>38</v>
      </c>
    </row>
    <row r="325" spans="1:6" x14ac:dyDescent="0.25">
      <c r="A325" t="s">
        <v>987</v>
      </c>
      <c r="B325" s="3">
        <v>29511</v>
      </c>
      <c r="C325" t="s">
        <v>777</v>
      </c>
      <c r="D325" t="s">
        <v>780</v>
      </c>
      <c r="E325" t="s">
        <v>842</v>
      </c>
      <c r="F325">
        <f ca="1">DATEDIF(Table3[[#This Row],[DOB]],TODAY(),"y")</f>
        <v>41</v>
      </c>
    </row>
    <row r="326" spans="1:6" x14ac:dyDescent="0.25">
      <c r="A326" t="s">
        <v>988</v>
      </c>
      <c r="B326" s="3">
        <v>32167</v>
      </c>
      <c r="C326" t="s">
        <v>783</v>
      </c>
      <c r="D326" t="s">
        <v>780</v>
      </c>
      <c r="E326" t="s">
        <v>779</v>
      </c>
      <c r="F326">
        <f ca="1">DATEDIF(Table3[[#This Row],[DOB]],TODAY(),"y")</f>
        <v>33</v>
      </c>
    </row>
    <row r="327" spans="1:6" x14ac:dyDescent="0.25">
      <c r="A327" t="s">
        <v>110</v>
      </c>
      <c r="B327" s="3">
        <v>29119</v>
      </c>
      <c r="C327" t="s">
        <v>777</v>
      </c>
      <c r="D327" t="s">
        <v>787</v>
      </c>
      <c r="E327" t="s">
        <v>779</v>
      </c>
      <c r="F327">
        <f ca="1">DATEDIF(Table3[[#This Row],[DOB]],TODAY(),"y")</f>
        <v>42</v>
      </c>
    </row>
    <row r="328" spans="1:6" x14ac:dyDescent="0.25">
      <c r="A328" t="s">
        <v>124</v>
      </c>
      <c r="B328" s="3">
        <v>31897</v>
      </c>
      <c r="C328" t="s">
        <v>783</v>
      </c>
      <c r="D328" t="s">
        <v>790</v>
      </c>
      <c r="E328" t="s">
        <v>779</v>
      </c>
      <c r="F328">
        <f ca="1">DATEDIF(Table3[[#This Row],[DOB]],TODAY(),"y")</f>
        <v>34</v>
      </c>
    </row>
    <row r="329" spans="1:6" x14ac:dyDescent="0.25">
      <c r="A329" t="s">
        <v>636</v>
      </c>
      <c r="B329" s="3">
        <v>33220</v>
      </c>
      <c r="C329" t="s">
        <v>777</v>
      </c>
      <c r="D329" t="s">
        <v>778</v>
      </c>
      <c r="E329" t="s">
        <v>802</v>
      </c>
      <c r="F329">
        <f ca="1">DATEDIF(Table3[[#This Row],[DOB]],TODAY(),"y")</f>
        <v>30</v>
      </c>
    </row>
    <row r="330" spans="1:6" x14ac:dyDescent="0.25">
      <c r="A330" t="s">
        <v>405</v>
      </c>
      <c r="B330" s="3">
        <v>31007</v>
      </c>
      <c r="C330" t="s">
        <v>777</v>
      </c>
      <c r="D330" t="s">
        <v>778</v>
      </c>
      <c r="E330" t="s">
        <v>779</v>
      </c>
      <c r="F330">
        <f ca="1">DATEDIF(Table3[[#This Row],[DOB]],TODAY(),"y")</f>
        <v>37</v>
      </c>
    </row>
    <row r="331" spans="1:6" x14ac:dyDescent="0.25">
      <c r="A331" t="s">
        <v>479</v>
      </c>
      <c r="B331" s="3">
        <v>32420</v>
      </c>
      <c r="C331" t="s">
        <v>777</v>
      </c>
      <c r="D331" t="s">
        <v>824</v>
      </c>
      <c r="E331" t="s">
        <v>779</v>
      </c>
      <c r="F331">
        <f ca="1">DATEDIF(Table3[[#This Row],[DOB]],TODAY(),"y")</f>
        <v>33</v>
      </c>
    </row>
    <row r="332" spans="1:6" x14ac:dyDescent="0.25">
      <c r="A332" t="s">
        <v>92</v>
      </c>
      <c r="B332" s="3">
        <v>30367</v>
      </c>
      <c r="C332" t="s">
        <v>777</v>
      </c>
      <c r="D332" t="s">
        <v>778</v>
      </c>
      <c r="E332" t="s">
        <v>779</v>
      </c>
      <c r="F332">
        <f ca="1">DATEDIF(Table3[[#This Row],[DOB]],TODAY(),"y")</f>
        <v>38</v>
      </c>
    </row>
    <row r="333" spans="1:6" x14ac:dyDescent="0.25">
      <c r="A333" t="s">
        <v>491</v>
      </c>
      <c r="B333" s="3">
        <v>31832</v>
      </c>
      <c r="C333" t="s">
        <v>777</v>
      </c>
      <c r="D333" t="s">
        <v>778</v>
      </c>
      <c r="E333" t="s">
        <v>779</v>
      </c>
      <c r="F333">
        <f ca="1">DATEDIF(Table3[[#This Row],[DOB]],TODAY(),"y")</f>
        <v>34</v>
      </c>
    </row>
    <row r="334" spans="1:6" x14ac:dyDescent="0.25">
      <c r="A334" t="s">
        <v>989</v>
      </c>
      <c r="B334" s="3">
        <v>27380</v>
      </c>
      <c r="C334" t="s">
        <v>799</v>
      </c>
      <c r="D334" t="s">
        <v>778</v>
      </c>
      <c r="E334" t="s">
        <v>802</v>
      </c>
      <c r="F334">
        <f ca="1">DATEDIF(Table3[[#This Row],[DOB]],TODAY(),"y")</f>
        <v>46</v>
      </c>
    </row>
    <row r="335" spans="1:6" x14ac:dyDescent="0.25">
      <c r="A335" t="s">
        <v>624</v>
      </c>
      <c r="B335" s="3">
        <v>30546</v>
      </c>
      <c r="C335" t="s">
        <v>799</v>
      </c>
      <c r="D335" t="s">
        <v>784</v>
      </c>
      <c r="E335" t="s">
        <v>779</v>
      </c>
      <c r="F335">
        <f ca="1">DATEDIF(Table3[[#This Row],[DOB]],TODAY(),"y")</f>
        <v>38</v>
      </c>
    </row>
    <row r="336" spans="1:6" x14ac:dyDescent="0.25">
      <c r="A336" t="s">
        <v>150</v>
      </c>
      <c r="B336" s="3">
        <v>28097</v>
      </c>
      <c r="C336" t="s">
        <v>777</v>
      </c>
      <c r="D336" t="s">
        <v>778</v>
      </c>
      <c r="E336" t="s">
        <v>779</v>
      </c>
      <c r="F336">
        <f ca="1">DATEDIF(Table3[[#This Row],[DOB]],TODAY(),"y")</f>
        <v>45</v>
      </c>
    </row>
    <row r="337" spans="1:6" x14ac:dyDescent="0.25">
      <c r="A337" t="s">
        <v>990</v>
      </c>
      <c r="B337" s="3">
        <v>34099</v>
      </c>
      <c r="C337" t="s">
        <v>783</v>
      </c>
      <c r="D337" t="s">
        <v>824</v>
      </c>
      <c r="E337" t="s">
        <v>797</v>
      </c>
      <c r="F337">
        <f ca="1">DATEDIF(Table3[[#This Row],[DOB]],TODAY(),"y")</f>
        <v>28</v>
      </c>
    </row>
    <row r="338" spans="1:6" x14ac:dyDescent="0.25">
      <c r="A338" t="s">
        <v>991</v>
      </c>
      <c r="B338" s="3">
        <v>34307</v>
      </c>
      <c r="C338" t="s">
        <v>799</v>
      </c>
      <c r="D338" t="s">
        <v>824</v>
      </c>
      <c r="E338" t="s">
        <v>779</v>
      </c>
      <c r="F338">
        <f ca="1">DATEDIF(Table3[[#This Row],[DOB]],TODAY(),"y")</f>
        <v>28</v>
      </c>
    </row>
    <row r="339" spans="1:6" x14ac:dyDescent="0.25">
      <c r="A339" t="s">
        <v>55</v>
      </c>
      <c r="B339" s="3">
        <v>34099</v>
      </c>
      <c r="C339" t="s">
        <v>799</v>
      </c>
      <c r="D339" t="s">
        <v>787</v>
      </c>
      <c r="E339" t="s">
        <v>802</v>
      </c>
      <c r="F339">
        <f ca="1">DATEDIF(Table3[[#This Row],[DOB]],TODAY(),"y")</f>
        <v>28</v>
      </c>
    </row>
    <row r="340" spans="1:6" x14ac:dyDescent="0.25">
      <c r="A340" t="s">
        <v>992</v>
      </c>
      <c r="B340" s="3">
        <v>34307</v>
      </c>
      <c r="C340" t="s">
        <v>777</v>
      </c>
      <c r="D340" t="s">
        <v>790</v>
      </c>
      <c r="E340" t="s">
        <v>814</v>
      </c>
      <c r="F340">
        <f ca="1">DATEDIF(Table3[[#This Row],[DOB]],TODAY(),"y")</f>
        <v>28</v>
      </c>
    </row>
    <row r="341" spans="1:6" x14ac:dyDescent="0.25">
      <c r="A341" t="s">
        <v>993</v>
      </c>
      <c r="B341" s="3">
        <v>34099</v>
      </c>
      <c r="C341" t="s">
        <v>777</v>
      </c>
      <c r="D341" t="s">
        <v>780</v>
      </c>
      <c r="E341" t="s">
        <v>802</v>
      </c>
      <c r="F341">
        <f ca="1">DATEDIF(Table3[[#This Row],[DOB]],TODAY(),"y")</f>
        <v>28</v>
      </c>
    </row>
    <row r="342" spans="1:6" x14ac:dyDescent="0.25">
      <c r="A342" t="s">
        <v>994</v>
      </c>
      <c r="B342" s="3">
        <v>34307</v>
      </c>
      <c r="C342" t="s">
        <v>777</v>
      </c>
      <c r="D342" t="s">
        <v>778</v>
      </c>
      <c r="E342" t="s">
        <v>802</v>
      </c>
      <c r="F342">
        <f ca="1">DATEDIF(Table3[[#This Row],[DOB]],TODAY(),"y")</f>
        <v>28</v>
      </c>
    </row>
    <row r="343" spans="1:6" x14ac:dyDescent="0.25">
      <c r="A343" t="s">
        <v>995</v>
      </c>
      <c r="B343" s="3">
        <v>34255</v>
      </c>
      <c r="C343" t="s">
        <v>799</v>
      </c>
      <c r="D343" t="s">
        <v>800</v>
      </c>
      <c r="E343" t="s">
        <v>788</v>
      </c>
      <c r="F343">
        <f ca="1">DATEDIF(Table3[[#This Row],[DOB]],TODAY(),"y")</f>
        <v>28</v>
      </c>
    </row>
    <row r="344" spans="1:6" x14ac:dyDescent="0.25">
      <c r="A344" t="s">
        <v>996</v>
      </c>
      <c r="B344" s="3">
        <v>34134</v>
      </c>
      <c r="C344" t="s">
        <v>799</v>
      </c>
      <c r="D344" t="s">
        <v>787</v>
      </c>
      <c r="E344" t="s">
        <v>802</v>
      </c>
      <c r="F344">
        <f ca="1">DATEDIF(Table3[[#This Row],[DOB]],TODAY(),"y")</f>
        <v>28</v>
      </c>
    </row>
    <row r="345" spans="1:6" x14ac:dyDescent="0.25">
      <c r="A345" t="s">
        <v>997</v>
      </c>
      <c r="B345" s="3">
        <v>34255</v>
      </c>
      <c r="C345" t="s">
        <v>777</v>
      </c>
      <c r="D345" t="s">
        <v>790</v>
      </c>
      <c r="E345" t="s">
        <v>788</v>
      </c>
      <c r="F345">
        <f ca="1">DATEDIF(Table3[[#This Row],[DOB]],TODAY(),"y")</f>
        <v>28</v>
      </c>
    </row>
    <row r="346" spans="1:6" x14ac:dyDescent="0.25">
      <c r="A346" t="s">
        <v>998</v>
      </c>
      <c r="B346" s="3">
        <v>34134</v>
      </c>
      <c r="C346" t="s">
        <v>799</v>
      </c>
      <c r="D346" t="s">
        <v>780</v>
      </c>
      <c r="E346" t="s">
        <v>817</v>
      </c>
      <c r="F346">
        <f ca="1">DATEDIF(Table3[[#This Row],[DOB]],TODAY(),"y")</f>
        <v>28</v>
      </c>
    </row>
    <row r="347" spans="1:6" x14ac:dyDescent="0.25">
      <c r="A347" t="s">
        <v>999</v>
      </c>
      <c r="B347" s="3">
        <v>31348</v>
      </c>
      <c r="C347" t="s">
        <v>777</v>
      </c>
      <c r="D347" t="s">
        <v>778</v>
      </c>
      <c r="E347" t="s">
        <v>821</v>
      </c>
      <c r="F347">
        <f ca="1">DATEDIF(Table3[[#This Row],[DOB]],TODAY(),"y")</f>
        <v>36</v>
      </c>
    </row>
    <row r="348" spans="1:6" x14ac:dyDescent="0.25">
      <c r="A348" t="s">
        <v>1000</v>
      </c>
      <c r="B348" s="3">
        <v>28405</v>
      </c>
      <c r="C348" t="s">
        <v>799</v>
      </c>
      <c r="D348" t="s">
        <v>801</v>
      </c>
      <c r="E348" t="s">
        <v>817</v>
      </c>
      <c r="F348">
        <f ca="1">DATEDIF(Table3[[#This Row],[DOB]],TODAY(),"y")</f>
        <v>44</v>
      </c>
    </row>
    <row r="349" spans="1:6" x14ac:dyDescent="0.25">
      <c r="A349" t="s">
        <v>77</v>
      </c>
      <c r="B349" s="3">
        <v>30227</v>
      </c>
      <c r="C349" t="s">
        <v>777</v>
      </c>
      <c r="D349" t="s">
        <v>787</v>
      </c>
      <c r="E349" t="s">
        <v>802</v>
      </c>
      <c r="F349">
        <f ca="1">DATEDIF(Table3[[#This Row],[DOB]],TODAY(),"y")</f>
        <v>39</v>
      </c>
    </row>
    <row r="350" spans="1:6" x14ac:dyDescent="0.25">
      <c r="A350" t="s">
        <v>1001</v>
      </c>
      <c r="B350" s="3">
        <v>33006</v>
      </c>
      <c r="C350" t="s">
        <v>777</v>
      </c>
      <c r="D350" t="s">
        <v>800</v>
      </c>
      <c r="E350" t="s">
        <v>779</v>
      </c>
      <c r="F350">
        <f ca="1">DATEDIF(Table3[[#This Row],[DOB]],TODAY(),"y")</f>
        <v>31</v>
      </c>
    </row>
    <row r="351" spans="1:6" x14ac:dyDescent="0.25">
      <c r="A351" t="s">
        <v>333</v>
      </c>
      <c r="B351" s="3">
        <v>29856</v>
      </c>
      <c r="C351" t="s">
        <v>777</v>
      </c>
      <c r="D351" t="s">
        <v>805</v>
      </c>
      <c r="E351" t="s">
        <v>779</v>
      </c>
      <c r="F351">
        <f ca="1">DATEDIF(Table3[[#This Row],[DOB]],TODAY(),"y")</f>
        <v>40</v>
      </c>
    </row>
    <row r="352" spans="1:6" x14ac:dyDescent="0.25">
      <c r="A352" t="s">
        <v>1002</v>
      </c>
      <c r="B352" s="3">
        <v>30331</v>
      </c>
      <c r="C352" t="s">
        <v>777</v>
      </c>
      <c r="D352" t="s">
        <v>780</v>
      </c>
      <c r="E352" t="s">
        <v>821</v>
      </c>
      <c r="F352">
        <f ca="1">DATEDIF(Table3[[#This Row],[DOB]],TODAY(),"y")</f>
        <v>38</v>
      </c>
    </row>
    <row r="353" spans="1:6" x14ac:dyDescent="0.25">
      <c r="A353" t="s">
        <v>1003</v>
      </c>
      <c r="B353" s="3">
        <v>29856</v>
      </c>
      <c r="C353" t="s">
        <v>777</v>
      </c>
      <c r="D353" t="s">
        <v>787</v>
      </c>
      <c r="E353" t="s">
        <v>788</v>
      </c>
      <c r="F353">
        <f ca="1">DATEDIF(Table3[[#This Row],[DOB]],TODAY(),"y")</f>
        <v>40</v>
      </c>
    </row>
    <row r="354" spans="1:6" x14ac:dyDescent="0.25">
      <c r="A354" t="s">
        <v>1004</v>
      </c>
      <c r="B354" s="3">
        <v>29747</v>
      </c>
      <c r="C354" t="s">
        <v>777</v>
      </c>
      <c r="D354" t="s">
        <v>800</v>
      </c>
      <c r="E354" t="s">
        <v>779</v>
      </c>
      <c r="F354">
        <f ca="1">DATEDIF(Table3[[#This Row],[DOB]],TODAY(),"y")</f>
        <v>40</v>
      </c>
    </row>
    <row r="355" spans="1:6" x14ac:dyDescent="0.25">
      <c r="A355" t="s">
        <v>1005</v>
      </c>
      <c r="B355" s="3">
        <v>31832</v>
      </c>
      <c r="C355" t="s">
        <v>777</v>
      </c>
      <c r="D355" t="s">
        <v>787</v>
      </c>
      <c r="E355" t="s">
        <v>779</v>
      </c>
      <c r="F355">
        <f ca="1">DATEDIF(Table3[[#This Row],[DOB]],TODAY(),"y")</f>
        <v>34</v>
      </c>
    </row>
    <row r="356" spans="1:6" x14ac:dyDescent="0.25">
      <c r="A356" t="s">
        <v>1006</v>
      </c>
      <c r="B356" s="3">
        <v>30546</v>
      </c>
      <c r="C356" t="s">
        <v>783</v>
      </c>
      <c r="D356" t="s">
        <v>787</v>
      </c>
      <c r="E356" t="s">
        <v>779</v>
      </c>
      <c r="F356">
        <f ca="1">DATEDIF(Table3[[#This Row],[DOB]],TODAY(),"y")</f>
        <v>38</v>
      </c>
    </row>
    <row r="357" spans="1:6" x14ac:dyDescent="0.25">
      <c r="A357" t="s">
        <v>1007</v>
      </c>
      <c r="B357" s="3">
        <v>30489</v>
      </c>
      <c r="C357" t="s">
        <v>777</v>
      </c>
      <c r="D357" t="s">
        <v>801</v>
      </c>
      <c r="E357" t="s">
        <v>779</v>
      </c>
      <c r="F357">
        <f ca="1">DATEDIF(Table3[[#This Row],[DOB]],TODAY(),"y")</f>
        <v>38</v>
      </c>
    </row>
    <row r="358" spans="1:6" x14ac:dyDescent="0.25">
      <c r="A358" t="s">
        <v>1008</v>
      </c>
      <c r="B358" s="3">
        <v>30259</v>
      </c>
      <c r="C358" t="s">
        <v>777</v>
      </c>
      <c r="D358" t="s">
        <v>790</v>
      </c>
      <c r="E358" t="s">
        <v>779</v>
      </c>
      <c r="F358">
        <f ca="1">DATEDIF(Table3[[#This Row],[DOB]],TODAY(),"y")</f>
        <v>39</v>
      </c>
    </row>
    <row r="359" spans="1:6" x14ac:dyDescent="0.25">
      <c r="A359" t="s">
        <v>1009</v>
      </c>
      <c r="B359" s="3">
        <v>29654</v>
      </c>
      <c r="C359" t="s">
        <v>783</v>
      </c>
      <c r="D359" t="s">
        <v>790</v>
      </c>
      <c r="E359" t="s">
        <v>779</v>
      </c>
      <c r="F359">
        <f ca="1">DATEDIF(Table3[[#This Row],[DOB]],TODAY(),"y")</f>
        <v>40</v>
      </c>
    </row>
    <row r="360" spans="1:6" x14ac:dyDescent="0.25">
      <c r="A360" t="s">
        <v>223</v>
      </c>
      <c r="B360" s="3">
        <v>30670</v>
      </c>
      <c r="C360" t="s">
        <v>777</v>
      </c>
      <c r="D360" t="s">
        <v>778</v>
      </c>
      <c r="E360" t="s">
        <v>779</v>
      </c>
      <c r="F360">
        <f ca="1">DATEDIF(Table3[[#This Row],[DOB]],TODAY(),"y")</f>
        <v>37</v>
      </c>
    </row>
    <row r="361" spans="1:6" x14ac:dyDescent="0.25">
      <c r="A361" t="s">
        <v>462</v>
      </c>
      <c r="B361" s="3">
        <v>30598</v>
      </c>
      <c r="C361" t="s">
        <v>799</v>
      </c>
      <c r="D361" t="s">
        <v>800</v>
      </c>
      <c r="E361" t="s">
        <v>779</v>
      </c>
      <c r="F361">
        <f ca="1">DATEDIF(Table3[[#This Row],[DOB]],TODAY(),"y")</f>
        <v>38</v>
      </c>
    </row>
    <row r="362" spans="1:6" x14ac:dyDescent="0.25">
      <c r="A362" t="s">
        <v>403</v>
      </c>
      <c r="B362" s="3">
        <v>29226</v>
      </c>
      <c r="C362" t="s">
        <v>777</v>
      </c>
      <c r="D362" t="s">
        <v>805</v>
      </c>
      <c r="E362" t="s">
        <v>779</v>
      </c>
      <c r="F362">
        <f ca="1">DATEDIF(Table3[[#This Row],[DOB]],TODAY(),"y")</f>
        <v>41</v>
      </c>
    </row>
    <row r="363" spans="1:6" x14ac:dyDescent="0.25">
      <c r="A363" t="s">
        <v>1010</v>
      </c>
      <c r="B363" s="3">
        <v>30546</v>
      </c>
      <c r="C363" t="s">
        <v>799</v>
      </c>
      <c r="D363" t="s">
        <v>800</v>
      </c>
      <c r="E363" t="s">
        <v>779</v>
      </c>
      <c r="F363">
        <f ca="1">DATEDIF(Table3[[#This Row],[DOB]],TODAY(),"y")</f>
        <v>38</v>
      </c>
    </row>
    <row r="364" spans="1:6" x14ac:dyDescent="0.25">
      <c r="A364" t="s">
        <v>1011</v>
      </c>
      <c r="B364" s="3">
        <v>34097</v>
      </c>
      <c r="C364" t="s">
        <v>783</v>
      </c>
      <c r="D364" t="s">
        <v>792</v>
      </c>
      <c r="E364" t="s">
        <v>797</v>
      </c>
      <c r="F364">
        <f ca="1">DATEDIF(Table3[[#This Row],[DOB]],TODAY(),"y")</f>
        <v>28</v>
      </c>
    </row>
    <row r="365" spans="1:6" x14ac:dyDescent="0.25">
      <c r="A365" t="s">
        <v>1012</v>
      </c>
      <c r="B365" s="3">
        <v>34307</v>
      </c>
      <c r="C365" t="s">
        <v>777</v>
      </c>
      <c r="D365" t="s">
        <v>805</v>
      </c>
      <c r="E365" t="s">
        <v>779</v>
      </c>
      <c r="F365">
        <f ca="1">DATEDIF(Table3[[#This Row],[DOB]],TODAY(),"y")</f>
        <v>28</v>
      </c>
    </row>
    <row r="366" spans="1:6" x14ac:dyDescent="0.25">
      <c r="A366" t="s">
        <v>1013</v>
      </c>
      <c r="B366" s="3">
        <v>34099</v>
      </c>
      <c r="C366" t="s">
        <v>777</v>
      </c>
      <c r="D366" t="s">
        <v>791</v>
      </c>
      <c r="E366" t="s">
        <v>802</v>
      </c>
      <c r="F366">
        <f ca="1">DATEDIF(Table3[[#This Row],[DOB]],TODAY(),"y")</f>
        <v>28</v>
      </c>
    </row>
    <row r="367" spans="1:6" x14ac:dyDescent="0.25">
      <c r="A367" t="s">
        <v>730</v>
      </c>
      <c r="B367" s="3">
        <v>34307</v>
      </c>
      <c r="C367" t="s">
        <v>783</v>
      </c>
      <c r="D367" t="s">
        <v>824</v>
      </c>
      <c r="E367" t="s">
        <v>814</v>
      </c>
      <c r="F367">
        <f ca="1">DATEDIF(Table3[[#This Row],[DOB]],TODAY(),"y")</f>
        <v>28</v>
      </c>
    </row>
    <row r="368" spans="1:6" x14ac:dyDescent="0.25">
      <c r="A368" t="s">
        <v>1014</v>
      </c>
      <c r="B368" s="3">
        <v>34099</v>
      </c>
      <c r="C368" t="s">
        <v>777</v>
      </c>
      <c r="D368" t="s">
        <v>824</v>
      </c>
      <c r="E368" t="s">
        <v>802</v>
      </c>
      <c r="F368">
        <f ca="1">DATEDIF(Table3[[#This Row],[DOB]],TODAY(),"y")</f>
        <v>28</v>
      </c>
    </row>
    <row r="369" spans="1:6" x14ac:dyDescent="0.25">
      <c r="A369" t="s">
        <v>514</v>
      </c>
      <c r="B369" s="3">
        <v>31115</v>
      </c>
      <c r="C369" t="s">
        <v>799</v>
      </c>
      <c r="D369" t="s">
        <v>824</v>
      </c>
      <c r="E369" t="s">
        <v>802</v>
      </c>
      <c r="F369">
        <f ca="1">DATEDIF(Table3[[#This Row],[DOB]],TODAY(),"y")</f>
        <v>36</v>
      </c>
    </row>
    <row r="370" spans="1:6" x14ac:dyDescent="0.25">
      <c r="A370" t="s">
        <v>1015</v>
      </c>
      <c r="B370" s="3">
        <v>33280</v>
      </c>
      <c r="C370" t="s">
        <v>777</v>
      </c>
      <c r="D370" t="s">
        <v>792</v>
      </c>
      <c r="E370" t="s">
        <v>788</v>
      </c>
      <c r="F370">
        <f ca="1">DATEDIF(Table3[[#This Row],[DOB]],TODAY(),"y")</f>
        <v>30</v>
      </c>
    </row>
    <row r="371" spans="1:6" x14ac:dyDescent="0.25">
      <c r="A371" t="s">
        <v>1016</v>
      </c>
      <c r="B371" s="3">
        <v>31173</v>
      </c>
      <c r="C371" t="s">
        <v>777</v>
      </c>
      <c r="D371" t="s">
        <v>801</v>
      </c>
      <c r="E371" t="s">
        <v>802</v>
      </c>
      <c r="F371">
        <f ca="1">DATEDIF(Table3[[#This Row],[DOB]],TODAY(),"y")</f>
        <v>36</v>
      </c>
    </row>
    <row r="372" spans="1:6" x14ac:dyDescent="0.25">
      <c r="A372" t="s">
        <v>1017</v>
      </c>
      <c r="B372" s="3">
        <v>32552</v>
      </c>
      <c r="C372" t="s">
        <v>777</v>
      </c>
      <c r="D372" t="s">
        <v>780</v>
      </c>
      <c r="E372" t="s">
        <v>788</v>
      </c>
      <c r="F372">
        <f ca="1">DATEDIF(Table3[[#This Row],[DOB]],TODAY(),"y")</f>
        <v>32</v>
      </c>
    </row>
    <row r="373" spans="1:6" x14ac:dyDescent="0.25">
      <c r="A373" t="s">
        <v>376</v>
      </c>
      <c r="B373" s="3">
        <v>30657</v>
      </c>
      <c r="C373" t="s">
        <v>777</v>
      </c>
      <c r="D373" t="s">
        <v>778</v>
      </c>
      <c r="E373" t="s">
        <v>817</v>
      </c>
      <c r="F373">
        <f ca="1">DATEDIF(Table3[[#This Row],[DOB]],TODAY(),"y")</f>
        <v>38</v>
      </c>
    </row>
    <row r="374" spans="1:6" x14ac:dyDescent="0.25">
      <c r="A374" t="s">
        <v>340</v>
      </c>
      <c r="B374" s="3">
        <v>27906</v>
      </c>
      <c r="C374" t="s">
        <v>777</v>
      </c>
      <c r="D374" t="s">
        <v>778</v>
      </c>
      <c r="E374" t="s">
        <v>788</v>
      </c>
      <c r="F374">
        <f ca="1">DATEDIF(Table3[[#This Row],[DOB]],TODAY(),"y")</f>
        <v>45</v>
      </c>
    </row>
    <row r="375" spans="1:6" x14ac:dyDescent="0.25">
      <c r="A375" t="s">
        <v>1018</v>
      </c>
      <c r="B375" s="3">
        <v>34097</v>
      </c>
      <c r="C375" t="s">
        <v>777</v>
      </c>
      <c r="D375" t="s">
        <v>790</v>
      </c>
      <c r="E375" t="s">
        <v>802</v>
      </c>
      <c r="F375">
        <f ca="1">DATEDIF(Table3[[#This Row],[DOB]],TODAY(),"y")</f>
        <v>28</v>
      </c>
    </row>
    <row r="376" spans="1:6" x14ac:dyDescent="0.25">
      <c r="A376" t="s">
        <v>1019</v>
      </c>
      <c r="B376" s="3">
        <v>33182</v>
      </c>
      <c r="C376" t="s">
        <v>777</v>
      </c>
      <c r="D376" t="s">
        <v>805</v>
      </c>
      <c r="E376" t="s">
        <v>779</v>
      </c>
      <c r="F376">
        <f ca="1">DATEDIF(Table3[[#This Row],[DOB]],TODAY(),"y")</f>
        <v>31</v>
      </c>
    </row>
    <row r="377" spans="1:6" x14ac:dyDescent="0.25">
      <c r="A377" t="s">
        <v>1020</v>
      </c>
      <c r="B377" s="3">
        <v>32624</v>
      </c>
      <c r="C377" t="s">
        <v>777</v>
      </c>
      <c r="D377" t="s">
        <v>778</v>
      </c>
      <c r="E377" t="s">
        <v>779</v>
      </c>
      <c r="F377">
        <f ca="1">DATEDIF(Table3[[#This Row],[DOB]],TODAY(),"y")</f>
        <v>32</v>
      </c>
    </row>
    <row r="378" spans="1:6" x14ac:dyDescent="0.25">
      <c r="A378" t="s">
        <v>346</v>
      </c>
      <c r="B378" s="3">
        <v>32501</v>
      </c>
      <c r="C378" t="s">
        <v>799</v>
      </c>
      <c r="D378" t="s">
        <v>792</v>
      </c>
      <c r="E378" t="s">
        <v>779</v>
      </c>
      <c r="F378">
        <f ca="1">DATEDIF(Table3[[#This Row],[DOB]],TODAY(),"y")</f>
        <v>32</v>
      </c>
    </row>
    <row r="379" spans="1:6" x14ac:dyDescent="0.25">
      <c r="A379" t="s">
        <v>254</v>
      </c>
      <c r="B379" s="3">
        <v>31660</v>
      </c>
      <c r="C379" t="s">
        <v>799</v>
      </c>
      <c r="D379" t="s">
        <v>800</v>
      </c>
      <c r="E379" t="s">
        <v>779</v>
      </c>
      <c r="F379">
        <f ca="1">DATEDIF(Table3[[#This Row],[DOB]],TODAY(),"y")</f>
        <v>35</v>
      </c>
    </row>
    <row r="380" spans="1:6" x14ac:dyDescent="0.25">
      <c r="A380" t="s">
        <v>1021</v>
      </c>
      <c r="B380" s="3">
        <v>32084</v>
      </c>
      <c r="C380" t="s">
        <v>777</v>
      </c>
      <c r="D380" t="s">
        <v>824</v>
      </c>
      <c r="E380" t="s">
        <v>779</v>
      </c>
      <c r="F380">
        <f ca="1">DATEDIF(Table3[[#This Row],[DOB]],TODAY(),"y")</f>
        <v>34</v>
      </c>
    </row>
    <row r="381" spans="1:6" x14ac:dyDescent="0.25">
      <c r="A381" t="s">
        <v>1022</v>
      </c>
      <c r="B381" s="3">
        <v>33354</v>
      </c>
      <c r="C381" t="s">
        <v>777</v>
      </c>
      <c r="D381" t="s">
        <v>824</v>
      </c>
      <c r="E381" t="s">
        <v>802</v>
      </c>
      <c r="F381">
        <f ca="1">DATEDIF(Table3[[#This Row],[DOB]],TODAY(),"y")</f>
        <v>30</v>
      </c>
    </row>
    <row r="382" spans="1:6" x14ac:dyDescent="0.25">
      <c r="A382" t="s">
        <v>547</v>
      </c>
      <c r="B382" s="3">
        <v>26214</v>
      </c>
      <c r="C382" t="s">
        <v>777</v>
      </c>
      <c r="D382" t="s">
        <v>792</v>
      </c>
      <c r="E382" t="s">
        <v>779</v>
      </c>
      <c r="F382">
        <f ca="1">DATEDIF(Table3[[#This Row],[DOB]],TODAY(),"y")</f>
        <v>50</v>
      </c>
    </row>
    <row r="383" spans="1:6" x14ac:dyDescent="0.25">
      <c r="A383" t="s">
        <v>616</v>
      </c>
      <c r="B383" s="3">
        <v>33955</v>
      </c>
      <c r="C383" t="s">
        <v>799</v>
      </c>
      <c r="D383" t="s">
        <v>824</v>
      </c>
      <c r="E383" t="s">
        <v>797</v>
      </c>
      <c r="F383">
        <f ca="1">DATEDIF(Table3[[#This Row],[DOB]],TODAY(),"y")</f>
        <v>28</v>
      </c>
    </row>
    <row r="384" spans="1:6" x14ac:dyDescent="0.25">
      <c r="A384" t="s">
        <v>349</v>
      </c>
      <c r="B384" s="3">
        <v>31672</v>
      </c>
      <c r="C384" t="s">
        <v>777</v>
      </c>
      <c r="D384" t="s">
        <v>780</v>
      </c>
      <c r="E384" t="s">
        <v>779</v>
      </c>
      <c r="F384">
        <f ca="1">DATEDIF(Table3[[#This Row],[DOB]],TODAY(),"y")</f>
        <v>35</v>
      </c>
    </row>
    <row r="385" spans="1:6" x14ac:dyDescent="0.25">
      <c r="A385" t="s">
        <v>284</v>
      </c>
      <c r="B385" s="3">
        <v>29150</v>
      </c>
      <c r="C385" t="s">
        <v>777</v>
      </c>
      <c r="D385" t="s">
        <v>801</v>
      </c>
      <c r="E385" t="s">
        <v>779</v>
      </c>
      <c r="F385">
        <f ca="1">DATEDIF(Table3[[#This Row],[DOB]],TODAY(),"y")</f>
        <v>42</v>
      </c>
    </row>
    <row r="386" spans="1:6" x14ac:dyDescent="0.25">
      <c r="A386" t="s">
        <v>1023</v>
      </c>
      <c r="B386" s="3">
        <v>34307</v>
      </c>
      <c r="C386" t="s">
        <v>783</v>
      </c>
      <c r="D386" t="s">
        <v>824</v>
      </c>
      <c r="E386" t="s">
        <v>802</v>
      </c>
      <c r="F386">
        <f ca="1">DATEDIF(Table3[[#This Row],[DOB]],TODAY(),"y")</f>
        <v>28</v>
      </c>
    </row>
    <row r="387" spans="1:6" x14ac:dyDescent="0.25">
      <c r="A387" t="s">
        <v>1024</v>
      </c>
      <c r="B387" s="3">
        <v>34099</v>
      </c>
      <c r="C387" t="s">
        <v>777</v>
      </c>
      <c r="D387" t="s">
        <v>824</v>
      </c>
      <c r="E387" t="s">
        <v>814</v>
      </c>
      <c r="F387">
        <f ca="1">DATEDIF(Table3[[#This Row],[DOB]],TODAY(),"y")</f>
        <v>28</v>
      </c>
    </row>
    <row r="388" spans="1:6" x14ac:dyDescent="0.25">
      <c r="A388" t="s">
        <v>1025</v>
      </c>
      <c r="B388" s="3">
        <v>34307</v>
      </c>
      <c r="C388" t="s">
        <v>777</v>
      </c>
      <c r="D388" t="s">
        <v>801</v>
      </c>
      <c r="E388" t="s">
        <v>797</v>
      </c>
      <c r="F388">
        <f ca="1">DATEDIF(Table3[[#This Row],[DOB]],TODAY(),"y")</f>
        <v>28</v>
      </c>
    </row>
    <row r="389" spans="1:6" x14ac:dyDescent="0.25">
      <c r="A389" t="s">
        <v>234</v>
      </c>
      <c r="B389" s="3">
        <v>34099</v>
      </c>
      <c r="C389" t="s">
        <v>777</v>
      </c>
      <c r="D389" t="s">
        <v>780</v>
      </c>
      <c r="E389" t="s">
        <v>802</v>
      </c>
      <c r="F389">
        <f ca="1">DATEDIF(Table3[[#This Row],[DOB]],TODAY(),"y")</f>
        <v>28</v>
      </c>
    </row>
    <row r="390" spans="1:6" x14ac:dyDescent="0.25">
      <c r="A390" t="s">
        <v>356</v>
      </c>
      <c r="B390" s="3">
        <v>34307</v>
      </c>
      <c r="C390" t="s">
        <v>799</v>
      </c>
      <c r="D390" t="s">
        <v>801</v>
      </c>
      <c r="E390" t="s">
        <v>797</v>
      </c>
      <c r="F390">
        <f ca="1">DATEDIF(Table3[[#This Row],[DOB]],TODAY(),"y")</f>
        <v>28</v>
      </c>
    </row>
    <row r="391" spans="1:6" x14ac:dyDescent="0.25">
      <c r="A391" t="s">
        <v>1026</v>
      </c>
      <c r="B391" s="3">
        <v>34255</v>
      </c>
      <c r="C391" t="s">
        <v>777</v>
      </c>
      <c r="D391" t="s">
        <v>780</v>
      </c>
      <c r="E391" t="s">
        <v>779</v>
      </c>
      <c r="F391">
        <f ca="1">DATEDIF(Table3[[#This Row],[DOB]],TODAY(),"y")</f>
        <v>28</v>
      </c>
    </row>
    <row r="392" spans="1:6" x14ac:dyDescent="0.25">
      <c r="A392" t="s">
        <v>1027</v>
      </c>
      <c r="B392" s="3">
        <v>34134</v>
      </c>
      <c r="C392" t="s">
        <v>783</v>
      </c>
      <c r="D392" t="s">
        <v>792</v>
      </c>
      <c r="E392" t="s">
        <v>797</v>
      </c>
      <c r="F392">
        <f ca="1">DATEDIF(Table3[[#This Row],[DOB]],TODAY(),"y")</f>
        <v>28</v>
      </c>
    </row>
    <row r="393" spans="1:6" x14ac:dyDescent="0.25">
      <c r="A393" t="s">
        <v>1028</v>
      </c>
      <c r="B393" s="3">
        <v>34255</v>
      </c>
      <c r="C393" t="s">
        <v>799</v>
      </c>
      <c r="D393" t="s">
        <v>787</v>
      </c>
      <c r="E393" t="s">
        <v>779</v>
      </c>
      <c r="F393">
        <f ca="1">DATEDIF(Table3[[#This Row],[DOB]],TODAY(),"y")</f>
        <v>28</v>
      </c>
    </row>
    <row r="394" spans="1:6" x14ac:dyDescent="0.25">
      <c r="A394" t="s">
        <v>1029</v>
      </c>
      <c r="B394" s="3">
        <v>31743</v>
      </c>
      <c r="C394" t="s">
        <v>777</v>
      </c>
      <c r="D394" t="s">
        <v>1030</v>
      </c>
      <c r="E394" t="s">
        <v>802</v>
      </c>
      <c r="F394">
        <f ca="1">DATEDIF(Table3[[#This Row],[DOB]],TODAY(),"y")</f>
        <v>35</v>
      </c>
    </row>
    <row r="395" spans="1:6" x14ac:dyDescent="0.25">
      <c r="A395" t="s">
        <v>1031</v>
      </c>
      <c r="B395" s="3">
        <v>35730</v>
      </c>
      <c r="C395" t="s">
        <v>777</v>
      </c>
      <c r="D395" t="s">
        <v>778</v>
      </c>
      <c r="E395" t="s">
        <v>814</v>
      </c>
      <c r="F395">
        <f ca="1">DATEDIF(Table3[[#This Row],[DOB]],TODAY(),"y")</f>
        <v>24</v>
      </c>
    </row>
    <row r="396" spans="1:6" x14ac:dyDescent="0.25">
      <c r="A396" t="s">
        <v>404</v>
      </c>
      <c r="B396" s="3">
        <v>26251</v>
      </c>
      <c r="C396" t="s">
        <v>777</v>
      </c>
      <c r="D396" t="s">
        <v>780</v>
      </c>
      <c r="E396" t="s">
        <v>802</v>
      </c>
      <c r="F396">
        <f ca="1">DATEDIF(Table3[[#This Row],[DOB]],TODAY(),"y")</f>
        <v>50</v>
      </c>
    </row>
    <row r="397" spans="1:6" x14ac:dyDescent="0.25">
      <c r="A397" t="s">
        <v>1032</v>
      </c>
      <c r="B397" s="3">
        <v>33113</v>
      </c>
      <c r="C397" t="s">
        <v>777</v>
      </c>
      <c r="D397" t="s">
        <v>778</v>
      </c>
      <c r="E397" t="s">
        <v>802</v>
      </c>
      <c r="F397">
        <f ca="1">DATEDIF(Table3[[#This Row],[DOB]],TODAY(),"y")</f>
        <v>31</v>
      </c>
    </row>
    <row r="398" spans="1:6" x14ac:dyDescent="0.25">
      <c r="A398" t="s">
        <v>1033</v>
      </c>
      <c r="B398" s="3">
        <v>26251</v>
      </c>
      <c r="C398" t="s">
        <v>783</v>
      </c>
      <c r="D398" t="s">
        <v>800</v>
      </c>
      <c r="E398" t="s">
        <v>788</v>
      </c>
      <c r="F398">
        <f ca="1">DATEDIF(Table3[[#This Row],[DOB]],TODAY(),"y")</f>
        <v>50</v>
      </c>
    </row>
    <row r="399" spans="1:6" x14ac:dyDescent="0.25">
      <c r="A399" t="s">
        <v>1034</v>
      </c>
      <c r="B399" s="3">
        <v>35730</v>
      </c>
      <c r="C399" t="s">
        <v>799</v>
      </c>
      <c r="D399" t="s">
        <v>787</v>
      </c>
      <c r="E399" t="s">
        <v>802</v>
      </c>
      <c r="F399">
        <f ca="1">DATEDIF(Table3[[#This Row],[DOB]],TODAY(),"y")</f>
        <v>24</v>
      </c>
    </row>
    <row r="400" spans="1:6" x14ac:dyDescent="0.25">
      <c r="A400" t="s">
        <v>191</v>
      </c>
      <c r="B400" s="3">
        <v>26251</v>
      </c>
      <c r="C400" t="s">
        <v>777</v>
      </c>
      <c r="D400" t="s">
        <v>790</v>
      </c>
      <c r="E400" t="s">
        <v>788</v>
      </c>
      <c r="F400">
        <f ca="1">DATEDIF(Table3[[#This Row],[DOB]],TODAY(),"y")</f>
        <v>50</v>
      </c>
    </row>
    <row r="401" spans="1:6" x14ac:dyDescent="0.25">
      <c r="A401" t="s">
        <v>429</v>
      </c>
      <c r="B401" s="3">
        <v>32483</v>
      </c>
      <c r="C401" t="s">
        <v>799</v>
      </c>
      <c r="D401" t="s">
        <v>780</v>
      </c>
      <c r="E401" t="s">
        <v>817</v>
      </c>
      <c r="F401">
        <f ca="1">DATEDIF(Table3[[#This Row],[DOB]],TODAY(),"y")</f>
        <v>33</v>
      </c>
    </row>
    <row r="402" spans="1:6" x14ac:dyDescent="0.25">
      <c r="A402" t="s">
        <v>1035</v>
      </c>
      <c r="B402" s="3">
        <v>31210</v>
      </c>
      <c r="C402" t="s">
        <v>799</v>
      </c>
      <c r="D402" t="s">
        <v>778</v>
      </c>
      <c r="E402" t="s">
        <v>779</v>
      </c>
      <c r="F402">
        <f ca="1">DATEDIF(Table3[[#This Row],[DOB]],TODAY(),"y")</f>
        <v>36</v>
      </c>
    </row>
    <row r="403" spans="1:6" x14ac:dyDescent="0.25">
      <c r="A403" t="s">
        <v>111</v>
      </c>
      <c r="B403" s="3">
        <v>31764</v>
      </c>
      <c r="C403" t="s">
        <v>783</v>
      </c>
      <c r="D403" t="s">
        <v>801</v>
      </c>
      <c r="E403" t="s">
        <v>779</v>
      </c>
      <c r="F403">
        <f ca="1">DATEDIF(Table3[[#This Row],[DOB]],TODAY(),"y")</f>
        <v>34</v>
      </c>
    </row>
    <row r="404" spans="1:6" x14ac:dyDescent="0.25">
      <c r="A404" t="s">
        <v>52</v>
      </c>
      <c r="B404" s="3">
        <v>34097</v>
      </c>
      <c r="C404" t="s">
        <v>783</v>
      </c>
      <c r="D404" t="s">
        <v>787</v>
      </c>
      <c r="E404" t="s">
        <v>802</v>
      </c>
      <c r="F404">
        <f ca="1">DATEDIF(Table3[[#This Row],[DOB]],TODAY(),"y")</f>
        <v>28</v>
      </c>
    </row>
    <row r="405" spans="1:6" x14ac:dyDescent="0.25">
      <c r="A405" t="s">
        <v>1036</v>
      </c>
      <c r="B405" s="3">
        <v>34307</v>
      </c>
      <c r="C405" t="s">
        <v>783</v>
      </c>
      <c r="D405" t="s">
        <v>800</v>
      </c>
      <c r="E405" t="s">
        <v>779</v>
      </c>
      <c r="F405">
        <f ca="1">DATEDIF(Table3[[#This Row],[DOB]],TODAY(),"y")</f>
        <v>28</v>
      </c>
    </row>
    <row r="406" spans="1:6" x14ac:dyDescent="0.25">
      <c r="A406" t="s">
        <v>425</v>
      </c>
      <c r="B406" s="3">
        <v>34099</v>
      </c>
      <c r="C406" t="s">
        <v>777</v>
      </c>
      <c r="D406" t="s">
        <v>805</v>
      </c>
      <c r="E406" t="s">
        <v>779</v>
      </c>
      <c r="F406">
        <f ca="1">DATEDIF(Table3[[#This Row],[DOB]],TODAY(),"y")</f>
        <v>28</v>
      </c>
    </row>
    <row r="407" spans="1:6" x14ac:dyDescent="0.25">
      <c r="A407" t="s">
        <v>1037</v>
      </c>
      <c r="B407" s="3">
        <v>34307</v>
      </c>
      <c r="C407" t="s">
        <v>777</v>
      </c>
      <c r="D407" t="s">
        <v>780</v>
      </c>
      <c r="E407" t="s">
        <v>779</v>
      </c>
      <c r="F407">
        <f ca="1">DATEDIF(Table3[[#This Row],[DOB]],TODAY(),"y")</f>
        <v>28</v>
      </c>
    </row>
    <row r="408" spans="1:6" x14ac:dyDescent="0.25">
      <c r="A408" t="s">
        <v>1038</v>
      </c>
      <c r="B408" s="3">
        <v>34099</v>
      </c>
      <c r="C408" t="s">
        <v>777</v>
      </c>
      <c r="D408" t="s">
        <v>787</v>
      </c>
      <c r="E408" t="s">
        <v>779</v>
      </c>
      <c r="F408">
        <f ca="1">DATEDIF(Table3[[#This Row],[DOB]],TODAY(),"y")</f>
        <v>28</v>
      </c>
    </row>
    <row r="409" spans="1:6" x14ac:dyDescent="0.25">
      <c r="A409" t="s">
        <v>109</v>
      </c>
      <c r="B409" s="3">
        <v>31348</v>
      </c>
      <c r="C409" t="s">
        <v>777</v>
      </c>
      <c r="D409" t="s">
        <v>800</v>
      </c>
      <c r="E409" t="s">
        <v>802</v>
      </c>
      <c r="F409">
        <f ca="1">DATEDIF(Table3[[#This Row],[DOB]],TODAY(),"y")</f>
        <v>36</v>
      </c>
    </row>
    <row r="410" spans="1:6" x14ac:dyDescent="0.25">
      <c r="A410" t="s">
        <v>345</v>
      </c>
      <c r="B410" s="3">
        <v>30286</v>
      </c>
      <c r="C410" t="s">
        <v>777</v>
      </c>
      <c r="D410" t="s">
        <v>787</v>
      </c>
      <c r="E410" t="s">
        <v>779</v>
      </c>
      <c r="F410">
        <f ca="1">DATEDIF(Table3[[#This Row],[DOB]],TODAY(),"y")</f>
        <v>39</v>
      </c>
    </row>
    <row r="411" spans="1:6" x14ac:dyDescent="0.25">
      <c r="A411" t="s">
        <v>1039</v>
      </c>
      <c r="B411" s="3">
        <v>29742</v>
      </c>
      <c r="C411" t="s">
        <v>799</v>
      </c>
      <c r="D411" t="s">
        <v>787</v>
      </c>
      <c r="E411" t="s">
        <v>779</v>
      </c>
      <c r="F411">
        <f ca="1">DATEDIF(Table3[[#This Row],[DOB]],TODAY(),"y")</f>
        <v>40</v>
      </c>
    </row>
    <row r="412" spans="1:6" x14ac:dyDescent="0.25">
      <c r="A412" t="s">
        <v>1040</v>
      </c>
      <c r="B412" s="3">
        <v>26251</v>
      </c>
      <c r="C412" t="s">
        <v>799</v>
      </c>
      <c r="D412" t="s">
        <v>801</v>
      </c>
      <c r="E412" t="s">
        <v>797</v>
      </c>
      <c r="F412">
        <f ca="1">DATEDIF(Table3[[#This Row],[DOB]],TODAY(),"y")</f>
        <v>50</v>
      </c>
    </row>
    <row r="413" spans="1:6" x14ac:dyDescent="0.25">
      <c r="A413" t="s">
        <v>1041</v>
      </c>
      <c r="B413" s="3">
        <v>31348</v>
      </c>
      <c r="C413" t="s">
        <v>777</v>
      </c>
      <c r="D413" t="s">
        <v>790</v>
      </c>
      <c r="E413" t="s">
        <v>779</v>
      </c>
      <c r="F413">
        <f ca="1">DATEDIF(Table3[[#This Row],[DOB]],TODAY(),"y")</f>
        <v>36</v>
      </c>
    </row>
    <row r="414" spans="1:6" x14ac:dyDescent="0.25">
      <c r="A414" t="s">
        <v>238</v>
      </c>
      <c r="B414" s="3">
        <v>28405</v>
      </c>
      <c r="C414" t="s">
        <v>777</v>
      </c>
      <c r="D414" t="s">
        <v>784</v>
      </c>
      <c r="E414" t="s">
        <v>802</v>
      </c>
      <c r="F414">
        <f ca="1">DATEDIF(Table3[[#This Row],[DOB]],TODAY(),"y")</f>
        <v>44</v>
      </c>
    </row>
    <row r="415" spans="1:6" x14ac:dyDescent="0.25">
      <c r="A415" t="s">
        <v>1043</v>
      </c>
      <c r="B415" s="3">
        <v>30227</v>
      </c>
      <c r="C415" t="s">
        <v>777</v>
      </c>
      <c r="D415" t="s">
        <v>778</v>
      </c>
      <c r="E415" t="s">
        <v>814</v>
      </c>
      <c r="F415">
        <f ca="1">DATEDIF(Table3[[#This Row],[DOB]],TODAY(),"y")</f>
        <v>39</v>
      </c>
    </row>
    <row r="416" spans="1:6" x14ac:dyDescent="0.25">
      <c r="A416" t="s">
        <v>1044</v>
      </c>
      <c r="B416" s="3">
        <v>33006</v>
      </c>
      <c r="C416" t="s">
        <v>777</v>
      </c>
      <c r="D416" t="s">
        <v>787</v>
      </c>
      <c r="E416" t="s">
        <v>802</v>
      </c>
      <c r="F416">
        <f ca="1">DATEDIF(Table3[[#This Row],[DOB]],TODAY(),"y")</f>
        <v>31</v>
      </c>
    </row>
    <row r="417" spans="1:6" x14ac:dyDescent="0.25">
      <c r="A417" t="s">
        <v>112</v>
      </c>
      <c r="B417" s="3">
        <v>29856</v>
      </c>
      <c r="C417" t="s">
        <v>799</v>
      </c>
      <c r="D417" t="s">
        <v>824</v>
      </c>
      <c r="E417" t="s">
        <v>802</v>
      </c>
      <c r="F417">
        <f ca="1">DATEDIF(Table3[[#This Row],[DOB]],TODAY(),"y")</f>
        <v>40</v>
      </c>
    </row>
    <row r="418" spans="1:6" x14ac:dyDescent="0.25">
      <c r="A418" t="s">
        <v>1045</v>
      </c>
      <c r="B418" s="3">
        <v>30331</v>
      </c>
      <c r="C418" t="s">
        <v>777</v>
      </c>
      <c r="D418" t="s">
        <v>780</v>
      </c>
      <c r="E418" t="s">
        <v>788</v>
      </c>
      <c r="F418">
        <f ca="1">DATEDIF(Table3[[#This Row],[DOB]],TODAY(),"y")</f>
        <v>38</v>
      </c>
    </row>
    <row r="419" spans="1:6" x14ac:dyDescent="0.25">
      <c r="A419" t="s">
        <v>1046</v>
      </c>
      <c r="B419" s="3">
        <v>29856</v>
      </c>
      <c r="C419" t="s">
        <v>777</v>
      </c>
      <c r="D419" t="s">
        <v>787</v>
      </c>
      <c r="E419" t="s">
        <v>802</v>
      </c>
      <c r="F419">
        <f ca="1">DATEDIF(Table3[[#This Row],[DOB]],TODAY(),"y")</f>
        <v>40</v>
      </c>
    </row>
    <row r="420" spans="1:6" x14ac:dyDescent="0.25">
      <c r="A420" t="s">
        <v>1047</v>
      </c>
      <c r="B420" s="3">
        <v>29747</v>
      </c>
      <c r="C420" t="s">
        <v>799</v>
      </c>
      <c r="D420" t="s">
        <v>780</v>
      </c>
      <c r="E420" t="s">
        <v>788</v>
      </c>
      <c r="F420">
        <f ca="1">DATEDIF(Table3[[#This Row],[DOB]],TODAY(),"y")</f>
        <v>40</v>
      </c>
    </row>
    <row r="421" spans="1:6" x14ac:dyDescent="0.25">
      <c r="A421" t="s">
        <v>1048</v>
      </c>
      <c r="B421" s="3">
        <v>31832</v>
      </c>
      <c r="C421" t="s">
        <v>777</v>
      </c>
      <c r="D421" t="s">
        <v>792</v>
      </c>
      <c r="E421" t="s">
        <v>817</v>
      </c>
      <c r="F421">
        <f ca="1">DATEDIF(Table3[[#This Row],[DOB]],TODAY(),"y")</f>
        <v>34</v>
      </c>
    </row>
    <row r="422" spans="1:6" x14ac:dyDescent="0.25">
      <c r="A422" t="s">
        <v>251</v>
      </c>
      <c r="B422" s="3">
        <v>30546</v>
      </c>
      <c r="C422" t="s">
        <v>777</v>
      </c>
      <c r="D422" t="s">
        <v>778</v>
      </c>
      <c r="E422" t="s">
        <v>788</v>
      </c>
      <c r="F422">
        <f ca="1">DATEDIF(Table3[[#This Row],[DOB]],TODAY(),"y")</f>
        <v>38</v>
      </c>
    </row>
    <row r="423" spans="1:6" x14ac:dyDescent="0.25">
      <c r="A423" t="s">
        <v>1049</v>
      </c>
      <c r="B423" s="3">
        <v>30489</v>
      </c>
      <c r="C423" t="s">
        <v>799</v>
      </c>
      <c r="D423" t="s">
        <v>800</v>
      </c>
      <c r="E423" t="s">
        <v>779</v>
      </c>
      <c r="F423">
        <f ca="1">DATEDIF(Table3[[#This Row],[DOB]],TODAY(),"y")</f>
        <v>38</v>
      </c>
    </row>
    <row r="424" spans="1:6" x14ac:dyDescent="0.25">
      <c r="A424" t="s">
        <v>1050</v>
      </c>
      <c r="B424" s="3">
        <v>30259</v>
      </c>
      <c r="C424" t="s">
        <v>777</v>
      </c>
      <c r="D424" t="s">
        <v>778</v>
      </c>
      <c r="E424" t="s">
        <v>779</v>
      </c>
      <c r="F424">
        <f ca="1">DATEDIF(Table3[[#This Row],[DOB]],TODAY(),"y")</f>
        <v>39</v>
      </c>
    </row>
    <row r="425" spans="1:6" x14ac:dyDescent="0.25">
      <c r="A425" t="s">
        <v>1051</v>
      </c>
      <c r="B425" s="3">
        <v>29654</v>
      </c>
      <c r="C425" t="s">
        <v>777</v>
      </c>
      <c r="D425" t="s">
        <v>778</v>
      </c>
      <c r="E425" t="s">
        <v>802</v>
      </c>
      <c r="F425">
        <f ca="1">DATEDIF(Table3[[#This Row],[DOB]],TODAY(),"y")</f>
        <v>40</v>
      </c>
    </row>
    <row r="426" spans="1:6" x14ac:dyDescent="0.25">
      <c r="A426" t="s">
        <v>1052</v>
      </c>
      <c r="B426" s="3">
        <v>30670</v>
      </c>
      <c r="C426" t="s">
        <v>777</v>
      </c>
      <c r="D426" t="s">
        <v>778</v>
      </c>
      <c r="E426" t="s">
        <v>779</v>
      </c>
      <c r="F426">
        <f ca="1">DATEDIF(Table3[[#This Row],[DOB]],TODAY(),"y")</f>
        <v>37</v>
      </c>
    </row>
    <row r="427" spans="1:6" x14ac:dyDescent="0.25">
      <c r="A427" t="s">
        <v>1053</v>
      </c>
      <c r="B427" s="3">
        <v>30598</v>
      </c>
      <c r="C427" t="s">
        <v>799</v>
      </c>
      <c r="D427" t="s">
        <v>800</v>
      </c>
      <c r="E427" t="s">
        <v>779</v>
      </c>
      <c r="F427">
        <f ca="1">DATEDIF(Table3[[#This Row],[DOB]],TODAY(),"y")</f>
        <v>38</v>
      </c>
    </row>
    <row r="428" spans="1:6" x14ac:dyDescent="0.25">
      <c r="A428" t="s">
        <v>69</v>
      </c>
      <c r="B428" s="3">
        <v>29226</v>
      </c>
      <c r="C428" t="s">
        <v>777</v>
      </c>
      <c r="D428" t="s">
        <v>778</v>
      </c>
      <c r="E428" t="s">
        <v>779</v>
      </c>
      <c r="F428">
        <f ca="1">DATEDIF(Table3[[#This Row],[DOB]],TODAY(),"y")</f>
        <v>41</v>
      </c>
    </row>
    <row r="429" spans="1:6" x14ac:dyDescent="0.25">
      <c r="A429" t="s">
        <v>1054</v>
      </c>
      <c r="B429" s="3">
        <v>30546</v>
      </c>
      <c r="C429" t="s">
        <v>777</v>
      </c>
      <c r="D429" t="s">
        <v>800</v>
      </c>
      <c r="E429" t="s">
        <v>1055</v>
      </c>
      <c r="F429">
        <f ca="1">DATEDIF(Table3[[#This Row],[DOB]],TODAY(),"y")</f>
        <v>38</v>
      </c>
    </row>
    <row r="430" spans="1:6" x14ac:dyDescent="0.25">
      <c r="A430" t="s">
        <v>366</v>
      </c>
      <c r="B430" s="3">
        <v>31881</v>
      </c>
      <c r="C430" t="s">
        <v>777</v>
      </c>
      <c r="D430" t="s">
        <v>824</v>
      </c>
      <c r="E430" t="s">
        <v>779</v>
      </c>
      <c r="F430">
        <f ca="1">DATEDIF(Table3[[#This Row],[DOB]],TODAY(),"y")</f>
        <v>34</v>
      </c>
    </row>
    <row r="431" spans="1:6" x14ac:dyDescent="0.25">
      <c r="A431" t="s">
        <v>407</v>
      </c>
      <c r="B431" s="3">
        <v>30780</v>
      </c>
      <c r="C431" t="s">
        <v>799</v>
      </c>
      <c r="D431" t="s">
        <v>795</v>
      </c>
      <c r="E431" t="s">
        <v>779</v>
      </c>
      <c r="F431">
        <f ca="1">DATEDIF(Table3[[#This Row],[DOB]],TODAY(),"y")</f>
        <v>37</v>
      </c>
    </row>
    <row r="432" spans="1:6" x14ac:dyDescent="0.25">
      <c r="A432" t="s">
        <v>1056</v>
      </c>
      <c r="B432" s="3">
        <v>29654</v>
      </c>
      <c r="C432" t="s">
        <v>777</v>
      </c>
      <c r="D432" t="s">
        <v>792</v>
      </c>
      <c r="E432" t="s">
        <v>819</v>
      </c>
      <c r="F432">
        <f ca="1">DATEDIF(Table3[[#This Row],[DOB]],TODAY(),"y")</f>
        <v>40</v>
      </c>
    </row>
    <row r="433" spans="1:6" x14ac:dyDescent="0.25">
      <c r="A433" t="s">
        <v>280</v>
      </c>
      <c r="B433" s="3">
        <v>29463</v>
      </c>
      <c r="C433" t="s">
        <v>777</v>
      </c>
      <c r="D433" t="s">
        <v>780</v>
      </c>
      <c r="E433" t="s">
        <v>779</v>
      </c>
      <c r="F433">
        <f ca="1">DATEDIF(Table3[[#This Row],[DOB]],TODAY(),"y")</f>
        <v>41</v>
      </c>
    </row>
    <row r="434" spans="1:6" x14ac:dyDescent="0.25">
      <c r="A434" t="s">
        <v>1057</v>
      </c>
      <c r="B434" s="3">
        <v>27257</v>
      </c>
      <c r="C434" t="s">
        <v>799</v>
      </c>
      <c r="D434" t="s">
        <v>792</v>
      </c>
      <c r="E434" t="s">
        <v>819</v>
      </c>
      <c r="F434">
        <f ca="1">DATEDIF(Table3[[#This Row],[DOB]],TODAY(),"y")</f>
        <v>47</v>
      </c>
    </row>
    <row r="435" spans="1:6" x14ac:dyDescent="0.25">
      <c r="A435" t="s">
        <v>733</v>
      </c>
      <c r="B435" s="3">
        <v>34307</v>
      </c>
      <c r="C435" t="s">
        <v>799</v>
      </c>
      <c r="D435" t="s">
        <v>795</v>
      </c>
      <c r="E435" t="s">
        <v>797</v>
      </c>
      <c r="F435">
        <f ca="1">DATEDIF(Table3[[#This Row],[DOB]],TODAY(),"y")</f>
        <v>28</v>
      </c>
    </row>
    <row r="436" spans="1:6" x14ac:dyDescent="0.25">
      <c r="A436" t="s">
        <v>116</v>
      </c>
      <c r="B436" s="3">
        <v>34099</v>
      </c>
      <c r="C436" t="s">
        <v>799</v>
      </c>
      <c r="D436" t="s">
        <v>780</v>
      </c>
      <c r="E436" t="s">
        <v>779</v>
      </c>
      <c r="F436">
        <f ca="1">DATEDIF(Table3[[#This Row],[DOB]],TODAY(),"y")</f>
        <v>28</v>
      </c>
    </row>
    <row r="437" spans="1:6" x14ac:dyDescent="0.25">
      <c r="A437" t="s">
        <v>1058</v>
      </c>
      <c r="B437" s="3">
        <v>34307</v>
      </c>
      <c r="C437" t="s">
        <v>799</v>
      </c>
      <c r="D437" t="s">
        <v>787</v>
      </c>
      <c r="E437" t="s">
        <v>802</v>
      </c>
      <c r="F437">
        <f ca="1">DATEDIF(Table3[[#This Row],[DOB]],TODAY(),"y")</f>
        <v>28</v>
      </c>
    </row>
    <row r="438" spans="1:6" x14ac:dyDescent="0.25">
      <c r="A438" t="s">
        <v>764</v>
      </c>
      <c r="B438" s="3">
        <v>34099</v>
      </c>
      <c r="C438" t="s">
        <v>783</v>
      </c>
      <c r="D438" t="s">
        <v>824</v>
      </c>
      <c r="E438" t="s">
        <v>814</v>
      </c>
      <c r="F438">
        <f ca="1">DATEDIF(Table3[[#This Row],[DOB]],TODAY(),"y")</f>
        <v>28</v>
      </c>
    </row>
    <row r="439" spans="1:6" x14ac:dyDescent="0.25">
      <c r="A439" t="s">
        <v>707</v>
      </c>
      <c r="B439" s="3">
        <v>34307</v>
      </c>
      <c r="C439" t="s">
        <v>777</v>
      </c>
      <c r="D439" t="s">
        <v>792</v>
      </c>
      <c r="E439" t="s">
        <v>802</v>
      </c>
      <c r="F439">
        <f ca="1">DATEDIF(Table3[[#This Row],[DOB]],TODAY(),"y")</f>
        <v>28</v>
      </c>
    </row>
    <row r="440" spans="1:6" x14ac:dyDescent="0.25">
      <c r="A440" t="s">
        <v>765</v>
      </c>
      <c r="B440" s="3">
        <v>34255</v>
      </c>
      <c r="C440" t="s">
        <v>799</v>
      </c>
      <c r="D440" t="s">
        <v>824</v>
      </c>
      <c r="E440" t="s">
        <v>802</v>
      </c>
      <c r="F440">
        <f ca="1">DATEDIF(Table3[[#This Row],[DOB]],TODAY(),"y")</f>
        <v>28</v>
      </c>
    </row>
    <row r="441" spans="1:6" x14ac:dyDescent="0.25">
      <c r="A441" t="s">
        <v>1059</v>
      </c>
      <c r="B441" s="3">
        <v>34134</v>
      </c>
      <c r="C441" t="s">
        <v>777</v>
      </c>
      <c r="D441" t="s">
        <v>778</v>
      </c>
      <c r="E441" t="s">
        <v>788</v>
      </c>
      <c r="F441">
        <f ca="1">DATEDIF(Table3[[#This Row],[DOB]],TODAY(),"y")</f>
        <v>28</v>
      </c>
    </row>
    <row r="442" spans="1:6" x14ac:dyDescent="0.25">
      <c r="A442" t="s">
        <v>1060</v>
      </c>
      <c r="B442" s="3">
        <v>34255</v>
      </c>
      <c r="C442" t="s">
        <v>777</v>
      </c>
      <c r="D442" t="s">
        <v>905</v>
      </c>
      <c r="E442" t="s">
        <v>802</v>
      </c>
      <c r="F442">
        <f ca="1">DATEDIF(Table3[[#This Row],[DOB]],TODAY(),"y")</f>
        <v>28</v>
      </c>
    </row>
    <row r="443" spans="1:6" x14ac:dyDescent="0.25">
      <c r="A443" t="s">
        <v>1061</v>
      </c>
      <c r="B443" s="3">
        <v>33694</v>
      </c>
      <c r="C443" t="s">
        <v>777</v>
      </c>
      <c r="D443" t="s">
        <v>790</v>
      </c>
      <c r="E443" t="s">
        <v>788</v>
      </c>
      <c r="F443">
        <f ca="1">DATEDIF(Table3[[#This Row],[DOB]],TODAY(),"y")</f>
        <v>29</v>
      </c>
    </row>
    <row r="444" spans="1:6" x14ac:dyDescent="0.25">
      <c r="A444" t="s">
        <v>1062</v>
      </c>
      <c r="B444" s="3">
        <v>31348</v>
      </c>
      <c r="C444" t="s">
        <v>777</v>
      </c>
      <c r="D444" t="s">
        <v>792</v>
      </c>
      <c r="E444" t="s">
        <v>817</v>
      </c>
      <c r="F444">
        <f ca="1">DATEDIF(Table3[[#This Row],[DOB]],TODAY(),"y")</f>
        <v>36</v>
      </c>
    </row>
    <row r="445" spans="1:6" x14ac:dyDescent="0.25">
      <c r="A445" t="s">
        <v>1063</v>
      </c>
      <c r="B445" s="3">
        <v>30286</v>
      </c>
      <c r="C445" t="s">
        <v>783</v>
      </c>
      <c r="D445" t="s">
        <v>791</v>
      </c>
      <c r="E445" t="s">
        <v>779</v>
      </c>
      <c r="F445">
        <f ca="1">DATEDIF(Table3[[#This Row],[DOB]],TODAY(),"y")</f>
        <v>39</v>
      </c>
    </row>
    <row r="446" spans="1:6" x14ac:dyDescent="0.25">
      <c r="A446" t="s">
        <v>1064</v>
      </c>
      <c r="B446" s="3">
        <v>29742</v>
      </c>
      <c r="C446" t="s">
        <v>783</v>
      </c>
      <c r="D446" t="s">
        <v>787</v>
      </c>
      <c r="E446" t="s">
        <v>797</v>
      </c>
      <c r="F446">
        <f ca="1">DATEDIF(Table3[[#This Row],[DOB]],TODAY(),"y")</f>
        <v>40</v>
      </c>
    </row>
    <row r="447" spans="1:6" x14ac:dyDescent="0.25">
      <c r="A447" t="s">
        <v>1065</v>
      </c>
      <c r="B447" s="3">
        <v>26251</v>
      </c>
      <c r="C447" t="s">
        <v>799</v>
      </c>
      <c r="D447" t="s">
        <v>792</v>
      </c>
      <c r="E447" t="s">
        <v>779</v>
      </c>
      <c r="F447">
        <f ca="1">DATEDIF(Table3[[#This Row],[DOB]],TODAY(),"y")</f>
        <v>50</v>
      </c>
    </row>
    <row r="448" spans="1:6" x14ac:dyDescent="0.25">
      <c r="A448" t="s">
        <v>445</v>
      </c>
      <c r="B448" s="3">
        <v>31348</v>
      </c>
      <c r="C448" t="s">
        <v>799</v>
      </c>
      <c r="D448" t="s">
        <v>800</v>
      </c>
      <c r="E448" t="s">
        <v>802</v>
      </c>
      <c r="F448">
        <f ca="1">DATEDIF(Table3[[#This Row],[DOB]],TODAY(),"y")</f>
        <v>36</v>
      </c>
    </row>
    <row r="449" spans="1:6" x14ac:dyDescent="0.25">
      <c r="A449" t="s">
        <v>1066</v>
      </c>
      <c r="B449" s="3">
        <v>28405</v>
      </c>
      <c r="C449" t="s">
        <v>799</v>
      </c>
      <c r="D449" t="s">
        <v>778</v>
      </c>
      <c r="E449" t="s">
        <v>814</v>
      </c>
      <c r="F449">
        <f ca="1">DATEDIF(Table3[[#This Row],[DOB]],TODAY(),"y")</f>
        <v>44</v>
      </c>
    </row>
    <row r="450" spans="1:6" x14ac:dyDescent="0.25">
      <c r="A450" t="s">
        <v>1067</v>
      </c>
      <c r="B450" s="3">
        <v>30227</v>
      </c>
      <c r="C450" t="s">
        <v>799</v>
      </c>
      <c r="D450" t="s">
        <v>801</v>
      </c>
      <c r="E450" t="s">
        <v>802</v>
      </c>
      <c r="F450">
        <f ca="1">DATEDIF(Table3[[#This Row],[DOB]],TODAY(),"y")</f>
        <v>39</v>
      </c>
    </row>
    <row r="451" spans="1:6" x14ac:dyDescent="0.25">
      <c r="A451" t="s">
        <v>1068</v>
      </c>
      <c r="B451" s="3">
        <v>33006</v>
      </c>
      <c r="C451" t="s">
        <v>777</v>
      </c>
      <c r="D451" t="s">
        <v>780</v>
      </c>
      <c r="E451" t="s">
        <v>802</v>
      </c>
      <c r="F451">
        <f ca="1">DATEDIF(Table3[[#This Row],[DOB]],TODAY(),"y")</f>
        <v>31</v>
      </c>
    </row>
    <row r="452" spans="1:6" x14ac:dyDescent="0.25">
      <c r="A452" t="s">
        <v>1069</v>
      </c>
      <c r="B452" s="3">
        <v>29856</v>
      </c>
      <c r="C452" t="s">
        <v>799</v>
      </c>
      <c r="D452" t="s">
        <v>787</v>
      </c>
      <c r="E452" t="s">
        <v>788</v>
      </c>
      <c r="F452">
        <f ca="1">DATEDIF(Table3[[#This Row],[DOB]],TODAY(),"y")</f>
        <v>40</v>
      </c>
    </row>
    <row r="453" spans="1:6" x14ac:dyDescent="0.25">
      <c r="A453" t="s">
        <v>1070</v>
      </c>
      <c r="B453" s="3">
        <v>30331</v>
      </c>
      <c r="C453" t="s">
        <v>777</v>
      </c>
      <c r="D453" t="s">
        <v>787</v>
      </c>
      <c r="E453" t="s">
        <v>802</v>
      </c>
      <c r="F453">
        <f ca="1">DATEDIF(Table3[[#This Row],[DOB]],TODAY(),"y")</f>
        <v>38</v>
      </c>
    </row>
    <row r="454" spans="1:6" x14ac:dyDescent="0.25">
      <c r="A454" t="s">
        <v>1071</v>
      </c>
      <c r="B454" s="3">
        <v>29856</v>
      </c>
      <c r="C454" t="s">
        <v>783</v>
      </c>
      <c r="D454" t="s">
        <v>824</v>
      </c>
      <c r="E454" t="s">
        <v>788</v>
      </c>
      <c r="F454">
        <f ca="1">DATEDIF(Table3[[#This Row],[DOB]],TODAY(),"y")</f>
        <v>40</v>
      </c>
    </row>
    <row r="455" spans="1:6" x14ac:dyDescent="0.25">
      <c r="A455" t="s">
        <v>385</v>
      </c>
      <c r="B455" s="3">
        <v>29747</v>
      </c>
      <c r="C455" t="s">
        <v>777</v>
      </c>
      <c r="D455" t="s">
        <v>792</v>
      </c>
      <c r="E455" t="s">
        <v>817</v>
      </c>
      <c r="F455">
        <f ca="1">DATEDIF(Table3[[#This Row],[DOB]],TODAY(),"y")</f>
        <v>40</v>
      </c>
    </row>
    <row r="456" spans="1:6" x14ac:dyDescent="0.25">
      <c r="A456" t="s">
        <v>195</v>
      </c>
      <c r="B456" s="3">
        <v>31832</v>
      </c>
      <c r="C456" t="s">
        <v>777</v>
      </c>
      <c r="D456" t="s">
        <v>787</v>
      </c>
      <c r="E456" t="s">
        <v>779</v>
      </c>
      <c r="F456">
        <f ca="1">DATEDIF(Table3[[#This Row],[DOB]],TODAY(),"y")</f>
        <v>34</v>
      </c>
    </row>
    <row r="457" spans="1:6" x14ac:dyDescent="0.25">
      <c r="A457" t="s">
        <v>1072</v>
      </c>
      <c r="B457" s="3">
        <v>30546</v>
      </c>
      <c r="C457" t="s">
        <v>799</v>
      </c>
      <c r="D457" t="s">
        <v>800</v>
      </c>
      <c r="E457" t="s">
        <v>779</v>
      </c>
      <c r="F457">
        <f ca="1">DATEDIF(Table3[[#This Row],[DOB]],TODAY(),"y")</f>
        <v>38</v>
      </c>
    </row>
    <row r="458" spans="1:6" x14ac:dyDescent="0.25">
      <c r="A458" t="s">
        <v>1073</v>
      </c>
      <c r="B458" s="3">
        <v>30489</v>
      </c>
      <c r="C458" t="s">
        <v>777</v>
      </c>
      <c r="D458" t="s">
        <v>778</v>
      </c>
      <c r="E458" t="s">
        <v>779</v>
      </c>
      <c r="F458">
        <f ca="1">DATEDIF(Table3[[#This Row],[DOB]],TODAY(),"y")</f>
        <v>38</v>
      </c>
    </row>
    <row r="459" spans="1:6" x14ac:dyDescent="0.25">
      <c r="A459" t="s">
        <v>1074</v>
      </c>
      <c r="B459" s="3">
        <v>30259</v>
      </c>
      <c r="C459" t="s">
        <v>799</v>
      </c>
      <c r="D459" t="s">
        <v>800</v>
      </c>
      <c r="E459" t="s">
        <v>779</v>
      </c>
      <c r="F459">
        <f ca="1">DATEDIF(Table3[[#This Row],[DOB]],TODAY(),"y")</f>
        <v>39</v>
      </c>
    </row>
    <row r="460" spans="1:6" x14ac:dyDescent="0.25">
      <c r="A460" t="s">
        <v>1075</v>
      </c>
      <c r="B460" s="3">
        <v>29654</v>
      </c>
      <c r="C460" t="s">
        <v>777</v>
      </c>
      <c r="D460" t="s">
        <v>787</v>
      </c>
      <c r="E460" t="s">
        <v>802</v>
      </c>
      <c r="F460">
        <f ca="1">DATEDIF(Table3[[#This Row],[DOB]],TODAY(),"y")</f>
        <v>40</v>
      </c>
    </row>
    <row r="461" spans="1:6" x14ac:dyDescent="0.25">
      <c r="A461" t="s">
        <v>1076</v>
      </c>
      <c r="B461" s="3">
        <v>30670</v>
      </c>
      <c r="C461" t="s">
        <v>777</v>
      </c>
      <c r="D461" t="s">
        <v>787</v>
      </c>
      <c r="E461" t="s">
        <v>814</v>
      </c>
      <c r="F461">
        <f ca="1">DATEDIF(Table3[[#This Row],[DOB]],TODAY(),"y")</f>
        <v>37</v>
      </c>
    </row>
    <row r="462" spans="1:6" x14ac:dyDescent="0.25">
      <c r="A462" t="s">
        <v>189</v>
      </c>
      <c r="B462" s="3">
        <v>30598</v>
      </c>
      <c r="C462" t="s">
        <v>777</v>
      </c>
      <c r="D462" t="s">
        <v>780</v>
      </c>
      <c r="E462" t="s">
        <v>797</v>
      </c>
      <c r="F462">
        <f ca="1">DATEDIF(Table3[[#This Row],[DOB]],TODAY(),"y")</f>
        <v>38</v>
      </c>
    </row>
    <row r="463" spans="1:6" x14ac:dyDescent="0.25">
      <c r="A463" t="s">
        <v>626</v>
      </c>
      <c r="B463" s="3">
        <v>29226</v>
      </c>
      <c r="C463" t="s">
        <v>777</v>
      </c>
      <c r="D463" t="s">
        <v>780</v>
      </c>
      <c r="E463" t="s">
        <v>802</v>
      </c>
      <c r="F463">
        <f ca="1">DATEDIF(Table3[[#This Row],[DOB]],TODAY(),"y")</f>
        <v>41</v>
      </c>
    </row>
    <row r="464" spans="1:6" x14ac:dyDescent="0.25">
      <c r="A464" t="s">
        <v>1077</v>
      </c>
      <c r="B464" s="3">
        <v>30546</v>
      </c>
      <c r="C464" t="s">
        <v>799</v>
      </c>
      <c r="D464" t="s">
        <v>780</v>
      </c>
      <c r="E464" t="s">
        <v>779</v>
      </c>
      <c r="F464">
        <f ca="1">DATEDIF(Table3[[#This Row],[DOB]],TODAY(),"y")</f>
        <v>38</v>
      </c>
    </row>
    <row r="465" spans="1:6" x14ac:dyDescent="0.25">
      <c r="A465" t="s">
        <v>1078</v>
      </c>
      <c r="B465" s="3">
        <v>30962</v>
      </c>
      <c r="C465" t="s">
        <v>799</v>
      </c>
      <c r="D465" t="s">
        <v>780</v>
      </c>
      <c r="E465" t="s">
        <v>842</v>
      </c>
      <c r="F465">
        <f ca="1">DATEDIF(Table3[[#This Row],[DOB]],TODAY(),"y")</f>
        <v>37</v>
      </c>
    </row>
    <row r="466" spans="1:6" x14ac:dyDescent="0.25">
      <c r="A466" t="s">
        <v>107</v>
      </c>
      <c r="B466" s="3">
        <v>34107</v>
      </c>
      <c r="C466" t="s">
        <v>777</v>
      </c>
      <c r="D466" t="s">
        <v>778</v>
      </c>
      <c r="E466" t="s">
        <v>779</v>
      </c>
      <c r="F466">
        <f ca="1">DATEDIF(Table3[[#This Row],[DOB]],TODAY(),"y")</f>
        <v>28</v>
      </c>
    </row>
    <row r="467" spans="1:6" x14ac:dyDescent="0.25">
      <c r="A467" t="s">
        <v>1079</v>
      </c>
      <c r="B467" s="3">
        <v>26583</v>
      </c>
      <c r="C467" t="s">
        <v>777</v>
      </c>
      <c r="D467" t="s">
        <v>801</v>
      </c>
      <c r="E467" t="s">
        <v>779</v>
      </c>
      <c r="F467">
        <f ca="1">DATEDIF(Table3[[#This Row],[DOB]],TODAY(),"y")</f>
        <v>49</v>
      </c>
    </row>
    <row r="468" spans="1:6" x14ac:dyDescent="0.25">
      <c r="A468" t="s">
        <v>273</v>
      </c>
      <c r="B468" s="3">
        <v>29552</v>
      </c>
      <c r="C468" t="s">
        <v>799</v>
      </c>
      <c r="D468" t="s">
        <v>800</v>
      </c>
      <c r="E468" t="s">
        <v>779</v>
      </c>
      <c r="F468">
        <f ca="1">DATEDIF(Table3[[#This Row],[DOB]],TODAY(),"y")</f>
        <v>41</v>
      </c>
    </row>
    <row r="469" spans="1:6" x14ac:dyDescent="0.25">
      <c r="A469" t="s">
        <v>1080</v>
      </c>
      <c r="B469" s="3">
        <v>25725</v>
      </c>
      <c r="C469" t="s">
        <v>799</v>
      </c>
      <c r="D469" t="s">
        <v>800</v>
      </c>
      <c r="E469" t="s">
        <v>779</v>
      </c>
      <c r="F469">
        <f ca="1">DATEDIF(Table3[[#This Row],[DOB]],TODAY(),"y")</f>
        <v>51</v>
      </c>
    </row>
    <row r="470" spans="1:6" x14ac:dyDescent="0.25">
      <c r="A470" t="s">
        <v>1081</v>
      </c>
      <c r="B470" s="3">
        <v>27585</v>
      </c>
      <c r="C470" t="s">
        <v>777</v>
      </c>
      <c r="D470" t="s">
        <v>778</v>
      </c>
      <c r="E470" t="s">
        <v>821</v>
      </c>
      <c r="F470">
        <f ca="1">DATEDIF(Table3[[#This Row],[DOB]],TODAY(),"y")</f>
        <v>46</v>
      </c>
    </row>
    <row r="471" spans="1:6" x14ac:dyDescent="0.25">
      <c r="A471" t="s">
        <v>373</v>
      </c>
      <c r="B471" s="3">
        <v>32425</v>
      </c>
      <c r="C471" t="s">
        <v>799</v>
      </c>
      <c r="D471" t="s">
        <v>795</v>
      </c>
      <c r="E471" t="s">
        <v>779</v>
      </c>
      <c r="F471">
        <f ca="1">DATEDIF(Table3[[#This Row],[DOB]],TODAY(),"y")</f>
        <v>33</v>
      </c>
    </row>
    <row r="472" spans="1:6" x14ac:dyDescent="0.25">
      <c r="A472" t="s">
        <v>197</v>
      </c>
      <c r="B472" s="3">
        <v>26488</v>
      </c>
      <c r="C472" t="s">
        <v>799</v>
      </c>
      <c r="D472" t="s">
        <v>778</v>
      </c>
      <c r="E472" t="s">
        <v>779</v>
      </c>
      <c r="F472">
        <f ca="1">DATEDIF(Table3[[#This Row],[DOB]],TODAY(),"y")</f>
        <v>49</v>
      </c>
    </row>
    <row r="473" spans="1:6" x14ac:dyDescent="0.25">
      <c r="A473" t="s">
        <v>1082</v>
      </c>
      <c r="B473" s="3">
        <v>31903</v>
      </c>
      <c r="C473" t="s">
        <v>777</v>
      </c>
      <c r="D473" t="s">
        <v>780</v>
      </c>
      <c r="E473" t="s">
        <v>779</v>
      </c>
      <c r="F473">
        <f ca="1">DATEDIF(Table3[[#This Row],[DOB]],TODAY(),"y")</f>
        <v>34</v>
      </c>
    </row>
    <row r="474" spans="1:6" x14ac:dyDescent="0.25">
      <c r="A474" t="s">
        <v>1083</v>
      </c>
      <c r="B474" s="3">
        <v>34255</v>
      </c>
      <c r="C474" t="s">
        <v>783</v>
      </c>
      <c r="D474" t="s">
        <v>800</v>
      </c>
      <c r="E474" t="s">
        <v>779</v>
      </c>
      <c r="F474">
        <f ca="1">DATEDIF(Table3[[#This Row],[DOB]],TODAY(),"y")</f>
        <v>28</v>
      </c>
    </row>
    <row r="475" spans="1:6" x14ac:dyDescent="0.25">
      <c r="A475" t="s">
        <v>1084</v>
      </c>
      <c r="B475" s="3">
        <v>34134</v>
      </c>
      <c r="C475" t="s">
        <v>777</v>
      </c>
      <c r="D475" t="s">
        <v>787</v>
      </c>
      <c r="E475" t="s">
        <v>802</v>
      </c>
      <c r="F475">
        <f ca="1">DATEDIF(Table3[[#This Row],[DOB]],TODAY(),"y")</f>
        <v>28</v>
      </c>
    </row>
    <row r="476" spans="1:6" x14ac:dyDescent="0.25">
      <c r="A476" t="s">
        <v>188</v>
      </c>
      <c r="B476" s="3">
        <v>34255</v>
      </c>
      <c r="C476" t="s">
        <v>799</v>
      </c>
      <c r="D476" t="s">
        <v>790</v>
      </c>
      <c r="E476" t="s">
        <v>779</v>
      </c>
      <c r="F476">
        <f ca="1">DATEDIF(Table3[[#This Row],[DOB]],TODAY(),"y")</f>
        <v>28</v>
      </c>
    </row>
    <row r="477" spans="1:6" x14ac:dyDescent="0.25">
      <c r="A477" t="s">
        <v>1085</v>
      </c>
      <c r="B477" s="3">
        <v>29281</v>
      </c>
      <c r="C477" t="s">
        <v>777</v>
      </c>
      <c r="D477" t="s">
        <v>780</v>
      </c>
      <c r="E477" t="s">
        <v>779</v>
      </c>
      <c r="F477">
        <f ca="1">DATEDIF(Table3[[#This Row],[DOB]],TODAY(),"y")</f>
        <v>41</v>
      </c>
    </row>
    <row r="478" spans="1:6" x14ac:dyDescent="0.25">
      <c r="A478" t="s">
        <v>439</v>
      </c>
      <c r="B478" s="3">
        <v>31860</v>
      </c>
      <c r="C478" t="s">
        <v>799</v>
      </c>
      <c r="D478" t="s">
        <v>778</v>
      </c>
      <c r="E478" t="s">
        <v>779</v>
      </c>
      <c r="F478">
        <f ca="1">DATEDIF(Table3[[#This Row],[DOB]],TODAY(),"y")</f>
        <v>34</v>
      </c>
    </row>
    <row r="479" spans="1:6" x14ac:dyDescent="0.25">
      <c r="A479" t="s">
        <v>1086</v>
      </c>
      <c r="B479" s="3">
        <v>34221</v>
      </c>
      <c r="C479" t="s">
        <v>777</v>
      </c>
      <c r="D479" t="s">
        <v>801</v>
      </c>
      <c r="E479" t="s">
        <v>779</v>
      </c>
      <c r="F479">
        <f ca="1">DATEDIF(Table3[[#This Row],[DOB]],TODAY(),"y")</f>
        <v>28</v>
      </c>
    </row>
    <row r="480" spans="1:6" x14ac:dyDescent="0.25">
      <c r="A480" t="s">
        <v>1087</v>
      </c>
      <c r="B480" s="3">
        <v>33102</v>
      </c>
      <c r="C480" t="s">
        <v>777</v>
      </c>
      <c r="D480" t="s">
        <v>787</v>
      </c>
      <c r="E480" t="s">
        <v>802</v>
      </c>
      <c r="F480">
        <f ca="1">DATEDIF(Table3[[#This Row],[DOB]],TODAY(),"y")</f>
        <v>31</v>
      </c>
    </row>
    <row r="481" spans="1:6" x14ac:dyDescent="0.25">
      <c r="A481" t="s">
        <v>203</v>
      </c>
      <c r="B481" s="3">
        <v>27619</v>
      </c>
      <c r="C481" t="s">
        <v>777</v>
      </c>
      <c r="D481" t="s">
        <v>800</v>
      </c>
      <c r="E481" t="s">
        <v>779</v>
      </c>
      <c r="F481">
        <f ca="1">DATEDIF(Table3[[#This Row],[DOB]],TODAY(),"y")</f>
        <v>46</v>
      </c>
    </row>
    <row r="482" spans="1:6" x14ac:dyDescent="0.25">
      <c r="A482" t="s">
        <v>1088</v>
      </c>
      <c r="B482" s="3">
        <v>29983</v>
      </c>
      <c r="C482" t="s">
        <v>777</v>
      </c>
      <c r="D482" t="s">
        <v>805</v>
      </c>
      <c r="E482" t="s">
        <v>779</v>
      </c>
      <c r="F482">
        <f ca="1">DATEDIF(Table3[[#This Row],[DOB]],TODAY(),"y")</f>
        <v>39</v>
      </c>
    </row>
    <row r="483" spans="1:6" x14ac:dyDescent="0.25">
      <c r="A483" t="s">
        <v>1089</v>
      </c>
      <c r="B483" s="3">
        <v>29851</v>
      </c>
      <c r="C483" t="s">
        <v>777</v>
      </c>
      <c r="D483" t="s">
        <v>780</v>
      </c>
      <c r="E483" t="s">
        <v>797</v>
      </c>
      <c r="F483">
        <f ca="1">DATEDIF(Table3[[#This Row],[DOB]],TODAY(),"y")</f>
        <v>40</v>
      </c>
    </row>
    <row r="484" spans="1:6" x14ac:dyDescent="0.25">
      <c r="A484" t="s">
        <v>89</v>
      </c>
      <c r="B484" s="3">
        <v>31743</v>
      </c>
      <c r="C484" t="s">
        <v>799</v>
      </c>
      <c r="D484" t="s">
        <v>787</v>
      </c>
      <c r="E484" t="s">
        <v>779</v>
      </c>
      <c r="F484">
        <f ca="1">DATEDIF(Table3[[#This Row],[DOB]],TODAY(),"y")</f>
        <v>35</v>
      </c>
    </row>
    <row r="485" spans="1:6" x14ac:dyDescent="0.25">
      <c r="A485" t="s">
        <v>368</v>
      </c>
      <c r="B485" s="3">
        <v>30198</v>
      </c>
      <c r="C485" t="s">
        <v>777</v>
      </c>
      <c r="D485" t="s">
        <v>800</v>
      </c>
      <c r="E485" t="s">
        <v>802</v>
      </c>
      <c r="F485">
        <f ca="1">DATEDIF(Table3[[#This Row],[DOB]],TODAY(),"y")</f>
        <v>39</v>
      </c>
    </row>
    <row r="486" spans="1:6" x14ac:dyDescent="0.25">
      <c r="A486" t="s">
        <v>286</v>
      </c>
      <c r="B486" s="3">
        <v>25459</v>
      </c>
      <c r="C486" t="s">
        <v>777</v>
      </c>
      <c r="D486" t="s">
        <v>787</v>
      </c>
      <c r="E486" t="s">
        <v>814</v>
      </c>
      <c r="F486">
        <f ca="1">DATEDIF(Table3[[#This Row],[DOB]],TODAY(),"y")</f>
        <v>52</v>
      </c>
    </row>
    <row r="487" spans="1:6" x14ac:dyDescent="0.25">
      <c r="A487" t="s">
        <v>336</v>
      </c>
      <c r="B487" s="3">
        <v>30556</v>
      </c>
      <c r="C487" t="s">
        <v>777</v>
      </c>
      <c r="D487" t="s">
        <v>787</v>
      </c>
      <c r="E487" t="s">
        <v>802</v>
      </c>
      <c r="F487">
        <f ca="1">DATEDIF(Table3[[#This Row],[DOB]],TODAY(),"y")</f>
        <v>38</v>
      </c>
    </row>
    <row r="488" spans="1:6" x14ac:dyDescent="0.25">
      <c r="A488" t="s">
        <v>1090</v>
      </c>
      <c r="B488" s="3">
        <v>32609</v>
      </c>
      <c r="C488" t="s">
        <v>777</v>
      </c>
      <c r="D488" t="s">
        <v>801</v>
      </c>
      <c r="E488" t="s">
        <v>802</v>
      </c>
      <c r="F488">
        <f ca="1">DATEDIF(Table3[[#This Row],[DOB]],TODAY(),"y")</f>
        <v>32</v>
      </c>
    </row>
    <row r="489" spans="1:6" x14ac:dyDescent="0.25">
      <c r="A489" t="s">
        <v>1091</v>
      </c>
      <c r="B489" s="3">
        <v>27089</v>
      </c>
      <c r="C489" t="s">
        <v>777</v>
      </c>
      <c r="D489" t="s">
        <v>790</v>
      </c>
      <c r="E489" t="s">
        <v>788</v>
      </c>
      <c r="F489">
        <f ca="1">DATEDIF(Table3[[#This Row],[DOB]],TODAY(),"y")</f>
        <v>47</v>
      </c>
    </row>
    <row r="490" spans="1:6" x14ac:dyDescent="0.25">
      <c r="A490" t="s">
        <v>180</v>
      </c>
      <c r="B490" s="3">
        <v>27627</v>
      </c>
      <c r="C490" t="s">
        <v>799</v>
      </c>
      <c r="D490" t="s">
        <v>905</v>
      </c>
      <c r="E490" t="s">
        <v>802</v>
      </c>
      <c r="F490">
        <f ca="1">DATEDIF(Table3[[#This Row],[DOB]],TODAY(),"y")</f>
        <v>46</v>
      </c>
    </row>
    <row r="491" spans="1:6" x14ac:dyDescent="0.25">
      <c r="A491" t="s">
        <v>193</v>
      </c>
      <c r="B491" s="3">
        <v>26861</v>
      </c>
      <c r="C491" t="s">
        <v>777</v>
      </c>
      <c r="D491" t="s">
        <v>787</v>
      </c>
      <c r="E491" t="s">
        <v>788</v>
      </c>
      <c r="F491">
        <f ca="1">DATEDIF(Table3[[#This Row],[DOB]],TODAY(),"y")</f>
        <v>48</v>
      </c>
    </row>
    <row r="492" spans="1:6" x14ac:dyDescent="0.25">
      <c r="A492" t="s">
        <v>1092</v>
      </c>
      <c r="B492" s="3">
        <v>31087</v>
      </c>
      <c r="C492" t="s">
        <v>777</v>
      </c>
      <c r="D492" t="s">
        <v>780</v>
      </c>
      <c r="E492" t="s">
        <v>817</v>
      </c>
      <c r="F492">
        <f ca="1">DATEDIF(Table3[[#This Row],[DOB]],TODAY(),"y")</f>
        <v>36</v>
      </c>
    </row>
    <row r="493" spans="1:6" x14ac:dyDescent="0.25">
      <c r="A493" t="s">
        <v>1093</v>
      </c>
      <c r="B493" s="3">
        <v>35730</v>
      </c>
      <c r="C493" t="s">
        <v>777</v>
      </c>
      <c r="D493" t="s">
        <v>792</v>
      </c>
      <c r="E493" t="s">
        <v>779</v>
      </c>
      <c r="F493">
        <f ca="1">DATEDIF(Table3[[#This Row],[DOB]],TODAY(),"y")</f>
        <v>24</v>
      </c>
    </row>
    <row r="494" spans="1:6" x14ac:dyDescent="0.25">
      <c r="A494" t="s">
        <v>1094</v>
      </c>
      <c r="B494" s="3">
        <v>33527</v>
      </c>
      <c r="C494" t="s">
        <v>777</v>
      </c>
      <c r="D494" t="s">
        <v>778</v>
      </c>
      <c r="E494" t="s">
        <v>779</v>
      </c>
      <c r="F494">
        <f ca="1">DATEDIF(Table3[[#This Row],[DOB]],TODAY(),"y")</f>
        <v>30</v>
      </c>
    </row>
    <row r="495" spans="1:6" x14ac:dyDescent="0.25">
      <c r="A495" t="s">
        <v>194</v>
      </c>
      <c r="B495" s="3">
        <v>31028</v>
      </c>
      <c r="C495" t="s">
        <v>799</v>
      </c>
      <c r="D495" t="s">
        <v>795</v>
      </c>
      <c r="E495" t="s">
        <v>842</v>
      </c>
      <c r="F495">
        <f ca="1">DATEDIF(Table3[[#This Row],[DOB]],TODAY(),"y")</f>
        <v>36</v>
      </c>
    </row>
    <row r="496" spans="1:6" x14ac:dyDescent="0.25">
      <c r="A496" t="s">
        <v>1095</v>
      </c>
      <c r="B496" s="3">
        <v>26755</v>
      </c>
      <c r="C496" t="s">
        <v>799</v>
      </c>
      <c r="D496" t="s">
        <v>824</v>
      </c>
      <c r="E496" t="s">
        <v>821</v>
      </c>
      <c r="F496">
        <f ca="1">DATEDIF(Table3[[#This Row],[DOB]],TODAY(),"y")</f>
        <v>48</v>
      </c>
    </row>
    <row r="497" spans="1:6" x14ac:dyDescent="0.25">
      <c r="A497" t="s">
        <v>215</v>
      </c>
      <c r="B497" s="3">
        <v>32646</v>
      </c>
      <c r="C497" t="s">
        <v>799</v>
      </c>
      <c r="D497" t="s">
        <v>824</v>
      </c>
      <c r="E497" t="s">
        <v>779</v>
      </c>
      <c r="F497">
        <f ca="1">DATEDIF(Table3[[#This Row],[DOB]],TODAY(),"y")</f>
        <v>32</v>
      </c>
    </row>
    <row r="498" spans="1:6" x14ac:dyDescent="0.25">
      <c r="A498" t="s">
        <v>1096</v>
      </c>
      <c r="B498" s="3">
        <v>34330</v>
      </c>
      <c r="C498" t="s">
        <v>783</v>
      </c>
      <c r="D498" t="s">
        <v>824</v>
      </c>
      <c r="E498" t="s">
        <v>802</v>
      </c>
      <c r="F498">
        <f ca="1">DATEDIF(Table3[[#This Row],[DOB]],TODAY(),"y")</f>
        <v>27</v>
      </c>
    </row>
    <row r="499" spans="1:6" x14ac:dyDescent="0.25">
      <c r="A499" t="s">
        <v>62</v>
      </c>
      <c r="B499" s="3">
        <v>32444</v>
      </c>
      <c r="C499" t="s">
        <v>799</v>
      </c>
      <c r="D499" t="s">
        <v>780</v>
      </c>
      <c r="E499" t="s">
        <v>814</v>
      </c>
      <c r="F499">
        <f ca="1">DATEDIF(Table3[[#This Row],[DOB]],TODAY(),"y")</f>
        <v>33</v>
      </c>
    </row>
    <row r="500" spans="1:6" x14ac:dyDescent="0.25">
      <c r="A500" t="s">
        <v>30</v>
      </c>
      <c r="B500" s="3">
        <v>29911</v>
      </c>
      <c r="C500" t="s">
        <v>777</v>
      </c>
      <c r="D500" t="s">
        <v>791</v>
      </c>
      <c r="E500" t="s">
        <v>797</v>
      </c>
      <c r="F500">
        <f ca="1">DATEDIF(Table3[[#This Row],[DOB]],TODAY(),"y")</f>
        <v>40</v>
      </c>
    </row>
    <row r="501" spans="1:6" x14ac:dyDescent="0.25">
      <c r="A501" t="s">
        <v>232</v>
      </c>
      <c r="B501" s="3">
        <v>33694</v>
      </c>
      <c r="C501" t="s">
        <v>777</v>
      </c>
      <c r="D501" t="s">
        <v>780</v>
      </c>
      <c r="E501" t="s">
        <v>802</v>
      </c>
      <c r="F501">
        <f ca="1">DATEDIF(Table3[[#This Row],[DOB]],TODAY(),"y")</f>
        <v>29</v>
      </c>
    </row>
    <row r="502" spans="1:6" x14ac:dyDescent="0.25">
      <c r="A502" t="s">
        <v>159</v>
      </c>
      <c r="B502" s="3">
        <v>31348</v>
      </c>
      <c r="C502" t="s">
        <v>777</v>
      </c>
      <c r="D502" t="s">
        <v>787</v>
      </c>
      <c r="E502" t="s">
        <v>802</v>
      </c>
      <c r="F502">
        <f ca="1">DATEDIF(Table3[[#This Row],[DOB]],TODAY(),"y")</f>
        <v>36</v>
      </c>
    </row>
    <row r="503" spans="1:6" x14ac:dyDescent="0.25">
      <c r="A503" t="s">
        <v>1097</v>
      </c>
      <c r="B503" s="3">
        <v>30286</v>
      </c>
      <c r="C503" t="s">
        <v>777</v>
      </c>
      <c r="D503" t="s">
        <v>791</v>
      </c>
      <c r="E503" t="s">
        <v>779</v>
      </c>
      <c r="F503">
        <f ca="1">DATEDIF(Table3[[#This Row],[DOB]],TODAY(),"y")</f>
        <v>39</v>
      </c>
    </row>
    <row r="504" spans="1:6" x14ac:dyDescent="0.25">
      <c r="A504" t="s">
        <v>119</v>
      </c>
      <c r="B504" s="3">
        <v>29742</v>
      </c>
      <c r="C504" t="s">
        <v>777</v>
      </c>
      <c r="D504" t="s">
        <v>791</v>
      </c>
      <c r="E504" t="s">
        <v>802</v>
      </c>
      <c r="F504">
        <f ca="1">DATEDIF(Table3[[#This Row],[DOB]],TODAY(),"y")</f>
        <v>40</v>
      </c>
    </row>
    <row r="505" spans="1:6" x14ac:dyDescent="0.25">
      <c r="A505" t="s">
        <v>1098</v>
      </c>
      <c r="B505" s="3">
        <v>26251</v>
      </c>
      <c r="C505" t="s">
        <v>777</v>
      </c>
      <c r="D505" t="s">
        <v>778</v>
      </c>
      <c r="E505" t="s">
        <v>779</v>
      </c>
      <c r="F505">
        <f ca="1">DATEDIF(Table3[[#This Row],[DOB]],TODAY(),"y")</f>
        <v>50</v>
      </c>
    </row>
    <row r="506" spans="1:6" x14ac:dyDescent="0.25">
      <c r="A506" t="s">
        <v>1099</v>
      </c>
      <c r="B506" s="3">
        <v>31348</v>
      </c>
      <c r="C506" t="s">
        <v>777</v>
      </c>
      <c r="D506" t="s">
        <v>778</v>
      </c>
      <c r="E506" t="s">
        <v>779</v>
      </c>
      <c r="F506">
        <f ca="1">DATEDIF(Table3[[#This Row],[DOB]],TODAY(),"y")</f>
        <v>36</v>
      </c>
    </row>
    <row r="507" spans="1:6" x14ac:dyDescent="0.25">
      <c r="A507" t="s">
        <v>1100</v>
      </c>
      <c r="B507" s="3">
        <v>28405</v>
      </c>
      <c r="C507" t="s">
        <v>777</v>
      </c>
      <c r="D507" t="s">
        <v>778</v>
      </c>
      <c r="E507" t="s">
        <v>779</v>
      </c>
      <c r="F507">
        <f ca="1">DATEDIF(Table3[[#This Row],[DOB]],TODAY(),"y")</f>
        <v>44</v>
      </c>
    </row>
    <row r="508" spans="1:6" x14ac:dyDescent="0.25">
      <c r="A508" t="s">
        <v>1101</v>
      </c>
      <c r="B508" s="3">
        <v>30227</v>
      </c>
      <c r="C508" t="s">
        <v>799</v>
      </c>
      <c r="D508" t="s">
        <v>824</v>
      </c>
      <c r="E508" t="s">
        <v>779</v>
      </c>
      <c r="F508">
        <f ca="1">DATEDIF(Table3[[#This Row],[DOB]],TODAY(),"y")</f>
        <v>39</v>
      </c>
    </row>
    <row r="509" spans="1:6" x14ac:dyDescent="0.25">
      <c r="A509" t="s">
        <v>185</v>
      </c>
      <c r="B509" s="3">
        <v>33006</v>
      </c>
      <c r="C509" t="s">
        <v>799</v>
      </c>
      <c r="D509" t="s">
        <v>800</v>
      </c>
      <c r="E509" t="s">
        <v>802</v>
      </c>
      <c r="F509">
        <f ca="1">DATEDIF(Table3[[#This Row],[DOB]],TODAY(),"y")</f>
        <v>31</v>
      </c>
    </row>
    <row r="510" spans="1:6" x14ac:dyDescent="0.25">
      <c r="A510" t="s">
        <v>1102</v>
      </c>
      <c r="B510" s="3">
        <v>29856</v>
      </c>
      <c r="C510" t="s">
        <v>777</v>
      </c>
      <c r="D510" t="s">
        <v>778</v>
      </c>
      <c r="E510" t="s">
        <v>779</v>
      </c>
      <c r="F510">
        <f ca="1">DATEDIF(Table3[[#This Row],[DOB]],TODAY(),"y")</f>
        <v>40</v>
      </c>
    </row>
    <row r="511" spans="1:6" x14ac:dyDescent="0.25">
      <c r="A511" t="s">
        <v>1103</v>
      </c>
      <c r="B511" s="3">
        <v>30331</v>
      </c>
      <c r="C511" t="s">
        <v>777</v>
      </c>
      <c r="D511" t="s">
        <v>780</v>
      </c>
      <c r="E511" t="s">
        <v>779</v>
      </c>
      <c r="F511">
        <f ca="1">DATEDIF(Table3[[#This Row],[DOB]],TODAY(),"y")</f>
        <v>38</v>
      </c>
    </row>
    <row r="512" spans="1:6" x14ac:dyDescent="0.25">
      <c r="A512" t="s">
        <v>1104</v>
      </c>
      <c r="B512" s="3">
        <v>29856</v>
      </c>
      <c r="C512" t="s">
        <v>777</v>
      </c>
      <c r="D512" t="s">
        <v>801</v>
      </c>
      <c r="E512" t="s">
        <v>797</v>
      </c>
      <c r="F512">
        <f ca="1">DATEDIF(Table3[[#This Row],[DOB]],TODAY(),"y")</f>
        <v>40</v>
      </c>
    </row>
    <row r="513" spans="1:6" x14ac:dyDescent="0.25">
      <c r="A513" t="s">
        <v>58</v>
      </c>
      <c r="B513" s="3">
        <v>29747</v>
      </c>
      <c r="C513" t="s">
        <v>777</v>
      </c>
      <c r="D513" t="s">
        <v>824</v>
      </c>
      <c r="E513" t="s">
        <v>779</v>
      </c>
      <c r="F513">
        <f ca="1">DATEDIF(Table3[[#This Row],[DOB]],TODAY(),"y")</f>
        <v>40</v>
      </c>
    </row>
    <row r="514" spans="1:6" x14ac:dyDescent="0.25">
      <c r="A514" t="s">
        <v>665</v>
      </c>
      <c r="B514" s="3">
        <v>31832</v>
      </c>
      <c r="C514" t="s">
        <v>777</v>
      </c>
      <c r="D514" t="s">
        <v>824</v>
      </c>
      <c r="E514" t="s">
        <v>802</v>
      </c>
      <c r="F514">
        <f ca="1">DATEDIF(Table3[[#This Row],[DOB]],TODAY(),"y")</f>
        <v>34</v>
      </c>
    </row>
    <row r="515" spans="1:6" x14ac:dyDescent="0.25">
      <c r="A515" t="s">
        <v>1105</v>
      </c>
      <c r="B515" s="3">
        <v>30546</v>
      </c>
      <c r="C515" t="s">
        <v>777</v>
      </c>
      <c r="D515" t="s">
        <v>790</v>
      </c>
      <c r="E515" t="s">
        <v>814</v>
      </c>
      <c r="F515">
        <f ca="1">DATEDIF(Table3[[#This Row],[DOB]],TODAY(),"y")</f>
        <v>38</v>
      </c>
    </row>
    <row r="516" spans="1:6" x14ac:dyDescent="0.25">
      <c r="A516" t="s">
        <v>1106</v>
      </c>
      <c r="B516" s="3">
        <v>30489</v>
      </c>
      <c r="C516" t="s">
        <v>777</v>
      </c>
      <c r="D516" t="s">
        <v>800</v>
      </c>
      <c r="E516" t="s">
        <v>802</v>
      </c>
      <c r="F516">
        <f ca="1">DATEDIF(Table3[[#This Row],[DOB]],TODAY(),"y")</f>
        <v>38</v>
      </c>
    </row>
    <row r="517" spans="1:6" x14ac:dyDescent="0.25">
      <c r="A517" t="s">
        <v>1107</v>
      </c>
      <c r="B517" s="3">
        <v>30259</v>
      </c>
      <c r="C517" t="s">
        <v>783</v>
      </c>
      <c r="D517" t="s">
        <v>787</v>
      </c>
      <c r="E517" t="s">
        <v>802</v>
      </c>
      <c r="F517">
        <f ca="1">DATEDIF(Table3[[#This Row],[DOB]],TODAY(),"y")</f>
        <v>39</v>
      </c>
    </row>
    <row r="518" spans="1:6" x14ac:dyDescent="0.25">
      <c r="A518" t="s">
        <v>1108</v>
      </c>
      <c r="B518" s="3">
        <v>29654</v>
      </c>
      <c r="C518" t="s">
        <v>777</v>
      </c>
      <c r="D518" t="s">
        <v>787</v>
      </c>
      <c r="E518" t="s">
        <v>788</v>
      </c>
      <c r="F518">
        <f ca="1">DATEDIF(Table3[[#This Row],[DOB]],TODAY(),"y")</f>
        <v>40</v>
      </c>
    </row>
    <row r="519" spans="1:6" x14ac:dyDescent="0.25">
      <c r="A519" t="s">
        <v>1109</v>
      </c>
      <c r="B519" s="3">
        <v>30670</v>
      </c>
      <c r="C519" t="s">
        <v>777</v>
      </c>
      <c r="D519" t="s">
        <v>778</v>
      </c>
      <c r="E519" t="s">
        <v>802</v>
      </c>
      <c r="F519">
        <f ca="1">DATEDIF(Table3[[#This Row],[DOB]],TODAY(),"y")</f>
        <v>37</v>
      </c>
    </row>
    <row r="520" spans="1:6" x14ac:dyDescent="0.25">
      <c r="A520" t="s">
        <v>1110</v>
      </c>
      <c r="B520" s="3">
        <v>30598</v>
      </c>
      <c r="C520" t="s">
        <v>777</v>
      </c>
      <c r="D520" t="s">
        <v>787</v>
      </c>
      <c r="E520" t="s">
        <v>788</v>
      </c>
      <c r="F520">
        <f ca="1">DATEDIF(Table3[[#This Row],[DOB]],TODAY(),"y")</f>
        <v>38</v>
      </c>
    </row>
    <row r="521" spans="1:6" x14ac:dyDescent="0.25">
      <c r="A521" t="s">
        <v>1111</v>
      </c>
      <c r="B521" s="3">
        <v>29226</v>
      </c>
      <c r="C521" t="s">
        <v>799</v>
      </c>
      <c r="D521" t="s">
        <v>784</v>
      </c>
      <c r="E521" t="s">
        <v>817</v>
      </c>
      <c r="F521">
        <f ca="1">DATEDIF(Table3[[#This Row],[DOB]],TODAY(),"y")</f>
        <v>41</v>
      </c>
    </row>
    <row r="522" spans="1:6" x14ac:dyDescent="0.25">
      <c r="A522" t="s">
        <v>1112</v>
      </c>
      <c r="B522" s="3">
        <v>30546</v>
      </c>
      <c r="C522" t="s">
        <v>777</v>
      </c>
      <c r="D522" t="s">
        <v>905</v>
      </c>
      <c r="E522" t="s">
        <v>797</v>
      </c>
      <c r="F522">
        <f ca="1">DATEDIF(Table3[[#This Row],[DOB]],TODAY(),"y")</f>
        <v>38</v>
      </c>
    </row>
    <row r="523" spans="1:6" x14ac:dyDescent="0.25">
      <c r="A523" t="s">
        <v>1113</v>
      </c>
      <c r="B523" s="3">
        <v>30450</v>
      </c>
      <c r="C523" t="s">
        <v>777</v>
      </c>
      <c r="D523" t="s">
        <v>778</v>
      </c>
      <c r="E523" t="s">
        <v>1055</v>
      </c>
      <c r="F523">
        <f ca="1">DATEDIF(Table3[[#This Row],[DOB]],TODAY(),"y")</f>
        <v>38</v>
      </c>
    </row>
    <row r="524" spans="1:6" x14ac:dyDescent="0.25">
      <c r="A524" t="s">
        <v>1114</v>
      </c>
      <c r="B524" s="3">
        <v>29646</v>
      </c>
      <c r="C524" t="s">
        <v>799</v>
      </c>
      <c r="D524" t="s">
        <v>784</v>
      </c>
      <c r="E524" t="s">
        <v>817</v>
      </c>
      <c r="F524">
        <f ca="1">DATEDIF(Table3[[#This Row],[DOB]],TODAY(),"y")</f>
        <v>40</v>
      </c>
    </row>
    <row r="525" spans="1:6" x14ac:dyDescent="0.25">
      <c r="A525" t="s">
        <v>593</v>
      </c>
      <c r="B525" s="3">
        <v>32711</v>
      </c>
      <c r="C525" t="s">
        <v>777</v>
      </c>
      <c r="D525" t="s">
        <v>784</v>
      </c>
      <c r="E525" t="s">
        <v>821</v>
      </c>
      <c r="F525">
        <f ca="1">DATEDIF(Table3[[#This Row],[DOB]],TODAY(),"y")</f>
        <v>32</v>
      </c>
    </row>
    <row r="526" spans="1:6" x14ac:dyDescent="0.25">
      <c r="A526" t="s">
        <v>1115</v>
      </c>
      <c r="B526" s="3">
        <v>31024</v>
      </c>
      <c r="C526" t="s">
        <v>777</v>
      </c>
      <c r="D526" t="s">
        <v>778</v>
      </c>
      <c r="E526" t="s">
        <v>802</v>
      </c>
      <c r="F526">
        <f ca="1">DATEDIF(Table3[[#This Row],[DOB]],TODAY(),"y")</f>
        <v>37</v>
      </c>
    </row>
    <row r="527" spans="1:6" x14ac:dyDescent="0.25">
      <c r="A527" t="s">
        <v>1116</v>
      </c>
      <c r="B527" s="3">
        <v>34255</v>
      </c>
      <c r="C527" t="s">
        <v>799</v>
      </c>
      <c r="D527" t="s">
        <v>791</v>
      </c>
      <c r="E527" t="s">
        <v>797</v>
      </c>
      <c r="F527">
        <f ca="1">DATEDIF(Table3[[#This Row],[DOB]],TODAY(),"y")</f>
        <v>28</v>
      </c>
    </row>
    <row r="528" spans="1:6" x14ac:dyDescent="0.25">
      <c r="A528" t="s">
        <v>693</v>
      </c>
      <c r="B528" s="3">
        <v>34134</v>
      </c>
      <c r="C528" t="s">
        <v>799</v>
      </c>
      <c r="D528" t="s">
        <v>801</v>
      </c>
      <c r="E528" t="s">
        <v>779</v>
      </c>
      <c r="F528">
        <f ca="1">DATEDIF(Table3[[#This Row],[DOB]],TODAY(),"y")</f>
        <v>28</v>
      </c>
    </row>
    <row r="529" spans="1:6" x14ac:dyDescent="0.25">
      <c r="A529" t="s">
        <v>344</v>
      </c>
      <c r="B529" s="3">
        <v>34255</v>
      </c>
      <c r="C529" t="s">
        <v>799</v>
      </c>
      <c r="D529" t="s">
        <v>780</v>
      </c>
      <c r="E529" t="s">
        <v>802</v>
      </c>
      <c r="F529">
        <f ca="1">DATEDIF(Table3[[#This Row],[DOB]],TODAY(),"y")</f>
        <v>28</v>
      </c>
    </row>
    <row r="530" spans="1:6" x14ac:dyDescent="0.25">
      <c r="A530" t="s">
        <v>257</v>
      </c>
      <c r="B530" s="3">
        <v>28047</v>
      </c>
      <c r="C530" t="s">
        <v>799</v>
      </c>
      <c r="D530" t="s">
        <v>780</v>
      </c>
      <c r="E530" t="s">
        <v>814</v>
      </c>
      <c r="F530">
        <f ca="1">DATEDIF(Table3[[#This Row],[DOB]],TODAY(),"y")</f>
        <v>45</v>
      </c>
    </row>
    <row r="531" spans="1:6" x14ac:dyDescent="0.25">
      <c r="A531" t="s">
        <v>1117</v>
      </c>
      <c r="B531" s="3">
        <v>34332</v>
      </c>
      <c r="C531" t="s">
        <v>799</v>
      </c>
      <c r="D531" t="s">
        <v>780</v>
      </c>
      <c r="E531" t="s">
        <v>802</v>
      </c>
      <c r="F531">
        <f ca="1">DATEDIF(Table3[[#This Row],[DOB]],TODAY(),"y")</f>
        <v>27</v>
      </c>
    </row>
    <row r="532" spans="1:6" x14ac:dyDescent="0.25">
      <c r="A532" t="s">
        <v>1118</v>
      </c>
      <c r="B532" s="3">
        <v>32819</v>
      </c>
      <c r="C532" t="s">
        <v>799</v>
      </c>
      <c r="D532" t="s">
        <v>778</v>
      </c>
      <c r="E532" t="s">
        <v>802</v>
      </c>
      <c r="F532">
        <f ca="1">DATEDIF(Table3[[#This Row],[DOB]],TODAY(),"y")</f>
        <v>32</v>
      </c>
    </row>
    <row r="533" spans="1:6" x14ac:dyDescent="0.25">
      <c r="A533" t="s">
        <v>1119</v>
      </c>
      <c r="B533" s="3">
        <v>30796</v>
      </c>
      <c r="C533" t="s">
        <v>799</v>
      </c>
      <c r="D533" t="s">
        <v>790</v>
      </c>
      <c r="E533" t="s">
        <v>788</v>
      </c>
      <c r="F533">
        <f ca="1">DATEDIF(Table3[[#This Row],[DOB]],TODAY(),"y")</f>
        <v>37</v>
      </c>
    </row>
    <row r="534" spans="1:6" x14ac:dyDescent="0.25">
      <c r="A534" t="s">
        <v>1120</v>
      </c>
      <c r="B534" s="3">
        <v>29929</v>
      </c>
      <c r="C534" t="s">
        <v>799</v>
      </c>
      <c r="D534" t="s">
        <v>778</v>
      </c>
      <c r="E534" t="s">
        <v>802</v>
      </c>
      <c r="F534">
        <f ca="1">DATEDIF(Table3[[#This Row],[DOB]],TODAY(),"y")</f>
        <v>40</v>
      </c>
    </row>
    <row r="535" spans="1:6" x14ac:dyDescent="0.25">
      <c r="A535" t="s">
        <v>1121</v>
      </c>
      <c r="B535" s="3">
        <v>34255</v>
      </c>
      <c r="C535" t="s">
        <v>783</v>
      </c>
      <c r="D535" t="s">
        <v>891</v>
      </c>
      <c r="E535" t="s">
        <v>788</v>
      </c>
      <c r="F535">
        <f ca="1">DATEDIF(Table3[[#This Row],[DOB]],TODAY(),"y")</f>
        <v>28</v>
      </c>
    </row>
    <row r="536" spans="1:6" x14ac:dyDescent="0.25">
      <c r="A536" t="s">
        <v>1122</v>
      </c>
      <c r="B536" s="3">
        <v>34134</v>
      </c>
      <c r="C536" t="s">
        <v>799</v>
      </c>
      <c r="D536" t="s">
        <v>824</v>
      </c>
      <c r="E536" t="s">
        <v>817</v>
      </c>
      <c r="F536">
        <f ca="1">DATEDIF(Table3[[#This Row],[DOB]],TODAY(),"y")</f>
        <v>28</v>
      </c>
    </row>
    <row r="537" spans="1:6" x14ac:dyDescent="0.25">
      <c r="A537" t="s">
        <v>1123</v>
      </c>
      <c r="B537" s="3">
        <v>34255</v>
      </c>
      <c r="C537" t="s">
        <v>777</v>
      </c>
      <c r="D537" t="s">
        <v>778</v>
      </c>
      <c r="E537" t="s">
        <v>779</v>
      </c>
      <c r="F537">
        <f ca="1">DATEDIF(Table3[[#This Row],[DOB]],TODAY(),"y")</f>
        <v>28</v>
      </c>
    </row>
    <row r="538" spans="1:6" x14ac:dyDescent="0.25">
      <c r="A538" t="s">
        <v>1124</v>
      </c>
      <c r="B538" s="3">
        <v>34054</v>
      </c>
      <c r="C538" t="s">
        <v>777</v>
      </c>
      <c r="D538" t="s">
        <v>780</v>
      </c>
      <c r="E538" t="s">
        <v>779</v>
      </c>
      <c r="F538">
        <f ca="1">DATEDIF(Table3[[#This Row],[DOB]],TODAY(),"y")</f>
        <v>28</v>
      </c>
    </row>
    <row r="539" spans="1:6" x14ac:dyDescent="0.25">
      <c r="A539" t="s">
        <v>224</v>
      </c>
      <c r="B539" s="3">
        <v>30786</v>
      </c>
      <c r="C539" t="s">
        <v>777</v>
      </c>
      <c r="D539" t="s">
        <v>787</v>
      </c>
      <c r="E539" t="s">
        <v>842</v>
      </c>
      <c r="F539">
        <f ca="1">DATEDIF(Table3[[#This Row],[DOB]],TODAY(),"y")</f>
        <v>37</v>
      </c>
    </row>
    <row r="540" spans="1:6" x14ac:dyDescent="0.25">
      <c r="A540" t="s">
        <v>1125</v>
      </c>
      <c r="B540" s="3">
        <v>31764</v>
      </c>
      <c r="C540" t="s">
        <v>799</v>
      </c>
      <c r="D540" t="s">
        <v>778</v>
      </c>
      <c r="E540" t="s">
        <v>802</v>
      </c>
      <c r="F540">
        <f ca="1">DATEDIF(Table3[[#This Row],[DOB]],TODAY(),"y")</f>
        <v>34</v>
      </c>
    </row>
    <row r="541" spans="1:6" x14ac:dyDescent="0.25">
      <c r="A541" t="s">
        <v>469</v>
      </c>
      <c r="B541" s="3">
        <v>32075</v>
      </c>
      <c r="C541" t="s">
        <v>777</v>
      </c>
      <c r="D541" t="s">
        <v>787</v>
      </c>
      <c r="E541" t="s">
        <v>779</v>
      </c>
      <c r="F541">
        <f ca="1">DATEDIF(Table3[[#This Row],[DOB]],TODAY(),"y")</f>
        <v>34</v>
      </c>
    </row>
    <row r="542" spans="1:6" x14ac:dyDescent="0.25">
      <c r="A542" t="s">
        <v>1126</v>
      </c>
      <c r="B542" s="3">
        <v>34330</v>
      </c>
      <c r="C542" t="s">
        <v>777</v>
      </c>
      <c r="D542" t="s">
        <v>792</v>
      </c>
      <c r="E542" t="s">
        <v>779</v>
      </c>
      <c r="F542">
        <f ca="1">DATEDIF(Table3[[#This Row],[DOB]],TODAY(),"y")</f>
        <v>27</v>
      </c>
    </row>
    <row r="543" spans="1:6" x14ac:dyDescent="0.25">
      <c r="A543" t="s">
        <v>395</v>
      </c>
      <c r="B543" s="3">
        <v>32444</v>
      </c>
      <c r="C543" t="s">
        <v>777</v>
      </c>
      <c r="D543" t="s">
        <v>778</v>
      </c>
      <c r="E543" t="s">
        <v>802</v>
      </c>
      <c r="F543">
        <f ca="1">DATEDIF(Table3[[#This Row],[DOB]],TODAY(),"y")</f>
        <v>33</v>
      </c>
    </row>
    <row r="544" spans="1:6" x14ac:dyDescent="0.25">
      <c r="A544" t="s">
        <v>1127</v>
      </c>
      <c r="B544" s="3">
        <v>29911</v>
      </c>
      <c r="C544" t="s">
        <v>777</v>
      </c>
      <c r="D544" t="s">
        <v>778</v>
      </c>
      <c r="E544" t="s">
        <v>779</v>
      </c>
      <c r="F544">
        <f ca="1">DATEDIF(Table3[[#This Row],[DOB]],TODAY(),"y")</f>
        <v>40</v>
      </c>
    </row>
    <row r="545" spans="1:6" x14ac:dyDescent="0.25">
      <c r="A545" t="s">
        <v>163</v>
      </c>
      <c r="B545" s="3">
        <v>33694</v>
      </c>
      <c r="C545" t="s">
        <v>777</v>
      </c>
      <c r="D545" t="s">
        <v>780</v>
      </c>
      <c r="E545" t="s">
        <v>779</v>
      </c>
      <c r="F545">
        <f ca="1">DATEDIF(Table3[[#This Row],[DOB]],TODAY(),"y")</f>
        <v>29</v>
      </c>
    </row>
    <row r="546" spans="1:6" x14ac:dyDescent="0.25">
      <c r="A546" t="s">
        <v>1128</v>
      </c>
      <c r="B546" s="3">
        <v>31348</v>
      </c>
      <c r="C546" t="s">
        <v>777</v>
      </c>
      <c r="D546" t="s">
        <v>778</v>
      </c>
      <c r="E546" t="s">
        <v>779</v>
      </c>
      <c r="F546">
        <f ca="1">DATEDIF(Table3[[#This Row],[DOB]],TODAY(),"y")</f>
        <v>36</v>
      </c>
    </row>
    <row r="547" spans="1:6" x14ac:dyDescent="0.25">
      <c r="A547" t="s">
        <v>1129</v>
      </c>
      <c r="B547" s="3">
        <v>30286</v>
      </c>
      <c r="C547" t="s">
        <v>799</v>
      </c>
      <c r="D547" t="s">
        <v>780</v>
      </c>
      <c r="E547" t="s">
        <v>779</v>
      </c>
      <c r="F547">
        <f ca="1">DATEDIF(Table3[[#This Row],[DOB]],TODAY(),"y")</f>
        <v>39</v>
      </c>
    </row>
    <row r="548" spans="1:6" x14ac:dyDescent="0.25">
      <c r="A548" t="s">
        <v>1130</v>
      </c>
      <c r="B548" s="3">
        <v>29742</v>
      </c>
      <c r="C548" t="s">
        <v>783</v>
      </c>
      <c r="D548" t="s">
        <v>824</v>
      </c>
      <c r="E548" t="s">
        <v>802</v>
      </c>
      <c r="F548">
        <f ca="1">DATEDIF(Table3[[#This Row],[DOB]],TODAY(),"y")</f>
        <v>40</v>
      </c>
    </row>
    <row r="549" spans="1:6" x14ac:dyDescent="0.25">
      <c r="A549" t="s">
        <v>591</v>
      </c>
      <c r="B549" s="3">
        <v>26251</v>
      </c>
      <c r="C549" t="s">
        <v>777</v>
      </c>
      <c r="D549" t="s">
        <v>790</v>
      </c>
      <c r="E549" t="s">
        <v>779</v>
      </c>
      <c r="F549">
        <f ca="1">DATEDIF(Table3[[#This Row],[DOB]],TODAY(),"y")</f>
        <v>50</v>
      </c>
    </row>
    <row r="550" spans="1:6" x14ac:dyDescent="0.25">
      <c r="A550" t="s">
        <v>1131</v>
      </c>
      <c r="B550" s="3">
        <v>31348</v>
      </c>
      <c r="C550" t="s">
        <v>777</v>
      </c>
      <c r="D550" t="s">
        <v>801</v>
      </c>
      <c r="E550" t="s">
        <v>779</v>
      </c>
      <c r="F550">
        <f ca="1">DATEDIF(Table3[[#This Row],[DOB]],TODAY(),"y")</f>
        <v>36</v>
      </c>
    </row>
    <row r="551" spans="1:6" x14ac:dyDescent="0.25">
      <c r="A551" t="s">
        <v>1132</v>
      </c>
      <c r="B551" s="3">
        <v>28405</v>
      </c>
      <c r="C551" t="s">
        <v>777</v>
      </c>
      <c r="D551" t="s">
        <v>778</v>
      </c>
      <c r="E551" t="s">
        <v>797</v>
      </c>
      <c r="F551">
        <f ca="1">DATEDIF(Table3[[#This Row],[DOB]],TODAY(),"y")</f>
        <v>44</v>
      </c>
    </row>
    <row r="552" spans="1:6" x14ac:dyDescent="0.25">
      <c r="A552" t="s">
        <v>1133</v>
      </c>
      <c r="B552" s="3">
        <v>30227</v>
      </c>
      <c r="C552" t="s">
        <v>777</v>
      </c>
      <c r="D552" t="s">
        <v>780</v>
      </c>
      <c r="E552" t="s">
        <v>779</v>
      </c>
      <c r="F552">
        <f ca="1">DATEDIF(Table3[[#This Row],[DOB]],TODAY(),"y")</f>
        <v>39</v>
      </c>
    </row>
    <row r="553" spans="1:6" x14ac:dyDescent="0.25">
      <c r="A553" t="s">
        <v>1134</v>
      </c>
      <c r="B553" s="3">
        <v>33006</v>
      </c>
      <c r="C553" t="s">
        <v>777</v>
      </c>
      <c r="D553" t="s">
        <v>780</v>
      </c>
      <c r="E553" t="s">
        <v>802</v>
      </c>
      <c r="F553">
        <f ca="1">DATEDIF(Table3[[#This Row],[DOB]],TODAY(),"y")</f>
        <v>31</v>
      </c>
    </row>
    <row r="554" spans="1:6" x14ac:dyDescent="0.25">
      <c r="A554" t="s">
        <v>1135</v>
      </c>
      <c r="B554" s="3">
        <v>29856</v>
      </c>
      <c r="C554" t="s">
        <v>777</v>
      </c>
      <c r="D554" t="s">
        <v>801</v>
      </c>
      <c r="E554" t="s">
        <v>814</v>
      </c>
      <c r="F554">
        <f ca="1">DATEDIF(Table3[[#This Row],[DOB]],TODAY(),"y")</f>
        <v>40</v>
      </c>
    </row>
    <row r="555" spans="1:6" x14ac:dyDescent="0.25">
      <c r="A555" t="s">
        <v>1136</v>
      </c>
      <c r="B555" s="3">
        <v>30331</v>
      </c>
      <c r="C555" t="s">
        <v>777</v>
      </c>
      <c r="D555" t="s">
        <v>780</v>
      </c>
      <c r="E555" t="s">
        <v>802</v>
      </c>
      <c r="F555">
        <f ca="1">DATEDIF(Table3[[#This Row],[DOB]],TODAY(),"y")</f>
        <v>38</v>
      </c>
    </row>
    <row r="556" spans="1:6" x14ac:dyDescent="0.25">
      <c r="A556" t="s">
        <v>1137</v>
      </c>
      <c r="B556" s="3">
        <v>29856</v>
      </c>
      <c r="C556" t="s">
        <v>777</v>
      </c>
      <c r="D556" t="s">
        <v>778</v>
      </c>
      <c r="E556" t="s">
        <v>802</v>
      </c>
      <c r="F556">
        <f ca="1">DATEDIF(Table3[[#This Row],[DOB]],TODAY(),"y")</f>
        <v>40</v>
      </c>
    </row>
    <row r="557" spans="1:6" x14ac:dyDescent="0.25">
      <c r="A557" t="s">
        <v>129</v>
      </c>
      <c r="B557" s="3">
        <v>29747</v>
      </c>
      <c r="C557" t="s">
        <v>799</v>
      </c>
      <c r="D557" t="s">
        <v>780</v>
      </c>
      <c r="E557" t="s">
        <v>788</v>
      </c>
      <c r="F557">
        <f ca="1">DATEDIF(Table3[[#This Row],[DOB]],TODAY(),"y")</f>
        <v>40</v>
      </c>
    </row>
    <row r="558" spans="1:6" x14ac:dyDescent="0.25">
      <c r="A558" t="s">
        <v>1138</v>
      </c>
      <c r="B558" s="3">
        <v>31832</v>
      </c>
      <c r="C558" t="s">
        <v>799</v>
      </c>
      <c r="D558" t="s">
        <v>795</v>
      </c>
      <c r="E558" t="s">
        <v>802</v>
      </c>
      <c r="F558">
        <f ca="1">DATEDIF(Table3[[#This Row],[DOB]],TODAY(),"y")</f>
        <v>34</v>
      </c>
    </row>
    <row r="559" spans="1:6" x14ac:dyDescent="0.25">
      <c r="A559" t="s">
        <v>121</v>
      </c>
      <c r="B559" s="3">
        <v>30546</v>
      </c>
      <c r="C559" t="s">
        <v>777</v>
      </c>
      <c r="D559" t="s">
        <v>824</v>
      </c>
      <c r="E559" t="s">
        <v>788</v>
      </c>
      <c r="F559">
        <f ca="1">DATEDIF(Table3[[#This Row],[DOB]],TODAY(),"y")</f>
        <v>38</v>
      </c>
    </row>
    <row r="560" spans="1:6" x14ac:dyDescent="0.25">
      <c r="A560" t="s">
        <v>309</v>
      </c>
      <c r="B560" s="3">
        <v>30489</v>
      </c>
      <c r="C560" t="s">
        <v>799</v>
      </c>
      <c r="D560" t="s">
        <v>784</v>
      </c>
      <c r="E560" t="s">
        <v>817</v>
      </c>
      <c r="F560">
        <f ca="1">DATEDIF(Table3[[#This Row],[DOB]],TODAY(),"y")</f>
        <v>38</v>
      </c>
    </row>
    <row r="561" spans="1:6" x14ac:dyDescent="0.25">
      <c r="A561" t="s">
        <v>1139</v>
      </c>
      <c r="B561" s="3">
        <v>30259</v>
      </c>
      <c r="C561" t="s">
        <v>777</v>
      </c>
      <c r="D561" t="s">
        <v>780</v>
      </c>
      <c r="E561" t="s">
        <v>779</v>
      </c>
      <c r="F561">
        <f ca="1">DATEDIF(Table3[[#This Row],[DOB]],TODAY(),"y")</f>
        <v>39</v>
      </c>
    </row>
    <row r="562" spans="1:6" x14ac:dyDescent="0.25">
      <c r="A562" t="s">
        <v>1140</v>
      </c>
      <c r="B562" s="3">
        <v>29654</v>
      </c>
      <c r="C562" t="s">
        <v>777</v>
      </c>
      <c r="D562" t="s">
        <v>778</v>
      </c>
      <c r="E562" t="s">
        <v>779</v>
      </c>
      <c r="F562">
        <f ca="1">DATEDIF(Table3[[#This Row],[DOB]],TODAY(),"y")</f>
        <v>40</v>
      </c>
    </row>
    <row r="563" spans="1:6" x14ac:dyDescent="0.25">
      <c r="A563" t="s">
        <v>1141</v>
      </c>
      <c r="B563" s="3">
        <v>30670</v>
      </c>
      <c r="C563" t="s">
        <v>777</v>
      </c>
      <c r="D563" t="s">
        <v>780</v>
      </c>
      <c r="E563" t="s">
        <v>779</v>
      </c>
      <c r="F563">
        <f ca="1">DATEDIF(Table3[[#This Row],[DOB]],TODAY(),"y")</f>
        <v>37</v>
      </c>
    </row>
    <row r="564" spans="1:6" x14ac:dyDescent="0.25">
      <c r="A564" t="s">
        <v>1142</v>
      </c>
      <c r="B564" s="3">
        <v>30598</v>
      </c>
      <c r="C564" t="s">
        <v>777</v>
      </c>
      <c r="D564" t="s">
        <v>780</v>
      </c>
      <c r="E564" t="s">
        <v>779</v>
      </c>
      <c r="F564">
        <f ca="1">DATEDIF(Table3[[#This Row],[DOB]],TODAY(),"y")</f>
        <v>38</v>
      </c>
    </row>
    <row r="565" spans="1:6" x14ac:dyDescent="0.25">
      <c r="A565" t="s">
        <v>1143</v>
      </c>
      <c r="B565" s="3">
        <v>29226</v>
      </c>
      <c r="C565" t="s">
        <v>799</v>
      </c>
      <c r="D565" t="s">
        <v>784</v>
      </c>
      <c r="E565" t="s">
        <v>779</v>
      </c>
      <c r="F565">
        <f ca="1">DATEDIF(Table3[[#This Row],[DOB]],TODAY(),"y")</f>
        <v>41</v>
      </c>
    </row>
    <row r="566" spans="1:6" x14ac:dyDescent="0.25">
      <c r="A566" t="s">
        <v>1144</v>
      </c>
      <c r="B566" s="3">
        <v>30546</v>
      </c>
      <c r="C566" t="s">
        <v>777</v>
      </c>
      <c r="D566" t="s">
        <v>778</v>
      </c>
      <c r="E566" t="s">
        <v>779</v>
      </c>
      <c r="F566">
        <f ca="1">DATEDIF(Table3[[#This Row],[DOB]],TODAY(),"y")</f>
        <v>38</v>
      </c>
    </row>
    <row r="567" spans="1:6" x14ac:dyDescent="0.25">
      <c r="A567" t="s">
        <v>171</v>
      </c>
      <c r="B567" s="3">
        <v>30272</v>
      </c>
      <c r="C567" t="s">
        <v>777</v>
      </c>
      <c r="D567" t="s">
        <v>780</v>
      </c>
      <c r="E567" t="s">
        <v>779</v>
      </c>
      <c r="F567">
        <f ca="1">DATEDIF(Table3[[#This Row],[DOB]],TODAY(),"y")</f>
        <v>39</v>
      </c>
    </row>
    <row r="568" spans="1:6" x14ac:dyDescent="0.25">
      <c r="A568" t="s">
        <v>1145</v>
      </c>
      <c r="B568" s="3">
        <v>28458</v>
      </c>
      <c r="C568" t="s">
        <v>777</v>
      </c>
      <c r="D568" t="s">
        <v>778</v>
      </c>
      <c r="E568" t="s">
        <v>842</v>
      </c>
      <c r="F568">
        <f ca="1">DATEDIF(Table3[[#This Row],[DOB]],TODAY(),"y")</f>
        <v>44</v>
      </c>
    </row>
    <row r="569" spans="1:6" x14ac:dyDescent="0.25">
      <c r="A569" t="s">
        <v>535</v>
      </c>
      <c r="B569" s="3">
        <v>33077</v>
      </c>
      <c r="C569" t="s">
        <v>777</v>
      </c>
      <c r="D569" t="s">
        <v>791</v>
      </c>
      <c r="E569" t="s">
        <v>779</v>
      </c>
      <c r="F569">
        <f ca="1">DATEDIF(Table3[[#This Row],[DOB]],TODAY(),"y")</f>
        <v>31</v>
      </c>
    </row>
    <row r="570" spans="1:6" x14ac:dyDescent="0.25">
      <c r="A570" t="s">
        <v>23</v>
      </c>
      <c r="B570" s="3">
        <v>29932</v>
      </c>
      <c r="C570" t="s">
        <v>799</v>
      </c>
      <c r="D570" t="s">
        <v>800</v>
      </c>
      <c r="E570" t="s">
        <v>779</v>
      </c>
      <c r="F570">
        <f ca="1">DATEDIF(Table3[[#This Row],[DOB]],TODAY(),"y")</f>
        <v>39</v>
      </c>
    </row>
    <row r="571" spans="1:6" x14ac:dyDescent="0.25">
      <c r="A571" t="s">
        <v>1146</v>
      </c>
      <c r="B571" s="3">
        <v>30991</v>
      </c>
      <c r="C571" t="s">
        <v>777</v>
      </c>
      <c r="D571" t="s">
        <v>824</v>
      </c>
      <c r="E571" t="s">
        <v>779</v>
      </c>
      <c r="F571">
        <f ca="1">DATEDIF(Table3[[#This Row],[DOB]],TODAY(),"y")</f>
        <v>37</v>
      </c>
    </row>
    <row r="572" spans="1:6" x14ac:dyDescent="0.25">
      <c r="A572" t="s">
        <v>599</v>
      </c>
      <c r="B572" s="3">
        <v>28770</v>
      </c>
      <c r="C572" t="s">
        <v>777</v>
      </c>
      <c r="D572" t="s">
        <v>784</v>
      </c>
      <c r="E572" t="s">
        <v>779</v>
      </c>
      <c r="F572">
        <f ca="1">DATEDIF(Table3[[#This Row],[DOB]],TODAY(),"y")</f>
        <v>43</v>
      </c>
    </row>
  </sheetData>
  <conditionalFormatting sqref="M8:M9">
    <cfRule type="colorScale" priority="8">
      <colorScale>
        <cfvo type="min"/>
        <cfvo type="percentile" val="50"/>
        <cfvo type="max"/>
        <color rgb="FFF8696B"/>
        <color rgb="FFFCFCFF"/>
        <color rgb="FF63BE7B"/>
      </colorScale>
    </cfRule>
  </conditionalFormatting>
  <conditionalFormatting sqref="Q7:Q21">
    <cfRule type="dataBar" priority="4">
      <dataBar>
        <cfvo type="min"/>
        <cfvo type="max"/>
        <color rgb="FF63C384"/>
      </dataBar>
      <extLst>
        <ext xmlns:x14="http://schemas.microsoft.com/office/spreadsheetml/2009/9/main" uri="{B025F937-C7B1-47D3-B67F-A62EFF666E3E}">
          <x14:id>{9516B993-4EE0-4296-9B52-94A351927090}</x14:id>
        </ext>
      </extLst>
    </cfRule>
  </conditionalFormatting>
  <conditionalFormatting sqref="U7:U14">
    <cfRule type="colorScale" priority="3">
      <colorScale>
        <cfvo type="min"/>
        <cfvo type="percentile" val="50"/>
        <cfvo type="max"/>
        <color rgb="FF63BE7B"/>
        <color rgb="FFFFEB84"/>
        <color rgb="FFF8696B"/>
      </colorScale>
    </cfRule>
  </conditionalFormatting>
  <conditionalFormatting sqref="E6:E572">
    <cfRule type="colorScale" priority="2">
      <colorScale>
        <cfvo type="min"/>
        <cfvo type="max"/>
        <color rgb="FF63BE7B"/>
        <color rgb="FFFCFCFF"/>
      </colorScale>
    </cfRule>
  </conditionalFormatting>
  <conditionalFormatting sqref="F6:F572">
    <cfRule type="dataBar" priority="1">
      <dataBar>
        <cfvo type="min"/>
        <cfvo type="max"/>
        <color rgb="FF638EC6"/>
      </dataBar>
      <extLst>
        <ext xmlns:x14="http://schemas.microsoft.com/office/spreadsheetml/2009/9/main" uri="{B025F937-C7B1-47D3-B67F-A62EFF666E3E}">
          <x14:id>{575FF31F-DAEF-43A8-9AD8-17BC86634F2C}</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defaultSize="0" autoLine="0" autoPict="0">
                <anchor moveWithCells="1">
                  <from>
                    <xdr:col>10</xdr:col>
                    <xdr:colOff>190500</xdr:colOff>
                    <xdr:row>24</xdr:row>
                    <xdr:rowOff>137160</xdr:rowOff>
                  </from>
                  <to>
                    <xdr:col>11</xdr:col>
                    <xdr:colOff>1104900</xdr:colOff>
                    <xdr:row>26</xdr:row>
                    <xdr:rowOff>0</xdr:rowOff>
                  </to>
                </anchor>
              </controlPr>
            </control>
          </mc:Choice>
        </mc:AlternateContent>
      </controls>
    </mc:Choice>
  </mc:AlternateContent>
  <tableParts count="7">
    <tablePart r:id="rId5"/>
    <tablePart r:id="rId6"/>
    <tablePart r:id="rId7"/>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dataBar" id="{9516B993-4EE0-4296-9B52-94A351927090}">
            <x14:dataBar minLength="0" maxLength="100" border="1" negativeBarBorderColorSameAsPositive="0">
              <x14:cfvo type="autoMin"/>
              <x14:cfvo type="autoMax"/>
              <x14:borderColor rgb="FF63C384"/>
              <x14:negativeFillColor rgb="FFFF0000"/>
              <x14:negativeBorderColor rgb="FFFF0000"/>
              <x14:axisColor rgb="FF000000"/>
            </x14:dataBar>
          </x14:cfRule>
          <xm:sqref>Q7:Q21</xm:sqref>
        </x14:conditionalFormatting>
        <x14:conditionalFormatting xmlns:xm="http://schemas.microsoft.com/office/excel/2006/main">
          <x14:cfRule type="dataBar" id="{575FF31F-DAEF-43A8-9AD8-17BC86634F2C}">
            <x14:dataBar minLength="0" maxLength="100" border="1" negativeBarBorderColorSameAsPositive="0">
              <x14:cfvo type="autoMin"/>
              <x14:cfvo type="autoMax"/>
              <x14:borderColor rgb="FF638EC6"/>
              <x14:negativeFillColor rgb="FFFF0000"/>
              <x14:negativeBorderColor rgb="FFFF0000"/>
              <x14:axisColor rgb="FF000000"/>
            </x14:dataBar>
          </x14:cfRule>
          <xm:sqref>F6:F572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CB43-86C9-4D94-9061-62CD667A53AE}">
  <sheetPr>
    <tabColor rgb="FF00CC99"/>
  </sheetPr>
  <dimension ref="A1"/>
  <sheetViews>
    <sheetView showGridLines="0" topLeftCell="C1" zoomScale="25" zoomScaleNormal="25" workbookViewId="0">
      <selection activeCell="CU251" sqref="CU251"/>
    </sheetView>
  </sheetViews>
  <sheetFormatPr defaultRowHeight="13.8" x14ac:dyDescent="0.25"/>
  <cols>
    <col min="1" max="16384" width="8.796875" style="8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30FDE-5357-4AD1-8F83-354B829B7D1E}">
  <sheetPr>
    <tabColor rgb="FF00CC99"/>
  </sheetPr>
  <dimension ref="A1"/>
  <sheetViews>
    <sheetView showGridLines="0" zoomScale="33" zoomScaleNormal="33" workbookViewId="0">
      <selection activeCell="BD49" sqref="BD49"/>
    </sheetView>
  </sheetViews>
  <sheetFormatPr defaultRowHeight="13.8" x14ac:dyDescent="0.25"/>
  <cols>
    <col min="1" max="16384" width="8.796875" style="8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731EA-8A4F-4D99-BF43-2F702C41D45A}">
  <sheetPr>
    <tabColor rgb="FF00CC99"/>
  </sheetPr>
  <dimension ref="A1"/>
  <sheetViews>
    <sheetView showGridLines="0" tabSelected="1" zoomScale="40" zoomScaleNormal="40" workbookViewId="0">
      <selection activeCell="AZ26" sqref="AZ26"/>
    </sheetView>
  </sheetViews>
  <sheetFormatPr defaultRowHeight="13.8" x14ac:dyDescent="0.25"/>
  <cols>
    <col min="1" max="16384" width="8.796875" style="81"/>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defaultSize="0" autoLine="0" autoPict="0">
                <anchor moveWithCells="1">
                  <from>
                    <xdr:col>13</xdr:col>
                    <xdr:colOff>251460</xdr:colOff>
                    <xdr:row>19</xdr:row>
                    <xdr:rowOff>68580</xdr:rowOff>
                  </from>
                  <to>
                    <xdr:col>18</xdr:col>
                    <xdr:colOff>121920</xdr:colOff>
                    <xdr:row>23</xdr:row>
                    <xdr:rowOff>60960</xdr:rowOff>
                  </to>
                </anchor>
              </controlPr>
            </control>
          </mc:Choice>
        </mc:AlternateContent>
        <mc:AlternateContent xmlns:mc="http://schemas.openxmlformats.org/markup-compatibility/2006">
          <mc:Choice Requires="x14">
            <control shapeId="13314" r:id="rId5" name="Drop Down 2">
              <controlPr defaultSize="0" autoLine="0" autoPict="0">
                <anchor moveWithCells="1">
                  <from>
                    <xdr:col>38</xdr:col>
                    <xdr:colOff>236220</xdr:colOff>
                    <xdr:row>20</xdr:row>
                    <xdr:rowOff>15240</xdr:rowOff>
                  </from>
                  <to>
                    <xdr:col>44</xdr:col>
                    <xdr:colOff>167640</xdr:colOff>
                    <xdr:row>24</xdr:row>
                    <xdr:rowOff>30480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A7936241-3E92-4F6A-8F03-8B855FFEC5FC}">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6BBE931-FA42-4755-824C-2774FCCB9995}">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raw data</vt:lpstr>
      <vt:lpstr>Problem statements</vt:lpstr>
      <vt:lpstr>matches played in ipl</vt:lpstr>
      <vt:lpstr>DATA defination</vt:lpstr>
      <vt:lpstr> pivot tables</vt:lpstr>
      <vt:lpstr>most runs avg strike rate </vt:lpstr>
      <vt:lpstr>Teams Scenario  </vt:lpstr>
      <vt:lpstr>pivot tables </vt:lpstr>
      <vt:lpstr>Players in ipl</vt:lpstr>
      <vt:lpstr>DASHBOARD 1</vt:lpstr>
      <vt:lpstr>DASHBOARD 2</vt:lpstr>
      <vt:lpstr>DASHBOARD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Aniket SHOSTE</dc:creator>
  <cp:lastModifiedBy>ravAn</cp:lastModifiedBy>
  <dcterms:created xsi:type="dcterms:W3CDTF">2021-10-20T13:27:40Z</dcterms:created>
  <dcterms:modified xsi:type="dcterms:W3CDTF">2021-12-09T08:53:55Z</dcterms:modified>
</cp:coreProperties>
</file>