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6210"/>
  </bookViews>
  <sheets>
    <sheet name="Sheet1" sheetId="1" r:id="rId1"/>
  </sheets>
  <definedNames>
    <definedName name="_xlnm.Print_Area" localSheetId="0">Sheet1!$A$1:$K$40</definedName>
  </definedNames>
  <calcPr calcId="145621"/>
</workbook>
</file>

<file path=xl/calcChain.xml><?xml version="1.0" encoding="utf-8"?>
<calcChain xmlns="http://schemas.openxmlformats.org/spreadsheetml/2006/main">
  <c r="G18" i="1" l="1"/>
  <c r="C24" i="1"/>
  <c r="G13" i="1" s="1"/>
  <c r="C25" i="1"/>
  <c r="C23" i="1"/>
  <c r="G12" i="1" s="1"/>
  <c r="J15" i="1"/>
  <c r="J14" i="1"/>
  <c r="J13" i="1"/>
  <c r="J12" i="1"/>
  <c r="I8" i="1" a="1"/>
  <c r="J8" i="1" s="1"/>
  <c r="G16" i="1" l="1"/>
  <c r="G11" i="1"/>
  <c r="G10" i="1"/>
  <c r="G15" i="1"/>
  <c r="G19" i="1"/>
  <c r="G14" i="1"/>
  <c r="G17" i="1"/>
  <c r="I10" i="1"/>
  <c r="K8" i="1"/>
  <c r="K10" i="1"/>
  <c r="J9" i="1"/>
  <c r="I8" i="1"/>
  <c r="J10" i="1"/>
  <c r="I9" i="1"/>
  <c r="K9" i="1"/>
  <c r="E11" i="1" l="1"/>
  <c r="E12" i="1"/>
  <c r="E13" i="1"/>
  <c r="E14" i="1"/>
  <c r="E15" i="1"/>
  <c r="E16" i="1"/>
  <c r="E17" i="1"/>
  <c r="E18" i="1"/>
  <c r="E19" i="1"/>
  <c r="E10" i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10" i="1"/>
  <c r="F10" i="1" s="1"/>
</calcChain>
</file>

<file path=xl/sharedStrings.xml><?xml version="1.0" encoding="utf-8"?>
<sst xmlns="http://schemas.openxmlformats.org/spreadsheetml/2006/main" count="31" uniqueCount="29">
  <si>
    <t>A</t>
  </si>
  <si>
    <t>B</t>
  </si>
  <si>
    <t>C</t>
  </si>
  <si>
    <t>Date</t>
  </si>
  <si>
    <t>By</t>
  </si>
  <si>
    <t>Curve Fitting Data to an Antoine Equation</t>
  </si>
  <si>
    <t>Experimental Vapor pressure data of Decane</t>
  </si>
  <si>
    <t>Pressure</t>
  </si>
  <si>
    <t>Deg C</t>
  </si>
  <si>
    <t>mm Hg</t>
  </si>
  <si>
    <t>Temp.</t>
  </si>
  <si>
    <t>y</t>
  </si>
  <si>
    <t>x1</t>
  </si>
  <si>
    <t>ln (P)</t>
  </si>
  <si>
    <t>1/T</t>
  </si>
  <si>
    <t>x2</t>
  </si>
  <si>
    <t>ln(P)/T</t>
  </si>
  <si>
    <t>Using LINEST Function</t>
  </si>
  <si>
    <t>a2</t>
  </si>
  <si>
    <t>a1</t>
  </si>
  <si>
    <r>
      <t>R</t>
    </r>
    <r>
      <rPr>
        <sz val="11"/>
        <color theme="1"/>
        <rFont val="Calibri"/>
        <family val="2"/>
      </rPr>
      <t>²</t>
    </r>
  </si>
  <si>
    <t>Fitted</t>
  </si>
  <si>
    <t>Expt.</t>
  </si>
  <si>
    <t>Antoine Constants</t>
  </si>
  <si>
    <t>a0</t>
  </si>
  <si>
    <t>CheGuide.com</t>
  </si>
  <si>
    <t>Chemical Engineers Guide</t>
  </si>
  <si>
    <t>CheGuide</t>
  </si>
  <si>
    <t>9 Aug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</si>
</sst>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[$-14009]dd/mm/yy;@"/>
    <numFmt numFmtId="166" formatCode="0.0"/>
    <numFmt numFmtId="167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quotePrefix="1"/>
    <xf numFmtId="1" fontId="1" fillId="0" borderId="0" xfId="0" applyNumberFormat="1" applyFont="1" applyBorder="1" applyAlignment="1">
      <alignment horizontal="center" wrapText="1"/>
    </xf>
    <xf numFmtId="1" fontId="0" fillId="0" borderId="0" xfId="0" applyNumberFormat="1" applyProtection="1"/>
    <xf numFmtId="164" fontId="0" fillId="0" borderId="0" xfId="0" applyNumberFormat="1" applyProtection="1"/>
    <xf numFmtId="164" fontId="4" fillId="0" borderId="0" xfId="0" applyNumberFormat="1" applyFont="1" applyBorder="1" applyProtection="1"/>
    <xf numFmtId="165" fontId="4" fillId="0" borderId="0" xfId="0" applyNumberFormat="1" applyFont="1" applyFill="1" applyBorder="1" applyAlignment="1" applyProtection="1">
      <alignment horizontal="left"/>
      <protection locked="0"/>
    </xf>
    <xf numFmtId="164" fontId="6" fillId="0" borderId="0" xfId="0" applyNumberFormat="1" applyFont="1" applyProtection="1"/>
    <xf numFmtId="164" fontId="4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0" fillId="2" borderId="0" xfId="0" applyFill="1"/>
    <xf numFmtId="0" fontId="0" fillId="0" borderId="0" xfId="0" applyAlignment="1">
      <alignment horizontal="right"/>
    </xf>
    <xf numFmtId="166" fontId="0" fillId="0" borderId="0" xfId="0" applyNumberFormat="1"/>
    <xf numFmtId="2" fontId="0" fillId="0" borderId="0" xfId="0" applyNumberFormat="1"/>
    <xf numFmtId="0" fontId="0" fillId="0" borderId="0" xfId="0" quotePrefix="1" applyAlignment="1">
      <alignment horizontal="right"/>
    </xf>
    <xf numFmtId="167" fontId="0" fillId="0" borderId="0" xfId="0" applyNumberFormat="1"/>
    <xf numFmtId="0" fontId="1" fillId="0" borderId="0" xfId="0" applyFont="1" applyAlignment="1">
      <alignment horizontal="center" vertical="center"/>
    </xf>
    <xf numFmtId="0" fontId="7" fillId="0" borderId="0" xfId="0" applyFont="1"/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Protection="1">
      <protection locked="0"/>
    </xf>
    <xf numFmtId="0" fontId="5" fillId="0" borderId="0" xfId="0" applyFont="1" applyFill="1" applyBorder="1" applyAlignment="1">
      <alignment horizontal="center"/>
    </xf>
    <xf numFmtId="165" fontId="4" fillId="2" borderId="0" xfId="0" applyNumberFormat="1" applyFont="1" applyFill="1" applyBorder="1" applyAlignment="1" applyProtection="1">
      <alignment horizontal="left"/>
      <protection locked="0"/>
    </xf>
    <xf numFmtId="164" fontId="4" fillId="2" borderId="0" xfId="0" applyNumberFormat="1" applyFont="1" applyFill="1" applyBorder="1" applyAlignment="1" applyProtection="1">
      <alignment horizontal="left"/>
      <protection locked="0"/>
    </xf>
    <xf numFmtId="0" fontId="0" fillId="0" borderId="0" xfId="0" applyFill="1" applyBorder="1" applyAlignment="1">
      <alignment horizontal="center"/>
    </xf>
    <xf numFmtId="164" fontId="2" fillId="0" borderId="0" xfId="0" applyNumberFormat="1" applyFont="1" applyAlignment="1" applyProtection="1">
      <alignment horizontal="center" vertical="center"/>
    </xf>
    <xf numFmtId="164" fontId="3" fillId="0" borderId="0" xfId="1" applyNumberFormat="1" applyProtection="1"/>
    <xf numFmtId="165" fontId="4" fillId="2" borderId="0" xfId="0" quotePrefix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Pv vs T</a:t>
            </a:r>
          </a:p>
        </c:rich>
      </c:tx>
      <c:layout>
        <c:manualLayout>
          <c:xMode val="edge"/>
          <c:yMode val="edge"/>
          <c:x val="0.31621653733776994"/>
          <c:y val="1.92155573994421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557978534969788"/>
          <c:y val="0.13210589799595354"/>
          <c:w val="0.7626503485348668"/>
          <c:h val="0.7519141418634672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Expt.</c:v>
                </c:pt>
              </c:strCache>
            </c:strRef>
          </c:tx>
          <c:xVal>
            <c:numRef>
              <c:f>Sheet1!$B$10:$B$19</c:f>
              <c:numCache>
                <c:formatCode>General</c:formatCode>
                <c:ptCount val="10"/>
                <c:pt idx="0">
                  <c:v>16.5</c:v>
                </c:pt>
                <c:pt idx="1">
                  <c:v>42.3</c:v>
                </c:pt>
                <c:pt idx="2">
                  <c:v>55.7</c:v>
                </c:pt>
                <c:pt idx="3">
                  <c:v>69.8</c:v>
                </c:pt>
                <c:pt idx="4">
                  <c:v>85.5</c:v>
                </c:pt>
                <c:pt idx="5">
                  <c:v>95.5</c:v>
                </c:pt>
                <c:pt idx="6">
                  <c:v>108.6</c:v>
                </c:pt>
                <c:pt idx="7">
                  <c:v>128.4</c:v>
                </c:pt>
                <c:pt idx="8">
                  <c:v>150.6</c:v>
                </c:pt>
                <c:pt idx="9">
                  <c:v>174.1</c:v>
                </c:pt>
              </c:numCache>
            </c:numRef>
          </c:xVal>
          <c:yVal>
            <c:numRef>
              <c:f>Sheet1!$C$10:$C$19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100</c:v>
                </c:pt>
                <c:pt idx="7">
                  <c:v>200</c:v>
                </c:pt>
                <c:pt idx="8">
                  <c:v>400</c:v>
                </c:pt>
                <c:pt idx="9">
                  <c:v>760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Sheet1!$G$8</c:f>
              <c:strCache>
                <c:ptCount val="1"/>
                <c:pt idx="0">
                  <c:v>Fitted</c:v>
                </c:pt>
              </c:strCache>
            </c:strRef>
          </c:tx>
          <c:xVal>
            <c:numRef>
              <c:f>Sheet1!$B$10:$B$19</c:f>
              <c:numCache>
                <c:formatCode>General</c:formatCode>
                <c:ptCount val="10"/>
                <c:pt idx="0">
                  <c:v>16.5</c:v>
                </c:pt>
                <c:pt idx="1">
                  <c:v>42.3</c:v>
                </c:pt>
                <c:pt idx="2">
                  <c:v>55.7</c:v>
                </c:pt>
                <c:pt idx="3">
                  <c:v>69.8</c:v>
                </c:pt>
                <c:pt idx="4">
                  <c:v>85.5</c:v>
                </c:pt>
                <c:pt idx="5">
                  <c:v>95.5</c:v>
                </c:pt>
                <c:pt idx="6">
                  <c:v>108.6</c:v>
                </c:pt>
                <c:pt idx="7">
                  <c:v>128.4</c:v>
                </c:pt>
                <c:pt idx="8">
                  <c:v>150.6</c:v>
                </c:pt>
                <c:pt idx="9">
                  <c:v>174.1</c:v>
                </c:pt>
              </c:numCache>
            </c:numRef>
          </c:xVal>
          <c:yVal>
            <c:numRef>
              <c:f>Sheet1!$G$10:$G$19</c:f>
              <c:numCache>
                <c:formatCode>0.0</c:formatCode>
                <c:ptCount val="10"/>
                <c:pt idx="0">
                  <c:v>1.0008175376705866</c:v>
                </c:pt>
                <c:pt idx="1">
                  <c:v>4.9264514653194809</c:v>
                </c:pt>
                <c:pt idx="2">
                  <c:v>10.097423219926377</c:v>
                </c:pt>
                <c:pt idx="3">
                  <c:v>20.0889838283038</c:v>
                </c:pt>
                <c:pt idx="4">
                  <c:v>40.276630330174235</c:v>
                </c:pt>
                <c:pt idx="5">
                  <c:v>60.629602585466394</c:v>
                </c:pt>
                <c:pt idx="6">
                  <c:v>99.980649037756706</c:v>
                </c:pt>
                <c:pt idx="7">
                  <c:v>198.99615637043516</c:v>
                </c:pt>
                <c:pt idx="8">
                  <c:v>396.16068313903583</c:v>
                </c:pt>
                <c:pt idx="9">
                  <c:v>757.50776671179028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66752"/>
        <c:axId val="46891776"/>
      </c:scatterChart>
      <c:valAx>
        <c:axId val="14626675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Temperature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891776"/>
        <c:crosses val="autoZero"/>
        <c:crossBetween val="midCat"/>
      </c:valAx>
      <c:valAx>
        <c:axId val="4689177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Vapor Pressure</a:t>
                </a:r>
              </a:p>
            </c:rich>
          </c:tx>
          <c:layout>
            <c:manualLayout>
              <c:xMode val="edge"/>
              <c:yMode val="edge"/>
              <c:x val="2.0425016263209965E-2"/>
              <c:y val="0.3556642318891101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62667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09464870919456"/>
          <c:y val="1.3479637863907858E-2"/>
          <c:w val="0.31351748998004653"/>
          <c:h val="0.108244412206690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215713</xdr:colOff>
      <xdr:row>22</xdr:row>
      <xdr:rowOff>78441</xdr:rowOff>
    </xdr:from>
    <xdr:to>
      <xdr:col>10</xdr:col>
      <xdr:colOff>550021</xdr:colOff>
      <xdr:row>39</xdr:row>
      <xdr:rowOff>144555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hem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showGridLines="0" tabSelected="1" zoomScaleNormal="100" workbookViewId="0">
      <selection activeCell="Q12" sqref="Q12"/>
    </sheetView>
  </sheetViews>
  <sheetFormatPr defaultRowHeight="15" x14ac:dyDescent="0.25"/>
  <cols>
    <col min="1" max="1" width="5" style="1" customWidth="1"/>
    <col min="13" max="29" width="9.140625" style="12"/>
  </cols>
  <sheetData>
    <row r="1" spans="1:26" x14ac:dyDescent="0.25">
      <c r="A1" s="2"/>
      <c r="B1" s="3"/>
      <c r="C1" s="3"/>
      <c r="D1" s="3"/>
      <c r="E1" s="3"/>
      <c r="F1" s="3"/>
      <c r="G1" s="3"/>
      <c r="H1" s="3"/>
      <c r="I1" s="4"/>
      <c r="L1" s="22"/>
      <c r="M1" s="23"/>
      <c r="N1" s="23"/>
      <c r="O1" s="29"/>
      <c r="P1" s="29"/>
      <c r="Q1" s="29"/>
      <c r="R1" s="29"/>
      <c r="S1" s="29"/>
      <c r="T1" s="29"/>
      <c r="U1" s="29"/>
      <c r="V1" s="29"/>
      <c r="W1" s="23"/>
      <c r="X1" s="23"/>
      <c r="Y1" s="23"/>
      <c r="Z1" s="23"/>
    </row>
    <row r="2" spans="1:26" ht="18.75" x14ac:dyDescent="0.25">
      <c r="A2" s="5"/>
      <c r="B2" s="30" t="s">
        <v>5</v>
      </c>
      <c r="C2" s="30"/>
      <c r="D2" s="30"/>
      <c r="E2" s="30"/>
      <c r="F2" s="30"/>
      <c r="G2" s="30"/>
      <c r="H2" s="30"/>
      <c r="I2" s="30"/>
      <c r="J2" s="30"/>
      <c r="K2" s="30"/>
      <c r="L2" s="22"/>
      <c r="M2" s="23"/>
      <c r="N2" s="23"/>
      <c r="O2" s="24"/>
      <c r="P2" s="24"/>
      <c r="Q2" s="24"/>
      <c r="R2" s="24"/>
      <c r="S2" s="24"/>
      <c r="T2" s="24"/>
      <c r="U2" s="24"/>
      <c r="V2" s="24"/>
      <c r="W2" s="23"/>
      <c r="X2" s="23"/>
      <c r="Y2" s="23"/>
      <c r="Z2" s="23"/>
    </row>
    <row r="3" spans="1:26" ht="15" customHeight="1" x14ac:dyDescent="0.25">
      <c r="A3" s="6"/>
      <c r="B3" s="31" t="s">
        <v>25</v>
      </c>
      <c r="C3" s="7"/>
      <c r="D3" s="7"/>
      <c r="E3" s="7"/>
      <c r="I3" s="8" t="s">
        <v>3</v>
      </c>
      <c r="J3" s="32" t="s">
        <v>28</v>
      </c>
      <c r="K3" s="27"/>
      <c r="L3" s="9"/>
      <c r="M3" s="24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23"/>
    </row>
    <row r="4" spans="1:26" ht="15" customHeight="1" x14ac:dyDescent="0.25">
      <c r="A4" s="6"/>
      <c r="B4" s="10" t="s">
        <v>26</v>
      </c>
      <c r="C4" s="7"/>
      <c r="D4" s="7"/>
      <c r="E4" s="7"/>
      <c r="I4" s="8" t="s">
        <v>4</v>
      </c>
      <c r="J4" s="28" t="s">
        <v>27</v>
      </c>
      <c r="K4" s="28"/>
      <c r="L4" s="11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6"/>
      <c r="Z4" s="23"/>
    </row>
    <row r="5" spans="1:26" x14ac:dyDescent="0.25">
      <c r="L5" s="2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.75" x14ac:dyDescent="0.25">
      <c r="A6" s="1">
        <v>1</v>
      </c>
      <c r="B6" s="20" t="s">
        <v>6</v>
      </c>
      <c r="H6" s="19"/>
      <c r="I6" s="20" t="s">
        <v>17</v>
      </c>
      <c r="L6" s="22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x14ac:dyDescent="0.25">
      <c r="C7" s="14" t="s">
        <v>7</v>
      </c>
      <c r="G7" t="s">
        <v>7</v>
      </c>
      <c r="L7" s="22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25">
      <c r="B8" s="14" t="s">
        <v>10</v>
      </c>
      <c r="C8" s="14" t="s">
        <v>22</v>
      </c>
      <c r="D8" s="14" t="s">
        <v>11</v>
      </c>
      <c r="E8" s="14" t="s">
        <v>12</v>
      </c>
      <c r="F8" s="14" t="s">
        <v>15</v>
      </c>
      <c r="G8" s="14" t="s">
        <v>21</v>
      </c>
      <c r="I8" s="21">
        <f t="array" ref="I8:K10">LINEST(D10:D19,E10:F19,TRUE,TRUE)</f>
        <v>-238.95304337306652</v>
      </c>
      <c r="J8" s="21">
        <v>-286.48365070982271</v>
      </c>
      <c r="K8" s="21">
        <v>17.37529744691183</v>
      </c>
      <c r="L8" s="22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25">
      <c r="B9" s="14" t="s">
        <v>8</v>
      </c>
      <c r="C9" s="14" t="s">
        <v>9</v>
      </c>
      <c r="D9" s="17" t="s">
        <v>13</v>
      </c>
      <c r="E9" s="17" t="s">
        <v>14</v>
      </c>
      <c r="F9" s="17" t="s">
        <v>16</v>
      </c>
      <c r="G9" s="14" t="s">
        <v>9</v>
      </c>
      <c r="I9" s="21">
        <v>3.4740424803339613</v>
      </c>
      <c r="J9" s="21">
        <v>2.7920659237010721</v>
      </c>
      <c r="K9" s="21">
        <v>0.1739248768453252</v>
      </c>
      <c r="L9" s="22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5">
      <c r="B10" s="13">
        <v>16.5</v>
      </c>
      <c r="C10" s="13">
        <v>1</v>
      </c>
      <c r="D10" s="16">
        <f>LN(C10)</f>
        <v>0</v>
      </c>
      <c r="E10" s="3">
        <f>1/B10</f>
        <v>6.0606060606060608E-2</v>
      </c>
      <c r="F10" s="3">
        <f>D10*E10</f>
        <v>0</v>
      </c>
      <c r="G10" s="15">
        <f t="shared" ref="G10:G19" si="0">EXP($C$23-$C$24/(B10+$C$25))</f>
        <v>1.0008175376705866</v>
      </c>
      <c r="I10" s="21">
        <v>0.99958310677095397</v>
      </c>
      <c r="J10" s="21">
        <v>4.7502979877882795E-2</v>
      </c>
      <c r="K10" s="21" t="e">
        <v>#N/A</v>
      </c>
      <c r="L10" s="22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25">
      <c r="B11" s="13">
        <v>42.3</v>
      </c>
      <c r="C11" s="13">
        <v>5</v>
      </c>
      <c r="D11" s="16">
        <f t="shared" ref="D11:D19" si="1">LN(C11)</f>
        <v>1.6094379124341003</v>
      </c>
      <c r="E11" s="3">
        <f t="shared" ref="E11:E19" si="2">1/B11</f>
        <v>2.3640661938534282E-2</v>
      </c>
      <c r="F11" s="3">
        <f t="shared" ref="F11:F19" si="3">D11*E11</f>
        <v>3.8048177598914906E-2</v>
      </c>
      <c r="G11" s="15">
        <f t="shared" si="0"/>
        <v>4.9264514653194809</v>
      </c>
      <c r="L11" s="22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5">
      <c r="B12" s="13">
        <v>55.7</v>
      </c>
      <c r="C12" s="13">
        <v>10</v>
      </c>
      <c r="D12" s="16">
        <f t="shared" si="1"/>
        <v>2.3025850929940459</v>
      </c>
      <c r="E12" s="3">
        <f t="shared" si="2"/>
        <v>1.7953321364452424E-2</v>
      </c>
      <c r="F12" s="3">
        <f t="shared" si="3"/>
        <v>4.1339050143519677E-2</v>
      </c>
      <c r="G12" s="15">
        <f t="shared" si="0"/>
        <v>10.097423219926377</v>
      </c>
      <c r="I12" t="s">
        <v>19</v>
      </c>
      <c r="J12" s="3">
        <f>J8</f>
        <v>-286.48365070982271</v>
      </c>
      <c r="L12" s="22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5">
      <c r="B13" s="13">
        <v>69.8</v>
      </c>
      <c r="C13" s="13">
        <v>20</v>
      </c>
      <c r="D13" s="16">
        <f t="shared" si="1"/>
        <v>2.9957322735539909</v>
      </c>
      <c r="E13" s="3">
        <f t="shared" si="2"/>
        <v>1.4326647564469915E-2</v>
      </c>
      <c r="F13" s="3">
        <f t="shared" si="3"/>
        <v>4.2918800480716203E-2</v>
      </c>
      <c r="G13" s="15">
        <f t="shared" si="0"/>
        <v>20.0889838283038</v>
      </c>
      <c r="I13" t="s">
        <v>18</v>
      </c>
      <c r="J13" s="3">
        <f>I8</f>
        <v>-238.95304337306652</v>
      </c>
    </row>
    <row r="14" spans="1:26" x14ac:dyDescent="0.25">
      <c r="B14" s="13">
        <v>85.5</v>
      </c>
      <c r="C14" s="13">
        <v>40</v>
      </c>
      <c r="D14" s="16">
        <f t="shared" si="1"/>
        <v>3.6888794541139363</v>
      </c>
      <c r="E14" s="3">
        <f t="shared" si="2"/>
        <v>1.1695906432748537E-2</v>
      </c>
      <c r="F14" s="3">
        <f t="shared" si="3"/>
        <v>4.3144788937005102E-2</v>
      </c>
      <c r="G14" s="15">
        <f t="shared" si="0"/>
        <v>40.276630330174235</v>
      </c>
      <c r="I14" t="s">
        <v>24</v>
      </c>
      <c r="J14" s="3">
        <f>K8</f>
        <v>17.37529744691183</v>
      </c>
    </row>
    <row r="15" spans="1:26" x14ac:dyDescent="0.25">
      <c r="B15" s="13">
        <v>95.5</v>
      </c>
      <c r="C15" s="13">
        <v>60</v>
      </c>
      <c r="D15" s="16">
        <f t="shared" si="1"/>
        <v>4.0943445622221004</v>
      </c>
      <c r="E15" s="3">
        <f t="shared" si="2"/>
        <v>1.0471204188481676E-2</v>
      </c>
      <c r="F15" s="3">
        <f t="shared" si="3"/>
        <v>4.2872717929027235E-2</v>
      </c>
      <c r="G15" s="15">
        <f t="shared" si="0"/>
        <v>60.629602585466394</v>
      </c>
      <c r="I15" t="s">
        <v>20</v>
      </c>
      <c r="J15" s="18">
        <f>I10</f>
        <v>0.99958310677095397</v>
      </c>
    </row>
    <row r="16" spans="1:26" x14ac:dyDescent="0.25">
      <c r="B16" s="13">
        <v>108.6</v>
      </c>
      <c r="C16" s="13">
        <v>100</v>
      </c>
      <c r="D16" s="16">
        <f t="shared" si="1"/>
        <v>4.6051701859880918</v>
      </c>
      <c r="E16" s="3">
        <f t="shared" si="2"/>
        <v>9.2081031307550652E-3</v>
      </c>
      <c r="F16" s="3">
        <f t="shared" si="3"/>
        <v>4.2404882007256832E-2</v>
      </c>
      <c r="G16" s="15">
        <f t="shared" si="0"/>
        <v>99.980649037756706</v>
      </c>
    </row>
    <row r="17" spans="1:7" x14ac:dyDescent="0.25">
      <c r="B17" s="13">
        <v>128.4</v>
      </c>
      <c r="C17" s="13">
        <v>200</v>
      </c>
      <c r="D17" s="16">
        <f t="shared" si="1"/>
        <v>5.2983173665480363</v>
      </c>
      <c r="E17" s="3">
        <f t="shared" si="2"/>
        <v>7.7881619937694704E-3</v>
      </c>
      <c r="F17" s="3">
        <f t="shared" si="3"/>
        <v>4.1264153945078166E-2</v>
      </c>
      <c r="G17" s="15">
        <f t="shared" si="0"/>
        <v>198.99615637043516</v>
      </c>
    </row>
    <row r="18" spans="1:7" x14ac:dyDescent="0.25">
      <c r="B18" s="13">
        <v>150.6</v>
      </c>
      <c r="C18" s="13">
        <v>400</v>
      </c>
      <c r="D18" s="16">
        <f t="shared" si="1"/>
        <v>5.9914645471079817</v>
      </c>
      <c r="E18" s="3">
        <f t="shared" si="2"/>
        <v>6.6401062416998674E-3</v>
      </c>
      <c r="F18" s="3">
        <f t="shared" si="3"/>
        <v>3.9783961136175175E-2</v>
      </c>
      <c r="G18" s="15">
        <f t="shared" si="0"/>
        <v>396.16068313903583</v>
      </c>
    </row>
    <row r="19" spans="1:7" x14ac:dyDescent="0.25">
      <c r="B19" s="13">
        <v>174.1</v>
      </c>
      <c r="C19" s="13">
        <v>760</v>
      </c>
      <c r="D19" s="16">
        <f t="shared" si="1"/>
        <v>6.633318433280377</v>
      </c>
      <c r="E19" s="3">
        <f t="shared" si="2"/>
        <v>5.7438253877082138E-3</v>
      </c>
      <c r="F19" s="3">
        <f t="shared" si="3"/>
        <v>3.8100622821828703E-2</v>
      </c>
      <c r="G19" s="15">
        <f t="shared" si="0"/>
        <v>757.50776671179028</v>
      </c>
    </row>
    <row r="22" spans="1:7" ht="15.75" x14ac:dyDescent="0.25">
      <c r="A22" s="1">
        <v>3</v>
      </c>
      <c r="B22" s="20" t="s">
        <v>23</v>
      </c>
    </row>
    <row r="23" spans="1:7" x14ac:dyDescent="0.25">
      <c r="B23" t="s">
        <v>0</v>
      </c>
      <c r="C23" s="3">
        <f>J14</f>
        <v>17.37529744691183</v>
      </c>
    </row>
    <row r="24" spans="1:7" x14ac:dyDescent="0.25">
      <c r="B24" t="s">
        <v>1</v>
      </c>
      <c r="C24">
        <f>C23*C25-J12</f>
        <v>4438.3638551616768</v>
      </c>
    </row>
    <row r="25" spans="1:7" x14ac:dyDescent="0.25">
      <c r="B25" t="s">
        <v>2</v>
      </c>
      <c r="C25">
        <f>-1*J13</f>
        <v>238.95304337306652</v>
      </c>
    </row>
  </sheetData>
  <mergeCells count="3">
    <mergeCell ref="O1:R1"/>
    <mergeCell ref="S1:V1"/>
    <mergeCell ref="B2:K2"/>
  </mergeCells>
  <hyperlinks>
    <hyperlink ref="B3" r:id="rId1"/>
  </hyperlinks>
  <pageMargins left="0.7" right="0.7" top="0.75" bottom="0.75" header="0.3" footer="0.3"/>
  <pageSetup paperSize="9" scale="90" orientation="portrait" horizontalDpi="4294967293" verticalDpi="4294967293" r:id="rId2"/>
  <colBreaks count="1" manualBreakCount="1">
    <brk id="11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Aarav</cp:lastModifiedBy>
  <dcterms:created xsi:type="dcterms:W3CDTF">2014-08-18T06:01:14Z</dcterms:created>
  <dcterms:modified xsi:type="dcterms:W3CDTF">2015-08-09T06:35:18Z</dcterms:modified>
</cp:coreProperties>
</file>