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L TIWARI\Downloads\Downloads\Statistics\"/>
    </mc:Choice>
  </mc:AlternateContent>
  <xr:revisionPtr revIDLastSave="0" documentId="13_ncr:1_{83DEFE52-07B5-41F4-BE8B-2C0E9586A28D}" xr6:coauthVersionLast="45" xr6:coauthVersionMax="45" xr10:uidLastSave="{00000000-0000-0000-0000-000000000000}"/>
  <bookViews>
    <workbookView xWindow="7584" yWindow="24" windowWidth="14172" windowHeight="11856" firstSheet="1" activeTab="3" xr2:uid="{92613312-95B9-4139-B160-33F9E52ACF50}"/>
  </bookViews>
  <sheets>
    <sheet name="Chi-Square Test" sheetId="1" r:id="rId1"/>
    <sheet name="Chi - Square Test 2" sheetId="8" r:id="rId2"/>
    <sheet name="Annova Test" sheetId="9" r:id="rId3"/>
    <sheet name="Corelation " sheetId="10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0" l="1"/>
  <c r="F19" i="10"/>
  <c r="H17" i="10"/>
  <c r="H16" i="10"/>
  <c r="C18" i="10"/>
  <c r="C11" i="10"/>
  <c r="F2" i="10" s="1"/>
  <c r="H2" i="10" s="1"/>
  <c r="C16" i="10"/>
  <c r="C15" i="10"/>
  <c r="H12" i="10"/>
  <c r="G3" i="10"/>
  <c r="G4" i="10"/>
  <c r="G5" i="10"/>
  <c r="G6" i="10"/>
  <c r="G7" i="10"/>
  <c r="G8" i="10"/>
  <c r="G9" i="10"/>
  <c r="G2" i="10"/>
  <c r="C12" i="10"/>
  <c r="F9" i="10" l="1"/>
  <c r="H9" i="10" s="1"/>
  <c r="F8" i="10"/>
  <c r="H8" i="10" s="1"/>
  <c r="F7" i="10"/>
  <c r="H7" i="10" s="1"/>
  <c r="F6" i="10"/>
  <c r="H6" i="10" s="1"/>
  <c r="F5" i="10"/>
  <c r="H5" i="10" s="1"/>
  <c r="H10" i="10" s="1"/>
  <c r="H11" i="10" s="1"/>
  <c r="F4" i="10"/>
  <c r="H4" i="10" s="1"/>
  <c r="F3" i="10"/>
  <c r="H3" i="10" s="1"/>
  <c r="I3" i="9"/>
  <c r="I4" i="9"/>
  <c r="I5" i="9"/>
  <c r="I6" i="9"/>
  <c r="I7" i="9"/>
  <c r="I8" i="9"/>
  <c r="I9" i="9"/>
  <c r="I10" i="9"/>
  <c r="I11" i="9"/>
  <c r="I2" i="9"/>
  <c r="H3" i="9"/>
  <c r="H4" i="9"/>
  <c r="H5" i="9"/>
  <c r="H6" i="9"/>
  <c r="H7" i="9"/>
  <c r="H8" i="9"/>
  <c r="H9" i="9"/>
  <c r="H10" i="9"/>
  <c r="H11" i="9"/>
  <c r="H2" i="9"/>
  <c r="G3" i="9"/>
  <c r="G4" i="9"/>
  <c r="G5" i="9"/>
  <c r="G6" i="9"/>
  <c r="G7" i="9"/>
  <c r="G8" i="9"/>
  <c r="G9" i="9"/>
  <c r="G10" i="9"/>
  <c r="G11" i="9"/>
  <c r="G2" i="9"/>
  <c r="E15" i="9"/>
  <c r="E13" i="9"/>
  <c r="D13" i="9"/>
  <c r="C13" i="9"/>
  <c r="L32" i="1" l="1"/>
  <c r="L28" i="1"/>
  <c r="F27" i="1"/>
  <c r="G27" i="1"/>
  <c r="H27" i="1"/>
  <c r="I27" i="1"/>
  <c r="J27" i="1"/>
  <c r="K27" i="1"/>
  <c r="G26" i="1"/>
  <c r="H26" i="1"/>
  <c r="I26" i="1"/>
  <c r="J26" i="1"/>
  <c r="K26" i="1"/>
  <c r="F26" i="1"/>
  <c r="G20" i="1"/>
  <c r="H20" i="1"/>
  <c r="I20" i="1"/>
  <c r="J20" i="1"/>
  <c r="K20" i="1"/>
  <c r="L20" i="1"/>
  <c r="F20" i="1"/>
  <c r="G19" i="1"/>
  <c r="H19" i="1"/>
  <c r="I19" i="1"/>
  <c r="J19" i="1"/>
  <c r="K19" i="1"/>
  <c r="L19" i="1"/>
  <c r="F19" i="1"/>
  <c r="G18" i="1"/>
  <c r="H18" i="1"/>
  <c r="I18" i="1"/>
  <c r="J18" i="1"/>
  <c r="K18" i="1"/>
  <c r="L18" i="1"/>
  <c r="F18" i="1"/>
</calcChain>
</file>

<file path=xl/sharedStrings.xml><?xml version="1.0" encoding="utf-8"?>
<sst xmlns="http://schemas.openxmlformats.org/spreadsheetml/2006/main" count="203" uniqueCount="75">
  <si>
    <t>Customer</t>
  </si>
  <si>
    <t>Gender</t>
  </si>
  <si>
    <t>Food</t>
  </si>
  <si>
    <t>Male</t>
  </si>
  <si>
    <t>Burger</t>
  </si>
  <si>
    <t>Female</t>
  </si>
  <si>
    <t>Rice</t>
  </si>
  <si>
    <t>Coffee</t>
  </si>
  <si>
    <t>salad</t>
  </si>
  <si>
    <t>Apple</t>
  </si>
  <si>
    <t>Banana</t>
  </si>
  <si>
    <t>Row Labels</t>
  </si>
  <si>
    <t>Grand Total</t>
  </si>
  <si>
    <t>Column Labels</t>
  </si>
  <si>
    <t>Count of Food</t>
  </si>
  <si>
    <t>Obserced Frequency</t>
  </si>
  <si>
    <t>Expected Frequency</t>
  </si>
  <si>
    <t>Chi- Square Test</t>
  </si>
  <si>
    <t>Degree of Freedom</t>
  </si>
  <si>
    <t>Critical Value</t>
  </si>
  <si>
    <t>DECISION RULE</t>
  </si>
  <si>
    <r>
      <t>X</t>
    </r>
    <r>
      <rPr>
        <b/>
        <vertAlign val="superscript"/>
        <sz val="14"/>
        <color theme="1"/>
        <rFont val="Calibri"/>
        <family val="2"/>
        <scheme val="minor"/>
      </rPr>
      <t xml:space="preserve">2 </t>
    </r>
    <r>
      <rPr>
        <b/>
        <sz val="14"/>
        <color theme="1"/>
        <rFont val="Calibri"/>
        <family val="2"/>
        <scheme val="minor"/>
      </rPr>
      <t>&gt; CV</t>
    </r>
  </si>
  <si>
    <r>
      <t>REJECT H</t>
    </r>
    <r>
      <rPr>
        <b/>
        <vertAlign val="subscript"/>
        <sz val="16"/>
        <color theme="1"/>
        <rFont val="Calibri"/>
        <family val="2"/>
        <scheme val="minor"/>
      </rPr>
      <t>0</t>
    </r>
  </si>
  <si>
    <r>
      <t>X</t>
    </r>
    <r>
      <rPr>
        <b/>
        <vertAlign val="superscript"/>
        <sz val="14"/>
        <color theme="1"/>
        <rFont val="Calibri"/>
        <family val="2"/>
        <scheme val="minor"/>
      </rPr>
      <t xml:space="preserve">2 </t>
    </r>
    <r>
      <rPr>
        <b/>
        <sz val="14"/>
        <color theme="1"/>
        <rFont val="Calibri"/>
        <family val="2"/>
        <scheme val="minor"/>
      </rPr>
      <t>&lt; CV</t>
    </r>
  </si>
  <si>
    <r>
      <t>FAIL TO REJECT H</t>
    </r>
    <r>
      <rPr>
        <b/>
        <vertAlign val="subscript"/>
        <sz val="16"/>
        <color theme="1"/>
        <rFont val="Calibri"/>
        <family val="2"/>
        <scheme val="minor"/>
      </rPr>
      <t>0</t>
    </r>
  </si>
  <si>
    <r>
      <t>[Calaculated Value is Less than of Critical Value, So Fail to Reject Null Hypothessis H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</t>
    </r>
  </si>
  <si>
    <t xml:space="preserve">means that We Accept Null Hypothessis.  </t>
  </si>
  <si>
    <t>H0 : Gender &amp; Type of Food preference are independent.]</t>
  </si>
  <si>
    <r>
      <t>So That  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&lt; CV</t>
    </r>
  </si>
  <si>
    <t>9.533 &lt; 11.071</t>
  </si>
  <si>
    <t>ID</t>
  </si>
  <si>
    <t>Name</t>
  </si>
  <si>
    <t>SC1</t>
  </si>
  <si>
    <t>SC2</t>
  </si>
  <si>
    <t>SC3</t>
  </si>
  <si>
    <t>AMAN</t>
  </si>
  <si>
    <t>RAAJ</t>
  </si>
  <si>
    <t>MOHIT</t>
  </si>
  <si>
    <t>VIKAS</t>
  </si>
  <si>
    <t>RAMAN</t>
  </si>
  <si>
    <t>GEETA</t>
  </si>
  <si>
    <t>KIRAN</t>
  </si>
  <si>
    <t>SHIWANI</t>
  </si>
  <si>
    <t>JAGJEET</t>
  </si>
  <si>
    <t>AMAR</t>
  </si>
  <si>
    <t>SQ(X-XBAR)</t>
  </si>
  <si>
    <t>SQ(Z-YBAR)</t>
  </si>
  <si>
    <t>SQ(Z-ZBAR)</t>
  </si>
  <si>
    <t>Mean A</t>
  </si>
  <si>
    <t>Mean B</t>
  </si>
  <si>
    <t>Mean C</t>
  </si>
  <si>
    <t>Grand Mean</t>
  </si>
  <si>
    <t>Symbol</t>
  </si>
  <si>
    <t>Open</t>
  </si>
  <si>
    <t>High</t>
  </si>
  <si>
    <t>Low</t>
  </si>
  <si>
    <t>AAL</t>
  </si>
  <si>
    <t>AAPL</t>
  </si>
  <si>
    <t>ADBE</t>
  </si>
  <si>
    <t>AMZN</t>
  </si>
  <si>
    <t>GOOGL</t>
  </si>
  <si>
    <t>MAT</t>
  </si>
  <si>
    <t>MSFT</t>
  </si>
  <si>
    <t>NTES</t>
  </si>
  <si>
    <t>Mean X</t>
  </si>
  <si>
    <t>Mean Y</t>
  </si>
  <si>
    <t>X - Xbar</t>
  </si>
  <si>
    <t>Y - Ybar</t>
  </si>
  <si>
    <t>Total</t>
  </si>
  <si>
    <t>X-Xbar * Y-Ybar</t>
  </si>
  <si>
    <t>Covarience</t>
  </si>
  <si>
    <t>Std X</t>
  </si>
  <si>
    <t>Std Y</t>
  </si>
  <si>
    <t>STD X* Std Y</t>
  </si>
  <si>
    <t>Corelation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</si>
</sst>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2" xfId="0" applyFont="1" applyBorder="1"/>
    <xf numFmtId="0" fontId="0" fillId="0" borderId="0" xfId="0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9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0" fillId="0" borderId="0" xfId="0"/>
    <xf numFmtId="0" fontId="0" fillId="0" borderId="0" xfId="0"/>
    <xf numFmtId="0" fontId="1" fillId="5" borderId="0" xfId="0" applyFont="1" applyFill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1" fillId="0" borderId="10" xfId="0" applyFont="1" applyBorder="1"/>
    <xf numFmtId="0" fontId="1" fillId="9" borderId="2" xfId="0" applyFont="1" applyFill="1" applyBorder="1"/>
    <xf numFmtId="0" fontId="4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0" borderId="14" xfId="0" applyBorder="1"/>
    <xf numFmtId="0" fontId="1" fillId="0" borderId="14" xfId="0" applyFont="1" applyBorder="1"/>
    <xf numFmtId="0" fontId="1" fillId="0" borderId="15" xfId="0" applyFont="1" applyFill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[Chi- Square Test Practice.xlsx]Chi-Square Test!PivotTable6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24759405074368"/>
          <c:y val="0.1807709189934876"/>
          <c:w val="0.76210914260717411"/>
          <c:h val="0.58044753791441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'Chi-Square Test'!$F$1:$F$2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'Chi-Square Test'!$E$3:$E$5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'Chi-Square Test'!$F$3:$F$5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F-40BB-A7F6-B26A13AB5645}"/>
            </c:ext>
          </c:extLst>
        </c:ser>
        <c:ser>
          <c:idx val="1"/>
          <c:order val="1"/>
          <c:tx>
            <c:strRef>
              <c:f>'Chi-Square Test'!$G$1:$G$2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'Chi-Square Test'!$E$3:$E$5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'Chi-Square Test'!$G$3:$G$5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F-40BB-A7F6-B26A13AB5645}"/>
            </c:ext>
          </c:extLst>
        </c:ser>
        <c:ser>
          <c:idx val="2"/>
          <c:order val="2"/>
          <c:tx>
            <c:strRef>
              <c:f>'Chi-Square Test'!$H$1:$H$2</c:f>
              <c:strCache>
                <c:ptCount val="1"/>
                <c:pt idx="0">
                  <c:v>Burger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'Chi-Square Test'!$E$3:$E$5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'Chi-Square Test'!$H$3:$H$5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F-40BB-A7F6-B26A13AB5645}"/>
            </c:ext>
          </c:extLst>
        </c:ser>
        <c:ser>
          <c:idx val="3"/>
          <c:order val="3"/>
          <c:tx>
            <c:strRef>
              <c:f>'Chi-Square Test'!$I$1:$I$2</c:f>
              <c:strCache>
                <c:ptCount val="1"/>
                <c:pt idx="0">
                  <c:v>Coffee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'Chi-Square Test'!$E$3:$E$5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'Chi-Square Test'!$I$3:$I$5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F-40BB-A7F6-B26A13AB5645}"/>
            </c:ext>
          </c:extLst>
        </c:ser>
        <c:ser>
          <c:idx val="4"/>
          <c:order val="4"/>
          <c:tx>
            <c:strRef>
              <c:f>'Chi-Square Test'!$J$1:$J$2</c:f>
              <c:strCache>
                <c:ptCount val="1"/>
                <c:pt idx="0">
                  <c:v>Rice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'Chi-Square Test'!$E$3:$E$5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'Chi-Square Test'!$J$3:$J$5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F-40BB-A7F6-B26A13AB5645}"/>
            </c:ext>
          </c:extLst>
        </c:ser>
        <c:ser>
          <c:idx val="5"/>
          <c:order val="5"/>
          <c:tx>
            <c:strRef>
              <c:f>'Chi-Square Test'!$K$1:$K$2</c:f>
              <c:strCache>
                <c:ptCount val="1"/>
                <c:pt idx="0">
                  <c:v>salad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'Chi-Square Test'!$E$3:$E$5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'Chi-Square Test'!$K$3:$K$5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F-40BB-A7F6-B26A13AB5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614960"/>
        <c:axId val="503137040"/>
      </c:barChart>
      <c:catAx>
        <c:axId val="3096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37040"/>
        <c:crosses val="autoZero"/>
        <c:auto val="1"/>
        <c:lblAlgn val="ctr"/>
        <c:lblOffset val="100"/>
        <c:noMultiLvlLbl val="0"/>
      </c:catAx>
      <c:valAx>
        <c:axId val="5031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23</xdr:col>
      <xdr:colOff>434340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17CBE-BAF2-42C3-9131-28852C6CB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L TIWARI" refreshedDate="44721.433263657411" createdVersion="6" refreshedVersion="6" minRefreshableVersion="3" recordCount="46" xr:uid="{BAC1DE15-8D37-4F1A-98AA-68342E082F67}">
  <cacheSource type="worksheet">
    <worksheetSource ref="B1:C47" sheet="Chi-Square Test"/>
  </cacheSource>
  <cacheFields count="2">
    <cacheField name="Gender" numFmtId="0">
      <sharedItems count="2">
        <s v="Male"/>
        <s v="Female"/>
      </sharedItems>
    </cacheField>
    <cacheField name="Food" numFmtId="0">
      <sharedItems count="6">
        <s v="Burger"/>
        <s v="Rice"/>
        <s v="Coffee"/>
        <s v="salad"/>
        <s v="Apple"/>
        <s v="Ban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0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0"/>
    <x v="5"/>
  </r>
  <r>
    <x v="1"/>
    <x v="5"/>
  </r>
  <r>
    <x v="1"/>
    <x v="5"/>
  </r>
  <r>
    <x v="1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EFA5D-B5B8-4922-9820-379A2396ED9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1:L5" firstHeaderRow="1" firstDataRow="2" firstDataCol="1"/>
  <pivotFields count="2">
    <pivotField axis="axisRow" showAll="0">
      <items count="3">
        <item x="1"/>
        <item x="0"/>
        <item t="default"/>
      </items>
    </pivotField>
    <pivotField axis="axisCol" dataField="1" showAll="0">
      <items count="7">
        <item x="4"/>
        <item x="5"/>
        <item x="0"/>
        <item x="2"/>
        <item x="1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Food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0F49-BD32-42CE-99EB-40F12D1C33BB}">
  <dimension ref="A1:T49"/>
  <sheetViews>
    <sheetView topLeftCell="B16" workbookViewId="0">
      <selection activeCell="E36" sqref="E36"/>
    </sheetView>
  </sheetViews>
  <sheetFormatPr defaultRowHeight="14.4" x14ac:dyDescent="0.3"/>
  <cols>
    <col min="1" max="1" width="11.21875" customWidth="1"/>
    <col min="2" max="2" width="16.21875" customWidth="1"/>
    <col min="3" max="3" width="11.6640625" customWidth="1"/>
    <col min="4" max="4" width="7.44140625" customWidth="1"/>
    <col min="5" max="5" width="12.5546875" bestFit="1" customWidth="1"/>
    <col min="6" max="6" width="15.5546875" bestFit="1" customWidth="1"/>
    <col min="7" max="7" width="7.33203125" bestFit="1" customWidth="1"/>
    <col min="8" max="9" width="6.5546875" bestFit="1" customWidth="1"/>
    <col min="10" max="10" width="4.44140625" bestFit="1" customWidth="1"/>
    <col min="11" max="11" width="5.33203125" bestFit="1" customWidth="1"/>
    <col min="12" max="12" width="10.77734375" bestFit="1" customWidth="1"/>
    <col min="13" max="13" width="5.33203125" bestFit="1" customWidth="1"/>
    <col min="14" max="14" width="10.77734375" bestFit="1" customWidth="1"/>
    <col min="15" max="15" width="7.33203125" bestFit="1" customWidth="1"/>
    <col min="16" max="17" width="6.5546875" bestFit="1" customWidth="1"/>
    <col min="18" max="18" width="4.44140625" bestFit="1" customWidth="1"/>
    <col min="19" max="19" width="5.33203125" bestFit="1" customWidth="1"/>
    <col min="20" max="20" width="10.777343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E1" s="4" t="s">
        <v>14</v>
      </c>
      <c r="F1" s="4" t="s">
        <v>13</v>
      </c>
    </row>
    <row r="2" spans="1:20" x14ac:dyDescent="0.3">
      <c r="A2" s="3">
        <v>1</v>
      </c>
      <c r="B2" s="3" t="s">
        <v>3</v>
      </c>
      <c r="C2" s="3" t="s">
        <v>4</v>
      </c>
      <c r="E2" s="4" t="s">
        <v>11</v>
      </c>
      <c r="F2" s="2" t="s">
        <v>9</v>
      </c>
      <c r="G2" s="2" t="s">
        <v>10</v>
      </c>
      <c r="H2" s="2" t="s">
        <v>4</v>
      </c>
      <c r="I2" s="2" t="s">
        <v>7</v>
      </c>
      <c r="J2" s="2" t="s">
        <v>6</v>
      </c>
      <c r="K2" s="2" t="s">
        <v>8</v>
      </c>
      <c r="L2" s="2" t="s">
        <v>12</v>
      </c>
    </row>
    <row r="3" spans="1:20" x14ac:dyDescent="0.3">
      <c r="A3" s="3">
        <v>2</v>
      </c>
      <c r="B3" s="3" t="s">
        <v>3</v>
      </c>
      <c r="C3" s="3" t="s">
        <v>4</v>
      </c>
      <c r="E3" s="5" t="s">
        <v>5</v>
      </c>
      <c r="F3" s="6">
        <v>7</v>
      </c>
      <c r="G3" s="6">
        <v>3</v>
      </c>
      <c r="H3" s="6">
        <v>5</v>
      </c>
      <c r="I3" s="6">
        <v>5</v>
      </c>
      <c r="J3" s="6">
        <v>2</v>
      </c>
      <c r="K3" s="6">
        <v>4</v>
      </c>
      <c r="L3" s="6">
        <v>26</v>
      </c>
      <c r="N3" s="4"/>
      <c r="O3" s="4"/>
      <c r="P3" s="4"/>
      <c r="Q3" s="4"/>
      <c r="R3" s="4"/>
      <c r="S3" s="4"/>
      <c r="T3" s="4"/>
    </row>
    <row r="4" spans="1:20" x14ac:dyDescent="0.3">
      <c r="A4" s="3">
        <v>3</v>
      </c>
      <c r="B4" s="3" t="s">
        <v>5</v>
      </c>
      <c r="C4" s="3" t="s">
        <v>4</v>
      </c>
      <c r="E4" s="5" t="s">
        <v>3</v>
      </c>
      <c r="F4" s="6">
        <v>1</v>
      </c>
      <c r="G4" s="6">
        <v>8</v>
      </c>
      <c r="H4" s="6">
        <v>2</v>
      </c>
      <c r="I4" s="6">
        <v>2</v>
      </c>
      <c r="J4" s="6">
        <v>4</v>
      </c>
      <c r="K4" s="6">
        <v>3</v>
      </c>
      <c r="L4" s="6">
        <v>20</v>
      </c>
    </row>
    <row r="5" spans="1:20" x14ac:dyDescent="0.3">
      <c r="A5" s="3">
        <v>4</v>
      </c>
      <c r="B5" s="3" t="s">
        <v>5</v>
      </c>
      <c r="C5" s="3" t="s">
        <v>4</v>
      </c>
      <c r="E5" s="5" t="s">
        <v>12</v>
      </c>
      <c r="F5" s="6">
        <v>8</v>
      </c>
      <c r="G5" s="6">
        <v>11</v>
      </c>
      <c r="H5" s="6">
        <v>7</v>
      </c>
      <c r="I5" s="6">
        <v>7</v>
      </c>
      <c r="J5" s="6">
        <v>6</v>
      </c>
      <c r="K5" s="6">
        <v>7</v>
      </c>
      <c r="L5" s="6">
        <v>46</v>
      </c>
    </row>
    <row r="6" spans="1:20" x14ac:dyDescent="0.3">
      <c r="A6" s="3">
        <v>5</v>
      </c>
      <c r="B6" s="3" t="s">
        <v>5</v>
      </c>
      <c r="C6" s="3" t="s">
        <v>4</v>
      </c>
    </row>
    <row r="7" spans="1:20" x14ac:dyDescent="0.3">
      <c r="A7" s="3">
        <v>6</v>
      </c>
      <c r="B7" s="3" t="s">
        <v>5</v>
      </c>
      <c r="C7" s="3" t="s">
        <v>4</v>
      </c>
    </row>
    <row r="8" spans="1:20" x14ac:dyDescent="0.3">
      <c r="A8" s="3">
        <v>7</v>
      </c>
      <c r="B8" s="3" t="s">
        <v>5</v>
      </c>
      <c r="C8" s="3" t="s">
        <v>4</v>
      </c>
      <c r="E8" s="42" t="s">
        <v>15</v>
      </c>
      <c r="F8" s="42"/>
    </row>
    <row r="9" spans="1:20" x14ac:dyDescent="0.3">
      <c r="A9" s="3">
        <v>8</v>
      </c>
      <c r="B9" s="3" t="s">
        <v>3</v>
      </c>
      <c r="C9" s="3" t="s">
        <v>6</v>
      </c>
      <c r="E9" s="7" t="s">
        <v>11</v>
      </c>
      <c r="F9" s="7" t="s">
        <v>9</v>
      </c>
      <c r="G9" s="7" t="s">
        <v>10</v>
      </c>
      <c r="H9" s="7" t="s">
        <v>4</v>
      </c>
      <c r="I9" s="7" t="s">
        <v>7</v>
      </c>
      <c r="J9" s="7" t="s">
        <v>6</v>
      </c>
      <c r="K9" s="7" t="s">
        <v>8</v>
      </c>
      <c r="L9" s="7" t="s">
        <v>12</v>
      </c>
    </row>
    <row r="10" spans="1:20" x14ac:dyDescent="0.3">
      <c r="A10" s="3">
        <v>9</v>
      </c>
      <c r="B10" s="3" t="s">
        <v>3</v>
      </c>
      <c r="C10" s="3" t="s">
        <v>6</v>
      </c>
      <c r="E10" s="5" t="s">
        <v>5</v>
      </c>
      <c r="F10" s="6">
        <v>7</v>
      </c>
      <c r="G10" s="6">
        <v>3</v>
      </c>
      <c r="H10" s="6">
        <v>5</v>
      </c>
      <c r="I10" s="6">
        <v>5</v>
      </c>
      <c r="J10" s="6">
        <v>2</v>
      </c>
      <c r="K10" s="6">
        <v>4</v>
      </c>
      <c r="L10" s="6">
        <v>26</v>
      </c>
      <c r="M10" s="4"/>
      <c r="N10" s="4"/>
      <c r="O10" s="4"/>
      <c r="P10" s="4"/>
      <c r="Q10" s="4"/>
      <c r="R10" s="4"/>
      <c r="S10" s="4"/>
      <c r="T10" s="4"/>
    </row>
    <row r="11" spans="1:20" x14ac:dyDescent="0.3">
      <c r="A11" s="3">
        <v>10</v>
      </c>
      <c r="B11" s="3" t="s">
        <v>3</v>
      </c>
      <c r="C11" s="3" t="s">
        <v>6</v>
      </c>
      <c r="E11" s="5" t="s">
        <v>3</v>
      </c>
      <c r="F11" s="6">
        <v>1</v>
      </c>
      <c r="G11" s="6">
        <v>8</v>
      </c>
      <c r="H11" s="6">
        <v>2</v>
      </c>
      <c r="I11" s="6">
        <v>2</v>
      </c>
      <c r="J11" s="6">
        <v>4</v>
      </c>
      <c r="K11" s="6">
        <v>3</v>
      </c>
      <c r="L11" s="6">
        <v>20</v>
      </c>
    </row>
    <row r="12" spans="1:20" x14ac:dyDescent="0.3">
      <c r="A12" s="3">
        <v>11</v>
      </c>
      <c r="B12" s="3" t="s">
        <v>3</v>
      </c>
      <c r="C12" s="3" t="s">
        <v>6</v>
      </c>
      <c r="E12" s="8" t="s">
        <v>12</v>
      </c>
      <c r="F12" s="9">
        <v>8</v>
      </c>
      <c r="G12" s="9">
        <v>11</v>
      </c>
      <c r="H12" s="9">
        <v>7</v>
      </c>
      <c r="I12" s="9">
        <v>7</v>
      </c>
      <c r="J12" s="9">
        <v>6</v>
      </c>
      <c r="K12" s="9">
        <v>7</v>
      </c>
      <c r="L12" s="9">
        <v>46</v>
      </c>
    </row>
    <row r="13" spans="1:20" x14ac:dyDescent="0.3">
      <c r="A13" s="3">
        <v>12</v>
      </c>
      <c r="B13" s="3" t="s">
        <v>5</v>
      </c>
      <c r="C13" s="3" t="s">
        <v>6</v>
      </c>
    </row>
    <row r="14" spans="1:20" x14ac:dyDescent="0.3">
      <c r="A14" s="3">
        <v>13</v>
      </c>
      <c r="B14" s="3" t="s">
        <v>5</v>
      </c>
      <c r="C14" s="3" t="s">
        <v>6</v>
      </c>
    </row>
    <row r="15" spans="1:20" x14ac:dyDescent="0.3">
      <c r="A15" s="3">
        <v>14</v>
      </c>
      <c r="B15" s="3" t="s">
        <v>5</v>
      </c>
      <c r="C15" s="3" t="s">
        <v>7</v>
      </c>
    </row>
    <row r="16" spans="1:20" x14ac:dyDescent="0.3">
      <c r="A16" s="3">
        <v>15</v>
      </c>
      <c r="B16" s="3" t="s">
        <v>5</v>
      </c>
      <c r="C16" s="3" t="s">
        <v>7</v>
      </c>
      <c r="E16" s="42" t="s">
        <v>16</v>
      </c>
      <c r="F16" s="42"/>
    </row>
    <row r="17" spans="1:20" x14ac:dyDescent="0.3">
      <c r="A17" s="3">
        <v>16</v>
      </c>
      <c r="B17" s="3" t="s">
        <v>5</v>
      </c>
      <c r="C17" s="3" t="s">
        <v>7</v>
      </c>
      <c r="E17" s="7" t="s">
        <v>11</v>
      </c>
      <c r="F17" s="7" t="s">
        <v>9</v>
      </c>
      <c r="G17" s="7" t="s">
        <v>10</v>
      </c>
      <c r="H17" s="7" t="s">
        <v>4</v>
      </c>
      <c r="I17" s="7" t="s">
        <v>7</v>
      </c>
      <c r="J17" s="7" t="s">
        <v>6</v>
      </c>
      <c r="K17" s="7" t="s">
        <v>8</v>
      </c>
      <c r="L17" s="7" t="s">
        <v>12</v>
      </c>
    </row>
    <row r="18" spans="1:20" x14ac:dyDescent="0.3">
      <c r="A18" s="3">
        <v>17</v>
      </c>
      <c r="B18" s="3" t="s">
        <v>5</v>
      </c>
      <c r="C18" s="3" t="s">
        <v>7</v>
      </c>
      <c r="E18" s="5" t="s">
        <v>5</v>
      </c>
      <c r="F18" s="6">
        <f t="shared" ref="F18:L18" si="0">($L$10*F12)/$L$12</f>
        <v>4.5217391304347823</v>
      </c>
      <c r="G18" s="6">
        <f t="shared" si="0"/>
        <v>6.2173913043478262</v>
      </c>
      <c r="H18" s="6">
        <f t="shared" si="0"/>
        <v>3.9565217391304346</v>
      </c>
      <c r="I18" s="6">
        <f t="shared" si="0"/>
        <v>3.9565217391304346</v>
      </c>
      <c r="J18" s="6">
        <f t="shared" si="0"/>
        <v>3.3913043478260869</v>
      </c>
      <c r="K18" s="6">
        <f t="shared" si="0"/>
        <v>3.9565217391304346</v>
      </c>
      <c r="L18" s="6">
        <f t="shared" si="0"/>
        <v>26</v>
      </c>
      <c r="M18" s="4"/>
      <c r="N18" s="4"/>
      <c r="O18" s="4"/>
      <c r="P18" s="4"/>
      <c r="Q18" s="4"/>
      <c r="R18" s="4"/>
      <c r="S18" s="4"/>
      <c r="T18" s="4"/>
    </row>
    <row r="19" spans="1:20" x14ac:dyDescent="0.3">
      <c r="A19" s="3">
        <v>18</v>
      </c>
      <c r="B19" s="3" t="s">
        <v>3</v>
      </c>
      <c r="C19" s="3" t="s">
        <v>7</v>
      </c>
      <c r="E19" s="5" t="s">
        <v>3</v>
      </c>
      <c r="F19" s="6">
        <f>($L$11*F12)/$L$12</f>
        <v>3.4782608695652173</v>
      </c>
      <c r="G19" s="6">
        <f t="shared" ref="G19:L19" si="1">($L$11*G12)/$L$12</f>
        <v>4.7826086956521738</v>
      </c>
      <c r="H19" s="6">
        <f t="shared" si="1"/>
        <v>3.0434782608695654</v>
      </c>
      <c r="I19" s="6">
        <f t="shared" si="1"/>
        <v>3.0434782608695654</v>
      </c>
      <c r="J19" s="6">
        <f t="shared" si="1"/>
        <v>2.6086956521739131</v>
      </c>
      <c r="K19" s="6">
        <f t="shared" si="1"/>
        <v>3.0434782608695654</v>
      </c>
      <c r="L19" s="6">
        <f t="shared" si="1"/>
        <v>20</v>
      </c>
    </row>
    <row r="20" spans="1:20" x14ac:dyDescent="0.3">
      <c r="A20" s="3">
        <v>19</v>
      </c>
      <c r="B20" s="3" t="s">
        <v>5</v>
      </c>
      <c r="C20" s="3" t="s">
        <v>7</v>
      </c>
      <c r="E20" s="8" t="s">
        <v>12</v>
      </c>
      <c r="F20" s="9">
        <f>SUM(F18:F19)</f>
        <v>8</v>
      </c>
      <c r="G20" s="9">
        <f t="shared" ref="G20:L20" si="2">SUM(G18:G19)</f>
        <v>11</v>
      </c>
      <c r="H20" s="9">
        <f t="shared" si="2"/>
        <v>7</v>
      </c>
      <c r="I20" s="9">
        <f t="shared" si="2"/>
        <v>7</v>
      </c>
      <c r="J20" s="9">
        <f t="shared" si="2"/>
        <v>6</v>
      </c>
      <c r="K20" s="9">
        <f t="shared" si="2"/>
        <v>7</v>
      </c>
      <c r="L20" s="9">
        <f t="shared" si="2"/>
        <v>46</v>
      </c>
    </row>
    <row r="21" spans="1:20" x14ac:dyDescent="0.3">
      <c r="A21" s="3">
        <v>20</v>
      </c>
      <c r="B21" s="3" t="s">
        <v>3</v>
      </c>
      <c r="C21" s="3" t="s">
        <v>7</v>
      </c>
    </row>
    <row r="22" spans="1:20" x14ac:dyDescent="0.3">
      <c r="A22" s="3">
        <v>21</v>
      </c>
      <c r="B22" s="3" t="s">
        <v>5</v>
      </c>
      <c r="C22" s="3" t="s">
        <v>8</v>
      </c>
    </row>
    <row r="23" spans="1:20" x14ac:dyDescent="0.3">
      <c r="A23" s="3">
        <v>22</v>
      </c>
      <c r="B23" s="3" t="s">
        <v>3</v>
      </c>
      <c r="C23" s="3" t="s">
        <v>8</v>
      </c>
    </row>
    <row r="24" spans="1:20" x14ac:dyDescent="0.3">
      <c r="A24" s="3">
        <v>23</v>
      </c>
      <c r="B24" s="3" t="s">
        <v>5</v>
      </c>
      <c r="C24" s="3" t="s">
        <v>8</v>
      </c>
      <c r="E24" s="42" t="s">
        <v>17</v>
      </c>
      <c r="F24" s="42"/>
    </row>
    <row r="25" spans="1:20" x14ac:dyDescent="0.3">
      <c r="A25" s="3">
        <v>24</v>
      </c>
      <c r="B25" s="3" t="s">
        <v>3</v>
      </c>
      <c r="C25" s="3" t="s">
        <v>8</v>
      </c>
      <c r="E25" s="7" t="s">
        <v>11</v>
      </c>
      <c r="F25" s="7" t="s">
        <v>9</v>
      </c>
      <c r="G25" s="7" t="s">
        <v>10</v>
      </c>
      <c r="H25" s="7" t="s">
        <v>4</v>
      </c>
      <c r="I25" s="7" t="s">
        <v>7</v>
      </c>
      <c r="J25" s="7" t="s">
        <v>6</v>
      </c>
      <c r="K25" s="7" t="s">
        <v>8</v>
      </c>
      <c r="L25" s="7" t="s">
        <v>12</v>
      </c>
    </row>
    <row r="26" spans="1:20" x14ac:dyDescent="0.3">
      <c r="A26" s="3">
        <v>25</v>
      </c>
      <c r="B26" s="3" t="s">
        <v>5</v>
      </c>
      <c r="C26" s="3" t="s">
        <v>8</v>
      </c>
      <c r="E26" s="5" t="s">
        <v>5</v>
      </c>
      <c r="F26" s="6">
        <f>POWER(F10-F18,2)/F18</f>
        <v>1.3582775919732446</v>
      </c>
      <c r="G26" s="6">
        <f t="shared" ref="G26:K27" si="3">POWER(G10-G18,2)/G18</f>
        <v>1.6649437519002737</v>
      </c>
      <c r="H26" s="6">
        <f t="shared" si="3"/>
        <v>0.27520305781175358</v>
      </c>
      <c r="I26" s="6">
        <f t="shared" si="3"/>
        <v>0.27520305781175358</v>
      </c>
      <c r="J26" s="6">
        <f t="shared" si="3"/>
        <v>0.57079152731326643</v>
      </c>
      <c r="K26" s="6">
        <f t="shared" si="3"/>
        <v>4.7778308647874291E-4</v>
      </c>
      <c r="L26" s="6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3">
        <v>26</v>
      </c>
      <c r="B27" s="3" t="s">
        <v>3</v>
      </c>
      <c r="C27" s="3" t="s">
        <v>8</v>
      </c>
      <c r="E27" s="5" t="s">
        <v>3</v>
      </c>
      <c r="F27" s="6">
        <f>POWER(F11-F19,2)/F19</f>
        <v>1.7657608695652172</v>
      </c>
      <c r="G27" s="6">
        <f t="shared" si="3"/>
        <v>2.1644268774703557</v>
      </c>
      <c r="H27" s="6">
        <f t="shared" si="3"/>
        <v>0.35776397515527963</v>
      </c>
      <c r="I27" s="6">
        <f t="shared" si="3"/>
        <v>0.35776397515527963</v>
      </c>
      <c r="J27" s="6">
        <f t="shared" si="3"/>
        <v>0.74202898550724627</v>
      </c>
      <c r="K27" s="6">
        <f t="shared" si="3"/>
        <v>6.2111801242236569E-4</v>
      </c>
      <c r="L27" s="6"/>
    </row>
    <row r="28" spans="1:20" x14ac:dyDescent="0.3">
      <c r="A28" s="3">
        <v>27</v>
      </c>
      <c r="B28" s="3" t="s">
        <v>5</v>
      </c>
      <c r="C28" s="3" t="s">
        <v>8</v>
      </c>
      <c r="E28" s="8" t="s">
        <v>12</v>
      </c>
      <c r="F28" s="9"/>
      <c r="G28" s="9"/>
      <c r="H28" s="9"/>
      <c r="I28" s="9"/>
      <c r="J28" s="9"/>
      <c r="K28" s="9"/>
      <c r="L28" s="9">
        <f>SUM(F26:K27)</f>
        <v>9.5332625707625702</v>
      </c>
    </row>
    <row r="29" spans="1:20" x14ac:dyDescent="0.3">
      <c r="A29" s="3">
        <v>28</v>
      </c>
      <c r="B29" s="3" t="s">
        <v>3</v>
      </c>
      <c r="C29" s="3" t="s">
        <v>9</v>
      </c>
      <c r="M29" s="6"/>
      <c r="N29" s="6"/>
      <c r="O29" s="6"/>
    </row>
    <row r="30" spans="1:20" x14ac:dyDescent="0.3">
      <c r="A30" s="3">
        <v>29</v>
      </c>
      <c r="B30" s="3" t="s">
        <v>5</v>
      </c>
      <c r="C30" s="3" t="s">
        <v>9</v>
      </c>
      <c r="I30" s="6"/>
      <c r="J30" s="6"/>
      <c r="K30" s="6"/>
      <c r="L30" s="6"/>
      <c r="M30" s="6"/>
      <c r="N30" s="6"/>
      <c r="O30" s="6"/>
    </row>
    <row r="31" spans="1:20" x14ac:dyDescent="0.3">
      <c r="A31" s="3">
        <v>30</v>
      </c>
      <c r="B31" s="3" t="s">
        <v>5</v>
      </c>
      <c r="C31" s="3" t="s">
        <v>9</v>
      </c>
      <c r="E31" s="3"/>
      <c r="I31" s="6"/>
      <c r="J31" s="6"/>
      <c r="K31" s="6"/>
      <c r="L31" s="6"/>
      <c r="M31" s="6"/>
      <c r="N31" s="6"/>
      <c r="O31" s="6"/>
    </row>
    <row r="32" spans="1:20" x14ac:dyDescent="0.3">
      <c r="A32" s="3">
        <v>31</v>
      </c>
      <c r="B32" s="3" t="s">
        <v>5</v>
      </c>
      <c r="C32" s="3" t="s">
        <v>9</v>
      </c>
      <c r="E32" s="43" t="s">
        <v>18</v>
      </c>
      <c r="F32" s="43"/>
      <c r="G32" s="43"/>
      <c r="H32" s="43"/>
      <c r="I32" s="43"/>
      <c r="J32" s="43"/>
      <c r="K32" s="43"/>
      <c r="L32" s="1">
        <f>(2-1)*(6-1)</f>
        <v>5</v>
      </c>
    </row>
    <row r="33" spans="1:13" x14ac:dyDescent="0.3">
      <c r="A33" s="3">
        <v>32</v>
      </c>
      <c r="B33" s="3" t="s">
        <v>5</v>
      </c>
      <c r="C33" s="3" t="s">
        <v>9</v>
      </c>
      <c r="E33" s="44" t="s">
        <v>19</v>
      </c>
      <c r="F33" s="44"/>
      <c r="G33" s="44"/>
      <c r="H33" s="44"/>
      <c r="I33" s="44"/>
      <c r="J33" s="44"/>
      <c r="K33" s="44"/>
      <c r="L33" s="1">
        <v>11.071</v>
      </c>
    </row>
    <row r="34" spans="1:13" x14ac:dyDescent="0.3">
      <c r="A34" s="3">
        <v>33</v>
      </c>
      <c r="B34" s="3" t="s">
        <v>5</v>
      </c>
      <c r="C34" s="3" t="s">
        <v>9</v>
      </c>
    </row>
    <row r="35" spans="1:13" x14ac:dyDescent="0.3">
      <c r="A35" s="3">
        <v>34</v>
      </c>
      <c r="B35" s="3" t="s">
        <v>5</v>
      </c>
      <c r="C35" s="3" t="s">
        <v>9</v>
      </c>
    </row>
    <row r="36" spans="1:13" x14ac:dyDescent="0.3">
      <c r="A36" s="3">
        <v>35</v>
      </c>
      <c r="B36" s="3" t="s">
        <v>5</v>
      </c>
      <c r="C36" s="3" t="s">
        <v>9</v>
      </c>
      <c r="F36" s="10"/>
      <c r="G36" s="24" t="s">
        <v>20</v>
      </c>
      <c r="H36" s="25"/>
      <c r="I36" s="25"/>
      <c r="J36" s="25"/>
      <c r="K36" s="25"/>
      <c r="L36" s="25"/>
      <c r="M36" s="26"/>
    </row>
    <row r="37" spans="1:13" x14ac:dyDescent="0.3">
      <c r="A37" s="3">
        <v>36</v>
      </c>
      <c r="B37" s="3" t="s">
        <v>3</v>
      </c>
      <c r="C37" s="3" t="s">
        <v>10</v>
      </c>
      <c r="F37" s="10"/>
      <c r="G37" s="27"/>
      <c r="H37" s="28"/>
      <c r="I37" s="28"/>
      <c r="J37" s="28"/>
      <c r="K37" s="28"/>
      <c r="L37" s="28"/>
      <c r="M37" s="29"/>
    </row>
    <row r="38" spans="1:13" x14ac:dyDescent="0.3">
      <c r="A38" s="3">
        <v>37</v>
      </c>
      <c r="B38" s="3" t="s">
        <v>5</v>
      </c>
      <c r="C38" s="3" t="s">
        <v>10</v>
      </c>
      <c r="F38" s="10"/>
      <c r="G38" s="10"/>
      <c r="H38" s="10"/>
      <c r="I38" s="10"/>
      <c r="J38" s="10"/>
      <c r="K38" s="10"/>
      <c r="L38" s="10"/>
      <c r="M38" s="10"/>
    </row>
    <row r="39" spans="1:13" x14ac:dyDescent="0.3">
      <c r="A39" s="3">
        <v>38</v>
      </c>
      <c r="B39" s="3" t="s">
        <v>5</v>
      </c>
      <c r="C39" s="3" t="s">
        <v>10</v>
      </c>
      <c r="F39" s="10"/>
      <c r="G39" s="30" t="s">
        <v>21</v>
      </c>
      <c r="H39" s="31"/>
      <c r="I39" s="32"/>
      <c r="J39" s="36" t="s">
        <v>22</v>
      </c>
      <c r="K39" s="37"/>
      <c r="L39" s="37"/>
      <c r="M39" s="38"/>
    </row>
    <row r="40" spans="1:13" x14ac:dyDescent="0.3">
      <c r="A40" s="3">
        <v>39</v>
      </c>
      <c r="B40" s="3" t="s">
        <v>5</v>
      </c>
      <c r="C40" s="3" t="s">
        <v>10</v>
      </c>
      <c r="F40" s="10"/>
      <c r="G40" s="33"/>
      <c r="H40" s="34"/>
      <c r="I40" s="35"/>
      <c r="J40" s="39"/>
      <c r="K40" s="40"/>
      <c r="L40" s="40"/>
      <c r="M40" s="41"/>
    </row>
    <row r="41" spans="1:13" x14ac:dyDescent="0.3">
      <c r="A41" s="3">
        <v>40</v>
      </c>
      <c r="B41" s="3" t="s">
        <v>3</v>
      </c>
      <c r="C41" s="3" t="s">
        <v>10</v>
      </c>
      <c r="F41" s="10"/>
      <c r="G41" s="30" t="s">
        <v>23</v>
      </c>
      <c r="H41" s="31"/>
      <c r="I41" s="32"/>
      <c r="J41" s="36" t="s">
        <v>24</v>
      </c>
      <c r="K41" s="37"/>
      <c r="L41" s="37"/>
      <c r="M41" s="38"/>
    </row>
    <row r="42" spans="1:13" x14ac:dyDescent="0.3">
      <c r="A42" s="3">
        <v>41</v>
      </c>
      <c r="B42" s="3" t="s">
        <v>3</v>
      </c>
      <c r="C42" s="3" t="s">
        <v>10</v>
      </c>
      <c r="F42" s="10"/>
      <c r="G42" s="33"/>
      <c r="H42" s="34"/>
      <c r="I42" s="35"/>
      <c r="J42" s="39"/>
      <c r="K42" s="40"/>
      <c r="L42" s="40"/>
      <c r="M42" s="41"/>
    </row>
    <row r="43" spans="1:13" ht="16.2" x14ac:dyDescent="0.3">
      <c r="A43" s="3">
        <v>42</v>
      </c>
      <c r="B43" s="3" t="s">
        <v>3</v>
      </c>
      <c r="C43" s="3" t="s">
        <v>10</v>
      </c>
      <c r="E43" s="16" t="s">
        <v>28</v>
      </c>
      <c r="F43" s="16" t="s">
        <v>29</v>
      </c>
    </row>
    <row r="44" spans="1:13" x14ac:dyDescent="0.3">
      <c r="A44" s="3">
        <v>43</v>
      </c>
      <c r="B44" s="3" t="s">
        <v>3</v>
      </c>
      <c r="C44" s="3" t="s">
        <v>10</v>
      </c>
      <c r="E44" s="15"/>
      <c r="F44" s="15"/>
      <c r="J44" s="14"/>
      <c r="K44" s="16"/>
      <c r="L44" s="16"/>
    </row>
    <row r="45" spans="1:13" x14ac:dyDescent="0.3">
      <c r="A45" s="3">
        <v>44</v>
      </c>
      <c r="B45" s="3" t="s">
        <v>3</v>
      </c>
      <c r="C45" s="3" t="s">
        <v>10</v>
      </c>
      <c r="H45" s="13"/>
      <c r="I45" s="13"/>
    </row>
    <row r="46" spans="1:13" x14ac:dyDescent="0.3">
      <c r="A46" s="3">
        <v>45</v>
      </c>
      <c r="B46" s="3" t="s">
        <v>3</v>
      </c>
      <c r="C46" s="3" t="s">
        <v>10</v>
      </c>
    </row>
    <row r="47" spans="1:13" ht="15.6" x14ac:dyDescent="0.35">
      <c r="A47" s="3">
        <v>46</v>
      </c>
      <c r="B47" s="3" t="s">
        <v>3</v>
      </c>
      <c r="C47" s="3" t="s">
        <v>10</v>
      </c>
      <c r="F47" s="12" t="s">
        <v>25</v>
      </c>
      <c r="G47" s="12"/>
      <c r="H47" s="12"/>
      <c r="I47" s="12"/>
      <c r="J47" s="12"/>
      <c r="K47" s="12"/>
      <c r="L47" s="12"/>
      <c r="M47" s="12"/>
    </row>
    <row r="48" spans="1:13" x14ac:dyDescent="0.3">
      <c r="F48" s="12" t="s">
        <v>26</v>
      </c>
      <c r="G48" s="12"/>
      <c r="H48" s="12"/>
      <c r="I48" s="12"/>
      <c r="J48" s="12"/>
      <c r="K48" s="12"/>
      <c r="L48" s="12"/>
      <c r="M48" s="12"/>
    </row>
    <row r="49" spans="6:13" x14ac:dyDescent="0.3">
      <c r="F49" s="12" t="s">
        <v>27</v>
      </c>
      <c r="G49" s="12"/>
      <c r="H49" s="12"/>
      <c r="I49" s="12"/>
      <c r="J49" s="12"/>
      <c r="K49" s="12"/>
      <c r="L49" s="11"/>
      <c r="M49" s="11"/>
    </row>
  </sheetData>
  <mergeCells count="10">
    <mergeCell ref="E8:F8"/>
    <mergeCell ref="E16:F16"/>
    <mergeCell ref="E24:F24"/>
    <mergeCell ref="E32:K32"/>
    <mergeCell ref="E33:K33"/>
    <mergeCell ref="G36:M37"/>
    <mergeCell ref="G39:I40"/>
    <mergeCell ref="G41:I42"/>
    <mergeCell ref="J39:M40"/>
    <mergeCell ref="J41:M42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6C9D-88CF-4BEB-8659-81B9E746CDB7}">
  <dimension ref="A1"/>
  <sheetViews>
    <sheetView workbookViewId="0">
      <selection activeCell="C22" sqref="C2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2F7C-06B7-405D-BD5A-47B7FA576576}">
  <dimension ref="A1:I15"/>
  <sheetViews>
    <sheetView workbookViewId="0">
      <selection activeCell="I15" sqref="I15"/>
    </sheetView>
  </sheetViews>
  <sheetFormatPr defaultRowHeight="14.4" x14ac:dyDescent="0.3"/>
  <cols>
    <col min="7" max="7" width="14.44140625" customWidth="1"/>
    <col min="8" max="8" width="14.77734375" customWidth="1"/>
    <col min="9" max="9" width="11.44140625" customWidth="1"/>
  </cols>
  <sheetData>
    <row r="1" spans="1:9" x14ac:dyDescent="0.3">
      <c r="A1" s="17" t="s">
        <v>30</v>
      </c>
      <c r="B1" s="18" t="s">
        <v>31</v>
      </c>
      <c r="C1" s="19" t="s">
        <v>32</v>
      </c>
      <c r="D1" s="20" t="s">
        <v>33</v>
      </c>
      <c r="E1" s="21" t="s">
        <v>34</v>
      </c>
      <c r="G1" s="17" t="s">
        <v>45</v>
      </c>
      <c r="H1" s="17" t="s">
        <v>46</v>
      </c>
      <c r="I1" s="17" t="s">
        <v>47</v>
      </c>
    </row>
    <row r="2" spans="1:9" x14ac:dyDescent="0.3">
      <c r="A2" s="3">
        <v>1</v>
      </c>
      <c r="B2" s="22" t="s">
        <v>35</v>
      </c>
      <c r="C2" s="3">
        <v>65</v>
      </c>
      <c r="D2" s="3">
        <v>66</v>
      </c>
      <c r="E2" s="3">
        <v>63</v>
      </c>
      <c r="G2" s="3">
        <f>POWER((C2-$C$13),2)</f>
        <v>37.20999999999993</v>
      </c>
      <c r="H2" s="3">
        <f>POWER((D2-$D$13),2)</f>
        <v>23.039999999999974</v>
      </c>
      <c r="I2" s="3">
        <f>POWER((E2-$E$13),2)</f>
        <v>46.239999999999959</v>
      </c>
    </row>
    <row r="3" spans="1:9" x14ac:dyDescent="0.3">
      <c r="A3" s="3">
        <v>2</v>
      </c>
      <c r="B3" s="22" t="s">
        <v>36</v>
      </c>
      <c r="C3" s="3">
        <v>66</v>
      </c>
      <c r="D3" s="3">
        <v>65</v>
      </c>
      <c r="E3" s="3">
        <v>63</v>
      </c>
      <c r="G3" s="3">
        <f t="shared" ref="G3:G11" si="0">POWER((C3-$C$13),2)</f>
        <v>26.009999999999941</v>
      </c>
      <c r="H3" s="3">
        <f t="shared" ref="H3:H11" si="1">POWER((D3-$D$13),2)</f>
        <v>33.639999999999965</v>
      </c>
      <c r="I3" s="3">
        <f t="shared" ref="I3:I11" si="2">POWER((E3-$E$13),2)</f>
        <v>46.239999999999959</v>
      </c>
    </row>
    <row r="4" spans="1:9" x14ac:dyDescent="0.3">
      <c r="A4" s="3">
        <v>3</v>
      </c>
      <c r="B4" s="22" t="s">
        <v>37</v>
      </c>
      <c r="C4" s="3">
        <v>44</v>
      </c>
      <c r="D4" s="3">
        <v>45</v>
      </c>
      <c r="E4" s="3">
        <v>48</v>
      </c>
      <c r="G4" s="3">
        <f t="shared" si="0"/>
        <v>734.40999999999974</v>
      </c>
      <c r="H4" s="3">
        <f t="shared" si="1"/>
        <v>665.63999999999987</v>
      </c>
      <c r="I4" s="3">
        <f t="shared" si="2"/>
        <v>475.2399999999999</v>
      </c>
    </row>
    <row r="5" spans="1:9" x14ac:dyDescent="0.3">
      <c r="A5" s="3">
        <v>4</v>
      </c>
      <c r="B5" s="22" t="s">
        <v>38</v>
      </c>
      <c r="C5" s="3">
        <v>48</v>
      </c>
      <c r="D5" s="3">
        <v>46</v>
      </c>
      <c r="E5" s="3">
        <v>49</v>
      </c>
      <c r="G5" s="3">
        <f t="shared" si="0"/>
        <v>533.60999999999979</v>
      </c>
      <c r="H5" s="3">
        <f t="shared" si="1"/>
        <v>615.03999999999985</v>
      </c>
      <c r="I5" s="3">
        <f t="shared" si="2"/>
        <v>432.63999999999987</v>
      </c>
    </row>
    <row r="6" spans="1:9" x14ac:dyDescent="0.3">
      <c r="A6" s="3">
        <v>5</v>
      </c>
      <c r="B6" s="22" t="s">
        <v>39</v>
      </c>
      <c r="C6" s="3">
        <v>77</v>
      </c>
      <c r="D6" s="3">
        <v>79</v>
      </c>
      <c r="E6" s="3">
        <v>77</v>
      </c>
      <c r="G6" s="3">
        <f t="shared" si="0"/>
        <v>34.810000000000066</v>
      </c>
      <c r="H6" s="3">
        <f t="shared" si="1"/>
        <v>67.240000000000052</v>
      </c>
      <c r="I6" s="3">
        <f t="shared" si="2"/>
        <v>51.840000000000039</v>
      </c>
    </row>
    <row r="7" spans="1:9" x14ac:dyDescent="0.3">
      <c r="A7" s="3">
        <v>6</v>
      </c>
      <c r="B7" s="22" t="s">
        <v>40</v>
      </c>
      <c r="C7" s="3">
        <v>89</v>
      </c>
      <c r="D7" s="3">
        <v>91</v>
      </c>
      <c r="E7" s="3">
        <v>85</v>
      </c>
      <c r="G7" s="3">
        <f t="shared" si="0"/>
        <v>320.4100000000002</v>
      </c>
      <c r="H7" s="3">
        <f t="shared" si="1"/>
        <v>408.04000000000013</v>
      </c>
      <c r="I7" s="3">
        <f t="shared" si="2"/>
        <v>231.04000000000008</v>
      </c>
    </row>
    <row r="8" spans="1:9" x14ac:dyDescent="0.3">
      <c r="A8" s="3">
        <v>7</v>
      </c>
      <c r="B8" s="22" t="s">
        <v>41</v>
      </c>
      <c r="C8" s="3">
        <v>90</v>
      </c>
      <c r="D8" s="3">
        <v>92</v>
      </c>
      <c r="E8" s="3">
        <v>94</v>
      </c>
      <c r="G8" s="3">
        <f t="shared" si="0"/>
        <v>357.21000000000021</v>
      </c>
      <c r="H8" s="3">
        <f t="shared" si="1"/>
        <v>449.44000000000011</v>
      </c>
      <c r="I8" s="3">
        <f t="shared" si="2"/>
        <v>585.6400000000001</v>
      </c>
    </row>
    <row r="9" spans="1:9" x14ac:dyDescent="0.3">
      <c r="A9" s="3">
        <v>8</v>
      </c>
      <c r="B9" s="22" t="s">
        <v>42</v>
      </c>
      <c r="C9" s="3">
        <v>76</v>
      </c>
      <c r="D9" s="3">
        <v>78</v>
      </c>
      <c r="E9" s="3">
        <v>71</v>
      </c>
      <c r="G9" s="3">
        <f t="shared" si="0"/>
        <v>24.010000000000055</v>
      </c>
      <c r="H9" s="3">
        <f t="shared" si="1"/>
        <v>51.840000000000039</v>
      </c>
      <c r="I9" s="3">
        <f t="shared" si="2"/>
        <v>1.4400000000000068</v>
      </c>
    </row>
    <row r="10" spans="1:9" x14ac:dyDescent="0.3">
      <c r="A10" s="3">
        <v>9</v>
      </c>
      <c r="B10" s="22" t="s">
        <v>43</v>
      </c>
      <c r="C10" s="3">
        <v>89</v>
      </c>
      <c r="D10" s="3">
        <v>78</v>
      </c>
      <c r="E10" s="3">
        <v>87</v>
      </c>
      <c r="G10" s="3">
        <f t="shared" si="0"/>
        <v>320.4100000000002</v>
      </c>
      <c r="H10" s="3">
        <f t="shared" si="1"/>
        <v>51.840000000000039</v>
      </c>
      <c r="I10" s="3">
        <f t="shared" si="2"/>
        <v>295.84000000000009</v>
      </c>
    </row>
    <row r="11" spans="1:9" x14ac:dyDescent="0.3">
      <c r="A11" s="3">
        <v>10</v>
      </c>
      <c r="B11" s="22" t="s">
        <v>44</v>
      </c>
      <c r="C11" s="3">
        <v>67</v>
      </c>
      <c r="D11" s="3">
        <v>68</v>
      </c>
      <c r="E11" s="3">
        <v>61</v>
      </c>
      <c r="G11" s="3">
        <f t="shared" si="0"/>
        <v>16.809999999999953</v>
      </c>
      <c r="H11" s="3">
        <f t="shared" si="1"/>
        <v>7.8399999999999839</v>
      </c>
      <c r="I11" s="3">
        <f t="shared" si="2"/>
        <v>77.439999999999955</v>
      </c>
    </row>
    <row r="12" spans="1:9" x14ac:dyDescent="0.3">
      <c r="C12" s="23" t="s">
        <v>48</v>
      </c>
      <c r="D12" s="23" t="s">
        <v>49</v>
      </c>
      <c r="E12" s="23" t="s">
        <v>50</v>
      </c>
    </row>
    <row r="13" spans="1:9" x14ac:dyDescent="0.3">
      <c r="C13">
        <f>AVERAGE(C2:C11)</f>
        <v>71.099999999999994</v>
      </c>
      <c r="D13">
        <f>AVERAGE(D2:D11)</f>
        <v>70.8</v>
      </c>
      <c r="E13">
        <f>AVERAGE(E2:E11)</f>
        <v>69.8</v>
      </c>
    </row>
    <row r="15" spans="1:9" x14ac:dyDescent="0.3">
      <c r="C15" s="45" t="s">
        <v>51</v>
      </c>
      <c r="D15" s="45"/>
      <c r="E15" s="3">
        <f>AVERAGE(C13:E13)</f>
        <v>70.566666666666663</v>
      </c>
    </row>
  </sheetData>
  <mergeCells count="1">
    <mergeCell ref="C15:D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B5EA-BF60-4DDC-AA31-B1D7D4ED9F88}">
  <dimension ref="A1:H20"/>
  <sheetViews>
    <sheetView tabSelected="1" workbookViewId="0">
      <selection activeCell="F20" sqref="F20"/>
    </sheetView>
  </sheetViews>
  <sheetFormatPr defaultRowHeight="14.4" x14ac:dyDescent="0.3"/>
  <cols>
    <col min="2" max="2" width="12.33203125" customWidth="1"/>
    <col min="3" max="3" width="12.5546875" customWidth="1"/>
    <col min="4" max="4" width="11.33203125" customWidth="1"/>
    <col min="6" max="6" width="13.33203125" customWidth="1"/>
    <col min="7" max="7" width="15.21875" customWidth="1"/>
    <col min="8" max="8" width="21.6640625" customWidth="1"/>
  </cols>
  <sheetData>
    <row r="1" spans="1:8" ht="15" thickBot="1" x14ac:dyDescent="0.35">
      <c r="A1" s="1" t="s">
        <v>52</v>
      </c>
      <c r="B1" s="1" t="s">
        <v>53</v>
      </c>
      <c r="C1" s="1" t="s">
        <v>54</v>
      </c>
      <c r="D1" s="1" t="s">
        <v>55</v>
      </c>
      <c r="F1" s="47" t="s">
        <v>66</v>
      </c>
      <c r="G1" s="47" t="s">
        <v>67</v>
      </c>
      <c r="H1" s="47" t="s">
        <v>69</v>
      </c>
    </row>
    <row r="2" spans="1:8" ht="15" thickBot="1" x14ac:dyDescent="0.35">
      <c r="A2" s="3" t="s">
        <v>56</v>
      </c>
      <c r="B2" s="3">
        <v>49</v>
      </c>
      <c r="C2" s="3">
        <v>49.1</v>
      </c>
      <c r="D2" s="3">
        <v>48.47</v>
      </c>
      <c r="F2" s="46">
        <f>B2-$C$11</f>
        <v>-295.85874999999999</v>
      </c>
      <c r="G2" s="46">
        <f>C2-$C$12</f>
        <v>-295.75874999999996</v>
      </c>
      <c r="H2" s="47">
        <f>F2*G2</f>
        <v>87502.814076562485</v>
      </c>
    </row>
    <row r="3" spans="1:8" ht="15" thickBot="1" x14ac:dyDescent="0.35">
      <c r="A3" s="3" t="s">
        <v>57</v>
      </c>
      <c r="B3" s="3">
        <v>145.13</v>
      </c>
      <c r="C3" s="3">
        <v>147.16</v>
      </c>
      <c r="D3" s="3">
        <v>145.11000000000001</v>
      </c>
      <c r="F3" s="46">
        <f t="shared" ref="F3:F9" si="0">B3-$C$11</f>
        <v>-199.72874999999999</v>
      </c>
      <c r="G3" s="46">
        <f t="shared" ref="G3:G9" si="1">C3-$C$12</f>
        <v>-197.69874999999999</v>
      </c>
      <c r="H3" s="47">
        <f t="shared" ref="H3:H9" si="2">F3*G3</f>
        <v>39486.124214062496</v>
      </c>
    </row>
    <row r="4" spans="1:8" ht="15" thickBot="1" x14ac:dyDescent="0.35">
      <c r="A4" s="3" t="s">
        <v>58</v>
      </c>
      <c r="B4" s="3">
        <v>143.75</v>
      </c>
      <c r="C4" s="3">
        <v>145.59</v>
      </c>
      <c r="D4" s="3">
        <v>143.06</v>
      </c>
      <c r="F4" s="46">
        <f t="shared" si="0"/>
        <v>-201.10874999999999</v>
      </c>
      <c r="G4" s="46">
        <f t="shared" si="1"/>
        <v>-199.26874999999998</v>
      </c>
      <c r="H4" s="47">
        <f t="shared" si="2"/>
        <v>40074.689226562492</v>
      </c>
    </row>
    <row r="5" spans="1:8" ht="15" thickBot="1" x14ac:dyDescent="0.35">
      <c r="A5" s="3" t="s">
        <v>59</v>
      </c>
      <c r="B5" s="3">
        <v>1002.54</v>
      </c>
      <c r="C5" s="3">
        <v>1004.62</v>
      </c>
      <c r="D5" s="3">
        <v>998.02</v>
      </c>
      <c r="F5" s="46">
        <f t="shared" si="0"/>
        <v>657.68124999999998</v>
      </c>
      <c r="G5" s="46">
        <f t="shared" si="1"/>
        <v>659.76125000000002</v>
      </c>
      <c r="H5" s="47">
        <f t="shared" si="2"/>
        <v>433912.6036015625</v>
      </c>
    </row>
    <row r="6" spans="1:8" ht="15" thickBot="1" x14ac:dyDescent="0.35">
      <c r="A6" s="3" t="s">
        <v>60</v>
      </c>
      <c r="B6" s="3">
        <v>975.5</v>
      </c>
      <c r="C6" s="3">
        <v>986.62</v>
      </c>
      <c r="D6" s="3">
        <v>974.46</v>
      </c>
      <c r="F6" s="46">
        <f t="shared" si="0"/>
        <v>630.64125000000001</v>
      </c>
      <c r="G6" s="46">
        <f t="shared" si="1"/>
        <v>641.76125000000002</v>
      </c>
      <c r="H6" s="47">
        <f t="shared" si="2"/>
        <v>404721.11690156255</v>
      </c>
    </row>
    <row r="7" spans="1:8" ht="15" thickBot="1" x14ac:dyDescent="0.35">
      <c r="A7" s="3" t="s">
        <v>61</v>
      </c>
      <c r="B7" s="3">
        <v>20.22</v>
      </c>
      <c r="C7" s="3">
        <v>20.75</v>
      </c>
      <c r="D7" s="3">
        <v>20.11</v>
      </c>
      <c r="F7" s="46">
        <f t="shared" si="0"/>
        <v>-324.63874999999996</v>
      </c>
      <c r="G7" s="46">
        <f t="shared" si="1"/>
        <v>-324.10874999999999</v>
      </c>
      <c r="H7" s="47">
        <f t="shared" si="2"/>
        <v>105218.25946406249</v>
      </c>
    </row>
    <row r="8" spans="1:8" ht="15" thickBot="1" x14ac:dyDescent="0.35">
      <c r="A8" s="3" t="s">
        <v>62</v>
      </c>
      <c r="B8" s="3">
        <v>70.09</v>
      </c>
      <c r="C8" s="3">
        <v>71.25</v>
      </c>
      <c r="D8" s="3">
        <v>69.92</v>
      </c>
      <c r="F8" s="46">
        <f t="shared" si="0"/>
        <v>-274.76874999999995</v>
      </c>
      <c r="G8" s="46">
        <f t="shared" si="1"/>
        <v>-273.60874999999999</v>
      </c>
      <c r="H8" s="47">
        <f t="shared" si="2"/>
        <v>75179.134226562484</v>
      </c>
    </row>
    <row r="9" spans="1:8" ht="15" thickBot="1" x14ac:dyDescent="0.35">
      <c r="A9" s="3" t="s">
        <v>63</v>
      </c>
      <c r="B9" s="49">
        <v>320</v>
      </c>
      <c r="C9" s="49">
        <v>333.78</v>
      </c>
      <c r="D9" s="3">
        <v>319</v>
      </c>
      <c r="F9" s="46">
        <f t="shared" si="0"/>
        <v>-24.858749999999986</v>
      </c>
      <c r="G9" s="46">
        <f t="shared" si="1"/>
        <v>-11.078750000000014</v>
      </c>
      <c r="H9" s="47">
        <f t="shared" si="2"/>
        <v>275.40387656250022</v>
      </c>
    </row>
    <row r="10" spans="1:8" ht="15" thickBot="1" x14ac:dyDescent="0.35">
      <c r="B10" s="46"/>
      <c r="C10" s="46"/>
      <c r="G10" s="47" t="s">
        <v>68</v>
      </c>
      <c r="H10" s="48">
        <f>SUM(H2:H9)</f>
        <v>1186370.1455875</v>
      </c>
    </row>
    <row r="11" spans="1:8" ht="15" thickBot="1" x14ac:dyDescent="0.35">
      <c r="B11" s="47" t="s">
        <v>64</v>
      </c>
      <c r="C11" s="47">
        <f>AVERAGE(C2:C9)</f>
        <v>344.85874999999999</v>
      </c>
      <c r="G11" s="47" t="s">
        <v>70</v>
      </c>
      <c r="H11" s="48">
        <f>H10/7</f>
        <v>169481.44936964285</v>
      </c>
    </row>
    <row r="12" spans="1:8" ht="15" thickBot="1" x14ac:dyDescent="0.35">
      <c r="B12" s="47" t="s">
        <v>65</v>
      </c>
      <c r="C12" s="47">
        <f>AVERAGE(C2:C9)</f>
        <v>344.85874999999999</v>
      </c>
      <c r="G12" s="47" t="s">
        <v>70</v>
      </c>
      <c r="H12" s="47">
        <f>_xlfn.COVARIANCE.S(B2:B9,C2:C9)</f>
        <v>169481.44936964285</v>
      </c>
    </row>
    <row r="14" spans="1:8" ht="15" thickBot="1" x14ac:dyDescent="0.35"/>
    <row r="15" spans="1:8" ht="15" thickBot="1" x14ac:dyDescent="0.35">
      <c r="B15" s="47" t="s">
        <v>71</v>
      </c>
      <c r="C15" s="47">
        <f>_xlfn.STDEV.S(B2:B9)</f>
        <v>410.4865903303924</v>
      </c>
    </row>
    <row r="16" spans="1:8" ht="15" thickBot="1" x14ac:dyDescent="0.35">
      <c r="B16" s="47" t="s">
        <v>72</v>
      </c>
      <c r="C16" s="47">
        <f>_xlfn.STDEV.S(C2:C9)</f>
        <v>412.90598139242655</v>
      </c>
      <c r="G16" s="47" t="s">
        <v>74</v>
      </c>
      <c r="H16" s="47">
        <f>H12/C18</f>
        <v>0.99993557787138154</v>
      </c>
    </row>
    <row r="17" spans="2:8" ht="15" thickBot="1" x14ac:dyDescent="0.35">
      <c r="B17" s="46"/>
      <c r="C17" s="46"/>
      <c r="G17" s="47" t="s">
        <v>74</v>
      </c>
      <c r="H17" s="47">
        <f>CORREL(B2:B9,C2:C9)</f>
        <v>0.99993557787138154</v>
      </c>
    </row>
    <row r="18" spans="2:8" ht="15" thickBot="1" x14ac:dyDescent="0.35">
      <c r="B18" s="47" t="s">
        <v>73</v>
      </c>
      <c r="C18" s="47">
        <f>C15*C16</f>
        <v>169492.36842880162</v>
      </c>
    </row>
    <row r="19" spans="2:8" ht="15" thickBot="1" x14ac:dyDescent="0.35">
      <c r="B19" s="46"/>
      <c r="C19" s="46"/>
      <c r="F19">
        <f>CORREL(B2:B9,B2:B9)</f>
        <v>1.0000000000000002</v>
      </c>
    </row>
    <row r="20" spans="2:8" x14ac:dyDescent="0.3">
      <c r="F20">
        <f>CORREL(B2:B9,D2:D9)</f>
        <v>0.99999737061572902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Chi-Square Test</vt:lpstr>
      <vt:lpstr>Chi - Square Test 2</vt:lpstr>
      <vt:lpstr>Annova Test</vt:lpstr>
      <vt:lpstr>Corelation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TIWARI</dc:creator>
  <cp:lastModifiedBy>ANIL TIWARI</cp:lastModifiedBy>
  <dcterms:created xsi:type="dcterms:W3CDTF">2022-06-09T04:26:27Z</dcterms:created>
  <dcterms:modified xsi:type="dcterms:W3CDTF">2022-06-09T15:12:31Z</dcterms:modified>
</cp:coreProperties>
</file>